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\OneDrive\Escritorio\UNI\8°Semestre\Diseño\Trabajo\Trabajo_INFO145\out\"/>
    </mc:Choice>
  </mc:AlternateContent>
  <xr:revisionPtr revIDLastSave="0" documentId="13_ncr:1_{FBDABD5F-5BF2-4A29-B5F2-E1B2E526BF29}" xr6:coauthVersionLast="47" xr6:coauthVersionMax="47" xr10:uidLastSave="{00000000-0000-0000-0000-000000000000}"/>
  <bookViews>
    <workbookView xWindow="-108" yWindow="-108" windowWidth="23256" windowHeight="12456" xr2:uid="{7C512DE0-B628-421B-BD07-79415767A5C2}"/>
  </bookViews>
  <sheets>
    <sheet name="Busqueda Codificada" sheetId="3" r:id="rId1"/>
    <sheet name="Calculo_Frecuencias" sheetId="2" r:id="rId2"/>
    <sheet name="Tiempo_Creacion_Codigos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2" i="3" l="1"/>
  <c r="S512" i="3"/>
  <c r="T511" i="3"/>
  <c r="S511" i="3"/>
  <c r="P511" i="3"/>
  <c r="O511" i="3"/>
  <c r="M511" i="3"/>
  <c r="L511" i="3"/>
  <c r="J511" i="3"/>
  <c r="I511" i="3"/>
  <c r="G511" i="3"/>
  <c r="F511" i="3"/>
  <c r="D511" i="3"/>
  <c r="C511" i="3"/>
  <c r="T510" i="3"/>
  <c r="S510" i="3"/>
  <c r="T509" i="3"/>
  <c r="S509" i="3"/>
  <c r="T508" i="3"/>
  <c r="S508" i="3"/>
  <c r="J508" i="3"/>
  <c r="Z211" i="3" s="1"/>
  <c r="P506" i="3"/>
  <c r="O506" i="3"/>
  <c r="O507" i="3" s="1"/>
  <c r="M506" i="3"/>
  <c r="M507" i="3" s="1"/>
  <c r="M509" i="3" s="1"/>
  <c r="L506" i="3"/>
  <c r="L507" i="3" s="1"/>
  <c r="J506" i="3"/>
  <c r="J507" i="3" s="1"/>
  <c r="I506" i="3"/>
  <c r="I507" i="3" s="1"/>
  <c r="G506" i="3"/>
  <c r="G507" i="3" s="1"/>
  <c r="F506" i="3"/>
  <c r="D506" i="3"/>
  <c r="C506" i="3"/>
  <c r="P505" i="3"/>
  <c r="O505" i="3"/>
  <c r="M505" i="3"/>
  <c r="L505" i="3"/>
  <c r="L509" i="3" s="1"/>
  <c r="J505" i="3"/>
  <c r="J509" i="3" s="1"/>
  <c r="I505" i="3"/>
  <c r="G505" i="3"/>
  <c r="F505" i="3"/>
  <c r="D505" i="3"/>
  <c r="C505" i="3"/>
  <c r="Z307" i="3"/>
  <c r="Z95" i="3"/>
  <c r="Z91" i="3"/>
  <c r="Z13" i="3"/>
  <c r="Z11" i="3"/>
  <c r="T512" i="2"/>
  <c r="S512" i="2"/>
  <c r="T511" i="2"/>
  <c r="S511" i="2"/>
  <c r="T510" i="2"/>
  <c r="S510" i="2"/>
  <c r="T509" i="2"/>
  <c r="S509" i="2"/>
  <c r="T508" i="2"/>
  <c r="S508" i="2"/>
  <c r="P511" i="2"/>
  <c r="O511" i="2"/>
  <c r="M511" i="2"/>
  <c r="L511" i="2"/>
  <c r="J511" i="2"/>
  <c r="I511" i="2"/>
  <c r="G511" i="2"/>
  <c r="F511" i="2"/>
  <c r="D511" i="2"/>
  <c r="C511" i="2"/>
  <c r="P506" i="2"/>
  <c r="P507" i="2" s="1"/>
  <c r="O506" i="2"/>
  <c r="M506" i="2"/>
  <c r="L506" i="2"/>
  <c r="J506" i="2"/>
  <c r="I506" i="2"/>
  <c r="G506" i="2"/>
  <c r="F506" i="2"/>
  <c r="D506" i="2"/>
  <c r="C506" i="2"/>
  <c r="P505" i="2"/>
  <c r="O505" i="2"/>
  <c r="M505" i="2"/>
  <c r="L505" i="2"/>
  <c r="J505" i="2"/>
  <c r="I505" i="2"/>
  <c r="G505" i="2"/>
  <c r="F505" i="2"/>
  <c r="D505" i="2"/>
  <c r="C505" i="2"/>
  <c r="P507" i="3" l="1"/>
  <c r="P508" i="3" s="1"/>
  <c r="I509" i="3"/>
  <c r="Z433" i="3"/>
  <c r="Z25" i="3"/>
  <c r="Z40" i="3"/>
  <c r="Z60" i="3"/>
  <c r="Z181" i="3"/>
  <c r="Z24" i="3"/>
  <c r="Z112" i="3"/>
  <c r="Z39" i="3"/>
  <c r="Z131" i="3"/>
  <c r="Z51" i="3"/>
  <c r="Z61" i="3"/>
  <c r="Z488" i="3"/>
  <c r="Z424" i="3"/>
  <c r="Z354" i="3"/>
  <c r="Z301" i="3"/>
  <c r="Z257" i="3"/>
  <c r="Z177" i="3"/>
  <c r="Z147" i="3"/>
  <c r="Z126" i="3"/>
  <c r="Z109" i="3"/>
  <c r="Z90" i="3"/>
  <c r="Z75" i="3"/>
  <c r="Z59" i="3"/>
  <c r="Z49" i="3"/>
  <c r="Z23" i="3"/>
  <c r="Z484" i="3"/>
  <c r="Z344" i="3"/>
  <c r="Z249" i="3"/>
  <c r="Z175" i="3"/>
  <c r="Z125" i="3"/>
  <c r="Z88" i="3"/>
  <c r="Z71" i="3"/>
  <c r="Z47" i="3"/>
  <c r="Z22" i="3"/>
  <c r="Z7" i="3"/>
  <c r="Z290" i="3"/>
  <c r="Z174" i="3"/>
  <c r="Z103" i="3"/>
  <c r="Z45" i="3"/>
  <c r="Z6" i="3"/>
  <c r="Z477" i="3"/>
  <c r="Z239" i="3"/>
  <c r="Z137" i="3"/>
  <c r="Z19" i="3"/>
  <c r="Z471" i="3"/>
  <c r="Z324" i="3"/>
  <c r="Z223" i="3"/>
  <c r="Z170" i="3"/>
  <c r="Z115" i="3"/>
  <c r="Z102" i="3"/>
  <c r="Z54" i="3"/>
  <c r="Z30" i="3"/>
  <c r="Z5" i="3"/>
  <c r="Z381" i="3"/>
  <c r="Z322" i="3"/>
  <c r="Z282" i="3"/>
  <c r="Z219" i="3"/>
  <c r="Z169" i="3"/>
  <c r="Z101" i="3"/>
  <c r="Z64" i="3"/>
  <c r="Z53" i="3"/>
  <c r="Z42" i="3"/>
  <c r="Z28" i="3"/>
  <c r="Z17" i="3"/>
  <c r="Z4" i="3"/>
  <c r="Z443" i="3"/>
  <c r="Z363" i="3"/>
  <c r="Z318" i="3"/>
  <c r="Z274" i="3"/>
  <c r="Z183" i="3"/>
  <c r="Z162" i="3"/>
  <c r="Z113" i="3"/>
  <c r="Z96" i="3"/>
  <c r="Z52" i="3"/>
  <c r="Z41" i="3"/>
  <c r="Z15" i="3"/>
  <c r="Z359" i="3"/>
  <c r="Z314" i="3"/>
  <c r="Z485" i="3"/>
  <c r="Z421" i="3"/>
  <c r="Z347" i="3"/>
  <c r="Z300" i="3"/>
  <c r="Z208" i="3"/>
  <c r="Z176" i="3"/>
  <c r="Z145" i="3"/>
  <c r="Z37" i="3"/>
  <c r="Z9" i="3"/>
  <c r="Z416" i="3"/>
  <c r="Z299" i="3"/>
  <c r="Z207" i="3"/>
  <c r="Z139" i="3"/>
  <c r="Z108" i="3"/>
  <c r="Z58" i="3"/>
  <c r="Z36" i="3"/>
  <c r="Z406" i="3"/>
  <c r="Z202" i="3"/>
  <c r="Z120" i="3"/>
  <c r="Z34" i="3"/>
  <c r="Z326" i="3"/>
  <c r="Z200" i="3"/>
  <c r="Z118" i="3"/>
  <c r="Z66" i="3"/>
  <c r="Z33" i="3"/>
  <c r="Z389" i="3"/>
  <c r="Z199" i="3"/>
  <c r="Z135" i="3"/>
  <c r="Z82" i="3"/>
  <c r="Z43" i="3"/>
  <c r="Z18" i="3"/>
  <c r="Z481" i="3"/>
  <c r="Z413" i="3"/>
  <c r="Z342" i="3"/>
  <c r="Z291" i="3"/>
  <c r="Z206" i="3"/>
  <c r="Z121" i="3"/>
  <c r="Z107" i="3"/>
  <c r="Z85" i="3"/>
  <c r="Z57" i="3"/>
  <c r="Z35" i="3"/>
  <c r="Z21" i="3"/>
  <c r="Z138" i="3"/>
  <c r="Z404" i="3"/>
  <c r="Z287" i="3"/>
  <c r="Z172" i="3"/>
  <c r="Z83" i="3"/>
  <c r="Z55" i="3"/>
  <c r="Z451" i="3"/>
  <c r="Z370" i="3"/>
  <c r="Z321" i="3"/>
  <c r="Z281" i="3"/>
  <c r="Z217" i="3"/>
  <c r="Z186" i="3"/>
  <c r="Z164" i="3"/>
  <c r="Z133" i="3"/>
  <c r="Z114" i="3"/>
  <c r="Z100" i="3"/>
  <c r="Z81" i="3"/>
  <c r="Z16" i="3"/>
  <c r="Z79" i="3"/>
  <c r="Z438" i="3"/>
  <c r="Z265" i="3"/>
  <c r="Z182" i="3"/>
  <c r="Z130" i="3"/>
  <c r="Z152" i="3"/>
  <c r="Z77" i="3"/>
  <c r="Z111" i="3"/>
  <c r="Z154" i="3"/>
  <c r="Z78" i="3"/>
  <c r="Z262" i="3"/>
  <c r="I508" i="3"/>
  <c r="Y277" i="3" s="1"/>
  <c r="AF220" i="3"/>
  <c r="Y451" i="3"/>
  <c r="Y411" i="3"/>
  <c r="Y370" i="3"/>
  <c r="Y363" i="3"/>
  <c r="Y237" i="3"/>
  <c r="Y231" i="3"/>
  <c r="Y228" i="3"/>
  <c r="Y218" i="3"/>
  <c r="Y208" i="3"/>
  <c r="Y205" i="3"/>
  <c r="Y383" i="3"/>
  <c r="Y375" i="3"/>
  <c r="Y501" i="3"/>
  <c r="Y488" i="3"/>
  <c r="Y484" i="3"/>
  <c r="Y466" i="3"/>
  <c r="Y210" i="3"/>
  <c r="Y207" i="3"/>
  <c r="Y201" i="3"/>
  <c r="Y191" i="3"/>
  <c r="Y181" i="3"/>
  <c r="Y161" i="3"/>
  <c r="Y492" i="3"/>
  <c r="Y462" i="3"/>
  <c r="Y427" i="3"/>
  <c r="Y409" i="3"/>
  <c r="Y311" i="3"/>
  <c r="Y309" i="3"/>
  <c r="Y168" i="3"/>
  <c r="Y144" i="3"/>
  <c r="Y140" i="3"/>
  <c r="Y468" i="3"/>
  <c r="Y334" i="3"/>
  <c r="Y326" i="3"/>
  <c r="Y371" i="3"/>
  <c r="Y330" i="3"/>
  <c r="Y275" i="3"/>
  <c r="Y268" i="3"/>
  <c r="Y266" i="3"/>
  <c r="Y230" i="3"/>
  <c r="Y241" i="3"/>
  <c r="Y236" i="3"/>
  <c r="Y229" i="3"/>
  <c r="Y178" i="3"/>
  <c r="Y136" i="3"/>
  <c r="Y133" i="3"/>
  <c r="Y353" i="3"/>
  <c r="Y333" i="3"/>
  <c r="Y317" i="3"/>
  <c r="Y297" i="3"/>
  <c r="Y282" i="3"/>
  <c r="Y260" i="3"/>
  <c r="Y92" i="3"/>
  <c r="Y76" i="3"/>
  <c r="Y438" i="3"/>
  <c r="Y362" i="3"/>
  <c r="Y318" i="3"/>
  <c r="Y314" i="3"/>
  <c r="Y125" i="3"/>
  <c r="Y113" i="3"/>
  <c r="Y106" i="3"/>
  <c r="Y101" i="3"/>
  <c r="Y94" i="3"/>
  <c r="Y394" i="3"/>
  <c r="Y155" i="3"/>
  <c r="Y149" i="3"/>
  <c r="Y147" i="3"/>
  <c r="Y145" i="3"/>
  <c r="Y130" i="3"/>
  <c r="Y123" i="3"/>
  <c r="Y33" i="3"/>
  <c r="Y16" i="3"/>
  <c r="Y215" i="3"/>
  <c r="Y143" i="3"/>
  <c r="Y128" i="3"/>
  <c r="Y116" i="3"/>
  <c r="Y244" i="3"/>
  <c r="Y235" i="3"/>
  <c r="Y227" i="3"/>
  <c r="Y222" i="3"/>
  <c r="Y490" i="3"/>
  <c r="Y460" i="3"/>
  <c r="Y104" i="3"/>
  <c r="Y84" i="3"/>
  <c r="Y73" i="3"/>
  <c r="Y63" i="3"/>
  <c r="Y46" i="3"/>
  <c r="Y29" i="3"/>
  <c r="Y196" i="3"/>
  <c r="Y194" i="3"/>
  <c r="Y493" i="3"/>
  <c r="Y404" i="3"/>
  <c r="Y369" i="3"/>
  <c r="Y347" i="3"/>
  <c r="Y189" i="3"/>
  <c r="Y183" i="3"/>
  <c r="Y152" i="3"/>
  <c r="Y129" i="3"/>
  <c r="Y100" i="3"/>
  <c r="Y88" i="3"/>
  <c r="Y351" i="3"/>
  <c r="Y339" i="3"/>
  <c r="Y315" i="3"/>
  <c r="Y303" i="3"/>
  <c r="Y261" i="3"/>
  <c r="Y234" i="3"/>
  <c r="Y156" i="3"/>
  <c r="Y142" i="3"/>
  <c r="Y105" i="3"/>
  <c r="Y98" i="3"/>
  <c r="Y80" i="3"/>
  <c r="Y69" i="3"/>
  <c r="Y185" i="3"/>
  <c r="Y164" i="3"/>
  <c r="Y157" i="3"/>
  <c r="Y91" i="3"/>
  <c r="Y86" i="3"/>
  <c r="Y72" i="3"/>
  <c r="Y83" i="3"/>
  <c r="Y15" i="3"/>
  <c r="Y90" i="3"/>
  <c r="Y61" i="3"/>
  <c r="Y359" i="3"/>
  <c r="Y304" i="3"/>
  <c r="Y58" i="3"/>
  <c r="Y43" i="3"/>
  <c r="Y5" i="3"/>
  <c r="Y17" i="3"/>
  <c r="Y10" i="3"/>
  <c r="Y264" i="3"/>
  <c r="Y381" i="3"/>
  <c r="Y322" i="3"/>
  <c r="Y252" i="3"/>
  <c r="Y224" i="3"/>
  <c r="Y219" i="3"/>
  <c r="Y163" i="3"/>
  <c r="Y36" i="3"/>
  <c r="Y24" i="3"/>
  <c r="Y417" i="3"/>
  <c r="Y328" i="3"/>
  <c r="Y96" i="3"/>
  <c r="Y81" i="3"/>
  <c r="Y39" i="3"/>
  <c r="Y213" i="3"/>
  <c r="Y121" i="3"/>
  <c r="AF14" i="3"/>
  <c r="Y21" i="3"/>
  <c r="Y30" i="3"/>
  <c r="AF154" i="3"/>
  <c r="Y176" i="3"/>
  <c r="Y202" i="3"/>
  <c r="AF501" i="3"/>
  <c r="AF467" i="3"/>
  <c r="AF450" i="3"/>
  <c r="AF446" i="3"/>
  <c r="AF476" i="3"/>
  <c r="AF459" i="3"/>
  <c r="AF408" i="3"/>
  <c r="AF403" i="3"/>
  <c r="AF397" i="3"/>
  <c r="AF500" i="3"/>
  <c r="AF400" i="3"/>
  <c r="AF470" i="3"/>
  <c r="AF445" i="3"/>
  <c r="AF426" i="3"/>
  <c r="AF382" i="3"/>
  <c r="AF491" i="3"/>
  <c r="AF438" i="3"/>
  <c r="AF391" i="3"/>
  <c r="AF502" i="3"/>
  <c r="AF487" i="3"/>
  <c r="AF485" i="3"/>
  <c r="AF468" i="3"/>
  <c r="AF361" i="3"/>
  <c r="AF443" i="3"/>
  <c r="AF434" i="3"/>
  <c r="AF414" i="3"/>
  <c r="AF407" i="3"/>
  <c r="AF384" i="3"/>
  <c r="AF316" i="3"/>
  <c r="AF299" i="3"/>
  <c r="AF280" i="3"/>
  <c r="AF268" i="3"/>
  <c r="AF262" i="3"/>
  <c r="AF256" i="3"/>
  <c r="AF418" i="3"/>
  <c r="AF362" i="3"/>
  <c r="AF333" i="3"/>
  <c r="AF329" i="3"/>
  <c r="AF312" i="3"/>
  <c r="AF295" i="3"/>
  <c r="AF370" i="3"/>
  <c r="AF325" i="3"/>
  <c r="AF292" i="3"/>
  <c r="AF289" i="3"/>
  <c r="AF260" i="3"/>
  <c r="AF243" i="3"/>
  <c r="AF205" i="3"/>
  <c r="AF193" i="3"/>
  <c r="AF175" i="3"/>
  <c r="AF169" i="3"/>
  <c r="AF163" i="3"/>
  <c r="AF157" i="3"/>
  <c r="AF394" i="3"/>
  <c r="AF336" i="3"/>
  <c r="AF314" i="3"/>
  <c r="AF273" i="3"/>
  <c r="AF269" i="3"/>
  <c r="AF469" i="3"/>
  <c r="AF342" i="3"/>
  <c r="AF328" i="3"/>
  <c r="AF282" i="3"/>
  <c r="AF248" i="3"/>
  <c r="AF230" i="3"/>
  <c r="AF224" i="3"/>
  <c r="AF293" i="3"/>
  <c r="AF266" i="3"/>
  <c r="AF194" i="3"/>
  <c r="AF177" i="3"/>
  <c r="AF160" i="3"/>
  <c r="AF142" i="3"/>
  <c r="AF106" i="3"/>
  <c r="AF88" i="3"/>
  <c r="AF76" i="3"/>
  <c r="AF70" i="3"/>
  <c r="AF58" i="3"/>
  <c r="AF52" i="3"/>
  <c r="AF22" i="3"/>
  <c r="AF16" i="3"/>
  <c r="AF4" i="3"/>
  <c r="AF428" i="3"/>
  <c r="AF367" i="3"/>
  <c r="AF440" i="3"/>
  <c r="AF435" i="3"/>
  <c r="AF245" i="3"/>
  <c r="AF219" i="3"/>
  <c r="AF192" i="3"/>
  <c r="AF162" i="3"/>
  <c r="AF141" i="3"/>
  <c r="AF137" i="3"/>
  <c r="AF103" i="3"/>
  <c r="AF393" i="3"/>
  <c r="AF359" i="3"/>
  <c r="AF352" i="3"/>
  <c r="AF327" i="3"/>
  <c r="AF288" i="3"/>
  <c r="AF267" i="3"/>
  <c r="AF233" i="3"/>
  <c r="AF133" i="3"/>
  <c r="AF473" i="3"/>
  <c r="AF376" i="3"/>
  <c r="AF257" i="3"/>
  <c r="AF486" i="3"/>
  <c r="AF465" i="3"/>
  <c r="AF398" i="3"/>
  <c r="AF331" i="3"/>
  <c r="AF318" i="3"/>
  <c r="AF214" i="3"/>
  <c r="AF186" i="3"/>
  <c r="AF134" i="3"/>
  <c r="AF125" i="3"/>
  <c r="AF98" i="3"/>
  <c r="AF360" i="3"/>
  <c r="AF326" i="3"/>
  <c r="AF290" i="3"/>
  <c r="AF213" i="3"/>
  <c r="AF209" i="3"/>
  <c r="AF156" i="3"/>
  <c r="AF123" i="3"/>
  <c r="AF377" i="3"/>
  <c r="AF366" i="3"/>
  <c r="AF301" i="3"/>
  <c r="AF241" i="3"/>
  <c r="AF210" i="3"/>
  <c r="AF161" i="3"/>
  <c r="AF139" i="3"/>
  <c r="AF415" i="3"/>
  <c r="AF309" i="3"/>
  <c r="AF173" i="3"/>
  <c r="AF165" i="3"/>
  <c r="AF114" i="3"/>
  <c r="AF102" i="3"/>
  <c r="AF90" i="3"/>
  <c r="AF9" i="3"/>
  <c r="AF5" i="3"/>
  <c r="AF74" i="3"/>
  <c r="AF348" i="3"/>
  <c r="AF437" i="3"/>
  <c r="AF387" i="3"/>
  <c r="AF371" i="3"/>
  <c r="AF247" i="3"/>
  <c r="AF235" i="3"/>
  <c r="AF171" i="3"/>
  <c r="AF119" i="3"/>
  <c r="AF107" i="3"/>
  <c r="AF39" i="3"/>
  <c r="AF35" i="3"/>
  <c r="AF315" i="3"/>
  <c r="AF284" i="3"/>
  <c r="AF271" i="3"/>
  <c r="AF170" i="3"/>
  <c r="AF164" i="3"/>
  <c r="AF108" i="3"/>
  <c r="AF96" i="3"/>
  <c r="AF41" i="3"/>
  <c r="AF24" i="3"/>
  <c r="AF396" i="3"/>
  <c r="AF319" i="3"/>
  <c r="AF307" i="3"/>
  <c r="AF236" i="3"/>
  <c r="AF176" i="3"/>
  <c r="AF101" i="3"/>
  <c r="AF54" i="3"/>
  <c r="AF449" i="3"/>
  <c r="AF322" i="3"/>
  <c r="AF278" i="3"/>
  <c r="AF215" i="3"/>
  <c r="AF201" i="3"/>
  <c r="AF65" i="3"/>
  <c r="AF27" i="3"/>
  <c r="AF430" i="3"/>
  <c r="AF270" i="3"/>
  <c r="AF204" i="3"/>
  <c r="AF191" i="3"/>
  <c r="AF183" i="3"/>
  <c r="AF55" i="3"/>
  <c r="AF148" i="3"/>
  <c r="AF330" i="3"/>
  <c r="AF246" i="3"/>
  <c r="AF240" i="3"/>
  <c r="AF153" i="3"/>
  <c r="AF146" i="3"/>
  <c r="AF6" i="3"/>
  <c r="AF460" i="3"/>
  <c r="AF127" i="3"/>
  <c r="AF23" i="3"/>
  <c r="AF11" i="3"/>
  <c r="AF490" i="3"/>
  <c r="AF419" i="3"/>
  <c r="AF184" i="3"/>
  <c r="AF143" i="3"/>
  <c r="AF59" i="3"/>
  <c r="AF32" i="3"/>
  <c r="AF25" i="3"/>
  <c r="AF20" i="3"/>
  <c r="AF298" i="3"/>
  <c r="AF166" i="3"/>
  <c r="AF37" i="3"/>
  <c r="AF343" i="3"/>
  <c r="AF152" i="3"/>
  <c r="AF87" i="3"/>
  <c r="AF80" i="3"/>
  <c r="AF53" i="3"/>
  <c r="AF225" i="3"/>
  <c r="AF237" i="3"/>
  <c r="Y13" i="3"/>
  <c r="Y25" i="3"/>
  <c r="AF38" i="3"/>
  <c r="AF47" i="3"/>
  <c r="AF51" i="3"/>
  <c r="AF144" i="3"/>
  <c r="Y165" i="3"/>
  <c r="Y226" i="3"/>
  <c r="Y281" i="3"/>
  <c r="AF373" i="3"/>
  <c r="AF308" i="3"/>
  <c r="P509" i="3"/>
  <c r="AF190" i="3" s="1"/>
  <c r="M508" i="3"/>
  <c r="Z455" i="3"/>
  <c r="Z393" i="3"/>
  <c r="Z357" i="3"/>
  <c r="Z340" i="3"/>
  <c r="Z323" i="3"/>
  <c r="Z306" i="3"/>
  <c r="Z302" i="3"/>
  <c r="Z289" i="3"/>
  <c r="Z284" i="3"/>
  <c r="Z278" i="3"/>
  <c r="Z272" i="3"/>
  <c r="Z266" i="3"/>
  <c r="Z260" i="3"/>
  <c r="Z254" i="3"/>
  <c r="Z248" i="3"/>
  <c r="Z242" i="3"/>
  <c r="Z236" i="3"/>
  <c r="Z473" i="3"/>
  <c r="Z457" i="3"/>
  <c r="Z430" i="3"/>
  <c r="Z423" i="3"/>
  <c r="Z403" i="3"/>
  <c r="Z376" i="3"/>
  <c r="Z361" i="3"/>
  <c r="Z353" i="3"/>
  <c r="Z336" i="3"/>
  <c r="Z332" i="3"/>
  <c r="Z319" i="3"/>
  <c r="Z315" i="3"/>
  <c r="Z298" i="3"/>
  <c r="Z467" i="3"/>
  <c r="Z456" i="3"/>
  <c r="Z434" i="3"/>
  <c r="Z410" i="3"/>
  <c r="Z407" i="3"/>
  <c r="Z384" i="3"/>
  <c r="Z382" i="3"/>
  <c r="Z349" i="3"/>
  <c r="Z338" i="3"/>
  <c r="Z335" i="3"/>
  <c r="Z316" i="3"/>
  <c r="Z313" i="3"/>
  <c r="Z294" i="3"/>
  <c r="Z288" i="3"/>
  <c r="Z280" i="3"/>
  <c r="Z263" i="3"/>
  <c r="Z246" i="3"/>
  <c r="Z233" i="3"/>
  <c r="Z227" i="3"/>
  <c r="Z221" i="3"/>
  <c r="Z215" i="3"/>
  <c r="Z209" i="3"/>
  <c r="Z203" i="3"/>
  <c r="Z197" i="3"/>
  <c r="Z191" i="3"/>
  <c r="Z185" i="3"/>
  <c r="Z179" i="3"/>
  <c r="Z173" i="3"/>
  <c r="Z167" i="3"/>
  <c r="Z161" i="3"/>
  <c r="Z155" i="3"/>
  <c r="Z149" i="3"/>
  <c r="Z464" i="3"/>
  <c r="Z437" i="3"/>
  <c r="Z426" i="3"/>
  <c r="Z418" i="3"/>
  <c r="Z402" i="3"/>
  <c r="Z397" i="3"/>
  <c r="Z378" i="3"/>
  <c r="Z374" i="3"/>
  <c r="Z367" i="3"/>
  <c r="Z365" i="3"/>
  <c r="Z360" i="3"/>
  <c r="Z341" i="3"/>
  <c r="Z327" i="3"/>
  <c r="Z308" i="3"/>
  <c r="Z305" i="3"/>
  <c r="Z276" i="3"/>
  <c r="Z259" i="3"/>
  <c r="Z255" i="3"/>
  <c r="Z388" i="3"/>
  <c r="Z352" i="3"/>
  <c r="Z333" i="3"/>
  <c r="Z330" i="3"/>
  <c r="Z311" i="3"/>
  <c r="Z297" i="3"/>
  <c r="Z285" i="3"/>
  <c r="Z268" i="3"/>
  <c r="Z251" i="3"/>
  <c r="Z234" i="3"/>
  <c r="Z228" i="3"/>
  <c r="Z222" i="3"/>
  <c r="Z216" i="3"/>
  <c r="Z210" i="3"/>
  <c r="Z440" i="3"/>
  <c r="Z422" i="3"/>
  <c r="Z391" i="3"/>
  <c r="Z383" i="3"/>
  <c r="Z375" i="3"/>
  <c r="Z346" i="3"/>
  <c r="Z304" i="3"/>
  <c r="Z270" i="3"/>
  <c r="Z243" i="3"/>
  <c r="Z240" i="3"/>
  <c r="Z201" i="3"/>
  <c r="Z184" i="3"/>
  <c r="Z180" i="3"/>
  <c r="Z163" i="3"/>
  <c r="Z146" i="3"/>
  <c r="Z140" i="3"/>
  <c r="Z134" i="3"/>
  <c r="Z128" i="3"/>
  <c r="Z122" i="3"/>
  <c r="Z116" i="3"/>
  <c r="Z110" i="3"/>
  <c r="Z104" i="3"/>
  <c r="Z98" i="3"/>
  <c r="Z92" i="3"/>
  <c r="Z86" i="3"/>
  <c r="Z80" i="3"/>
  <c r="Z74" i="3"/>
  <c r="Z68" i="3"/>
  <c r="Z62" i="3"/>
  <c r="Z56" i="3"/>
  <c r="Z50" i="3"/>
  <c r="Z44" i="3"/>
  <c r="Z38" i="3"/>
  <c r="Z32" i="3"/>
  <c r="Z26" i="3"/>
  <c r="Z20" i="3"/>
  <c r="Z14" i="3"/>
  <c r="Z8" i="3"/>
  <c r="Z501" i="3"/>
  <c r="Z479" i="3"/>
  <c r="Z468" i="3"/>
  <c r="Z454" i="3"/>
  <c r="Z377" i="3"/>
  <c r="Z358" i="3"/>
  <c r="Z492" i="3"/>
  <c r="Z427" i="3"/>
  <c r="Z409" i="3"/>
  <c r="Z398" i="3"/>
  <c r="Z368" i="3"/>
  <c r="Z350" i="3"/>
  <c r="Z348" i="3"/>
  <c r="Z325" i="3"/>
  <c r="Z309" i="3"/>
  <c r="Z279" i="3"/>
  <c r="Z277" i="3"/>
  <c r="Z273" i="3"/>
  <c r="Z256" i="3"/>
  <c r="Z237" i="3"/>
  <c r="Z232" i="3"/>
  <c r="Z198" i="3"/>
  <c r="Z171" i="3"/>
  <c r="Z168" i="3"/>
  <c r="Z144" i="3"/>
  <c r="Z127" i="3"/>
  <c r="Z123" i="3"/>
  <c r="Z106" i="3"/>
  <c r="Z89" i="3"/>
  <c r="Z496" i="3"/>
  <c r="Z371" i="3"/>
  <c r="Z334" i="3"/>
  <c r="Z320" i="3"/>
  <c r="Z295" i="3"/>
  <c r="Z293" i="3"/>
  <c r="Z275" i="3"/>
  <c r="Z258" i="3"/>
  <c r="Z247" i="3"/>
  <c r="Z235" i="3"/>
  <c r="Z224" i="3"/>
  <c r="Z213" i="3"/>
  <c r="Z188" i="3"/>
  <c r="Z178" i="3"/>
  <c r="Z158" i="3"/>
  <c r="Z148" i="3"/>
  <c r="Z136" i="3"/>
  <c r="Z373" i="3"/>
  <c r="Z369" i="3"/>
  <c r="Z366" i="3"/>
  <c r="Z356" i="3"/>
  <c r="Z312" i="3"/>
  <c r="Z269" i="3"/>
  <c r="Z267" i="3"/>
  <c r="Z245" i="3"/>
  <c r="Z241" i="3"/>
  <c r="Z231" i="3"/>
  <c r="Z229" i="3"/>
  <c r="Z214" i="3"/>
  <c r="Z212" i="3"/>
  <c r="Z503" i="3"/>
  <c r="Z435" i="3"/>
  <c r="Z394" i="3"/>
  <c r="Z261" i="3"/>
  <c r="Z252" i="3"/>
  <c r="Z244" i="3"/>
  <c r="Z405" i="3"/>
  <c r="Z362" i="3"/>
  <c r="Z355" i="3"/>
  <c r="Z328" i="3"/>
  <c r="Z292" i="3"/>
  <c r="Z264" i="3"/>
  <c r="Z195" i="3"/>
  <c r="Z190" i="3"/>
  <c r="Z166" i="3"/>
  <c r="Z159" i="3"/>
  <c r="Z124" i="3"/>
  <c r="Z97" i="3"/>
  <c r="Z94" i="3"/>
  <c r="Z87" i="3"/>
  <c r="Z70" i="3"/>
  <c r="Z489" i="3"/>
  <c r="Z458" i="3"/>
  <c r="Z271" i="3"/>
  <c r="Z230" i="3"/>
  <c r="Z226" i="3"/>
  <c r="Z196" i="3"/>
  <c r="Z189" i="3"/>
  <c r="Z165" i="3"/>
  <c r="Z160" i="3"/>
  <c r="Z132" i="3"/>
  <c r="Z129" i="3"/>
  <c r="Z119" i="3"/>
  <c r="Z99" i="3"/>
  <c r="Z72" i="3"/>
  <c r="Z10" i="3"/>
  <c r="Z27" i="3"/>
  <c r="Z31" i="3"/>
  <c r="Z48" i="3"/>
  <c r="Z65" i="3"/>
  <c r="Z69" i="3"/>
  <c r="Z93" i="3"/>
  <c r="Z105" i="3"/>
  <c r="Z117" i="3"/>
  <c r="Z142" i="3"/>
  <c r="Z150" i="3"/>
  <c r="Z156" i="3"/>
  <c r="Z187" i="3"/>
  <c r="Z193" i="3"/>
  <c r="Z204" i="3"/>
  <c r="Z296" i="3"/>
  <c r="Z303" i="3"/>
  <c r="Z331" i="3"/>
  <c r="Z339" i="3"/>
  <c r="Z343" i="3"/>
  <c r="Z351" i="3"/>
  <c r="Z379" i="3"/>
  <c r="Z385" i="3"/>
  <c r="Z441" i="3"/>
  <c r="Z486" i="3"/>
  <c r="Z76" i="3"/>
  <c r="Z220" i="3"/>
  <c r="Z238" i="3"/>
  <c r="Z253" i="3"/>
  <c r="Z317" i="3"/>
  <c r="Z337" i="3"/>
  <c r="Z444" i="3"/>
  <c r="Z452" i="3"/>
  <c r="Z474" i="3"/>
  <c r="Z497" i="3"/>
  <c r="O508" i="3"/>
  <c r="O509" i="3"/>
  <c r="Z157" i="3"/>
  <c r="Z194" i="3"/>
  <c r="Z250" i="3"/>
  <c r="Z400" i="3"/>
  <c r="Z12" i="3"/>
  <c r="Z29" i="3"/>
  <c r="Z46" i="3"/>
  <c r="Z63" i="3"/>
  <c r="Z67" i="3"/>
  <c r="Z73" i="3"/>
  <c r="Z84" i="3"/>
  <c r="Z141" i="3"/>
  <c r="Z143" i="3"/>
  <c r="Z151" i="3"/>
  <c r="Z153" i="3"/>
  <c r="Z192" i="3"/>
  <c r="Z205" i="3"/>
  <c r="Z283" i="3"/>
  <c r="Z286" i="3"/>
  <c r="Z329" i="3"/>
  <c r="Z460" i="3"/>
  <c r="Z490" i="3"/>
  <c r="Z498" i="3"/>
  <c r="Z218" i="3"/>
  <c r="Z225" i="3"/>
  <c r="Z310" i="3"/>
  <c r="Z345" i="3"/>
  <c r="Z408" i="3"/>
  <c r="F507" i="3"/>
  <c r="F509" i="3" s="1"/>
  <c r="G509" i="3"/>
  <c r="G508" i="3"/>
  <c r="Y503" i="3"/>
  <c r="Y497" i="3"/>
  <c r="Y461" i="3"/>
  <c r="Y455" i="3"/>
  <c r="Y449" i="3"/>
  <c r="Y443" i="3"/>
  <c r="Y437" i="3"/>
  <c r="Y431" i="3"/>
  <c r="Y425" i="3"/>
  <c r="Y474" i="3"/>
  <c r="Y457" i="3"/>
  <c r="Y440" i="3"/>
  <c r="Y423" i="3"/>
  <c r="Y406" i="3"/>
  <c r="Y400" i="3"/>
  <c r="Y487" i="3"/>
  <c r="Y499" i="3"/>
  <c r="Y480" i="3"/>
  <c r="Y477" i="3"/>
  <c r="Y458" i="3"/>
  <c r="Y444" i="3"/>
  <c r="Y422" i="3"/>
  <c r="Y391" i="3"/>
  <c r="Y355" i="3"/>
  <c r="Y349" i="3"/>
  <c r="Y343" i="3"/>
  <c r="Y337" i="3"/>
  <c r="Y331" i="3"/>
  <c r="Y325" i="3"/>
  <c r="Y319" i="3"/>
  <c r="Y502" i="3"/>
  <c r="Y483" i="3"/>
  <c r="Y469" i="3"/>
  <c r="Y450" i="3"/>
  <c r="Y447" i="3"/>
  <c r="Y428" i="3"/>
  <c r="Y414" i="3"/>
  <c r="Y418" i="3"/>
  <c r="Y416" i="3"/>
  <c r="Y405" i="3"/>
  <c r="Y403" i="3"/>
  <c r="Y398" i="3"/>
  <c r="Y376" i="3"/>
  <c r="Y482" i="3"/>
  <c r="Y412" i="3"/>
  <c r="Y390" i="3"/>
  <c r="Y387" i="3"/>
  <c r="Y372" i="3"/>
  <c r="Y368" i="3"/>
  <c r="Y500" i="3"/>
  <c r="Y498" i="3"/>
  <c r="Y395" i="3"/>
  <c r="Y364" i="3"/>
  <c r="Y348" i="3"/>
  <c r="Y344" i="3"/>
  <c r="Y327" i="3"/>
  <c r="Y310" i="3"/>
  <c r="Y293" i="3"/>
  <c r="Y340" i="3"/>
  <c r="Y323" i="3"/>
  <c r="Y306" i="3"/>
  <c r="Y302" i="3"/>
  <c r="Y486" i="3"/>
  <c r="Y445" i="3"/>
  <c r="Y346" i="3"/>
  <c r="Y250" i="3"/>
  <c r="Y494" i="3"/>
  <c r="Y472" i="3"/>
  <c r="Y456" i="3"/>
  <c r="Y434" i="3"/>
  <c r="Y410" i="3"/>
  <c r="Y384" i="3"/>
  <c r="Y294" i="3"/>
  <c r="Y288" i="3"/>
  <c r="Y280" i="3"/>
  <c r="Y263" i="3"/>
  <c r="Y442" i="3"/>
  <c r="Y426" i="3"/>
  <c r="Y402" i="3"/>
  <c r="Y308" i="3"/>
  <c r="Y305" i="3"/>
  <c r="Y276" i="3"/>
  <c r="Y272" i="3"/>
  <c r="Y259" i="3"/>
  <c r="Y255" i="3"/>
  <c r="Y238" i="3"/>
  <c r="Z491" i="3"/>
  <c r="Z487" i="3"/>
  <c r="Z470" i="3"/>
  <c r="Z453" i="3"/>
  <c r="Z436" i="3"/>
  <c r="Z432" i="3"/>
  <c r="Z419" i="3"/>
  <c r="Z415" i="3"/>
  <c r="Z500" i="3"/>
  <c r="Z483" i="3"/>
  <c r="Z466" i="3"/>
  <c r="Z462" i="3"/>
  <c r="Z449" i="3"/>
  <c r="Z445" i="3"/>
  <c r="Z428" i="3"/>
  <c r="Z411" i="3"/>
  <c r="Z401" i="3"/>
  <c r="Z395" i="3"/>
  <c r="Z502" i="3"/>
  <c r="Z469" i="3"/>
  <c r="Z450" i="3"/>
  <c r="Z447" i="3"/>
  <c r="Z425" i="3"/>
  <c r="Z414" i="3"/>
  <c r="Z399" i="3"/>
  <c r="Z396" i="3"/>
  <c r="Z494" i="3"/>
  <c r="Z475" i="3"/>
  <c r="Z472" i="3"/>
  <c r="Z439" i="3"/>
  <c r="Z420" i="3"/>
  <c r="Z417" i="3"/>
  <c r="Z392" i="3"/>
  <c r="Z386" i="3"/>
  <c r="Z380" i="3"/>
  <c r="Z499" i="3"/>
  <c r="Z482" i="3"/>
  <c r="Z480" i="3"/>
  <c r="Z465" i="3"/>
  <c r="Z463" i="3"/>
  <c r="Z448" i="3"/>
  <c r="Z446" i="3"/>
  <c r="Z431" i="3"/>
  <c r="Z429" i="3"/>
  <c r="Z412" i="3"/>
  <c r="Z390" i="3"/>
  <c r="Z387" i="3"/>
  <c r="Z372" i="3"/>
  <c r="Z495" i="3"/>
  <c r="Z493" i="3"/>
  <c r="Z478" i="3"/>
  <c r="Z476" i="3"/>
  <c r="Z461" i="3"/>
  <c r="Z459" i="3"/>
  <c r="Z442" i="3"/>
  <c r="Z364" i="3"/>
  <c r="L508" i="3"/>
  <c r="C507" i="3"/>
  <c r="C509" i="3" s="1"/>
  <c r="C508" i="3"/>
  <c r="D507" i="3"/>
  <c r="D509" i="3" s="1"/>
  <c r="D508" i="3"/>
  <c r="D507" i="2"/>
  <c r="C507" i="2"/>
  <c r="C508" i="2" s="1"/>
  <c r="D509" i="2"/>
  <c r="F507" i="2"/>
  <c r="F508" i="2"/>
  <c r="F509" i="2"/>
  <c r="J507" i="2"/>
  <c r="J509" i="2" s="1"/>
  <c r="J508" i="2"/>
  <c r="L507" i="2"/>
  <c r="L508" i="2" s="1"/>
  <c r="M507" i="2"/>
  <c r="M508" i="2" s="1"/>
  <c r="O507" i="2"/>
  <c r="O508" i="2" s="1"/>
  <c r="P508" i="2"/>
  <c r="P509" i="2"/>
  <c r="I507" i="2"/>
  <c r="I509" i="2" s="1"/>
  <c r="G507" i="2"/>
  <c r="G509" i="2" s="1"/>
  <c r="D508" i="2"/>
  <c r="T512" i="1"/>
  <c r="S512" i="1"/>
  <c r="T511" i="1"/>
  <c r="S511" i="1"/>
  <c r="P511" i="1"/>
  <c r="O511" i="1"/>
  <c r="M511" i="1"/>
  <c r="L511" i="1"/>
  <c r="J511" i="1"/>
  <c r="I511" i="1"/>
  <c r="G511" i="1"/>
  <c r="F511" i="1"/>
  <c r="D511" i="1"/>
  <c r="C511" i="1"/>
  <c r="T510" i="1"/>
  <c r="S510" i="1"/>
  <c r="T509" i="1"/>
  <c r="S509" i="1"/>
  <c r="T508" i="1"/>
  <c r="S508" i="1"/>
  <c r="P506" i="1"/>
  <c r="P507" i="1" s="1"/>
  <c r="O506" i="1"/>
  <c r="O507" i="1" s="1"/>
  <c r="M506" i="1"/>
  <c r="L506" i="1"/>
  <c r="J506" i="1"/>
  <c r="I506" i="1"/>
  <c r="G506" i="1"/>
  <c r="F506" i="1"/>
  <c r="D506" i="1"/>
  <c r="C506" i="1"/>
  <c r="P505" i="1"/>
  <c r="O505" i="1"/>
  <c r="M505" i="1"/>
  <c r="L505" i="1"/>
  <c r="J505" i="1"/>
  <c r="I505" i="1"/>
  <c r="G505" i="1"/>
  <c r="F505" i="1"/>
  <c r="D505" i="1"/>
  <c r="C505" i="1"/>
  <c r="AF296" i="3" l="1"/>
  <c r="AF44" i="3"/>
  <c r="AF57" i="3"/>
  <c r="AF252" i="3"/>
  <c r="AF283" i="3"/>
  <c r="AF338" i="3"/>
  <c r="AF334" i="3"/>
  <c r="AF261" i="3"/>
  <c r="AF135" i="3"/>
  <c r="AF466" i="3"/>
  <c r="AF167" i="3"/>
  <c r="AF253" i="3"/>
  <c r="AF276" i="3"/>
  <c r="AF200" i="3"/>
  <c r="AF285" i="3"/>
  <c r="AF345" i="3"/>
  <c r="AF172" i="3"/>
  <c r="AF439" i="3"/>
  <c r="AF82" i="3"/>
  <c r="AF198" i="3"/>
  <c r="AF306" i="3"/>
  <c r="AF317" i="3"/>
  <c r="AF187" i="3"/>
  <c r="AF311" i="3"/>
  <c r="AF346" i="3"/>
  <c r="AF286" i="3"/>
  <c r="AF441" i="3"/>
  <c r="AF381" i="3"/>
  <c r="AF448" i="3"/>
  <c r="AF425" i="3"/>
  <c r="AF231" i="3"/>
  <c r="AF395" i="3"/>
  <c r="AF498" i="3"/>
  <c r="AF13" i="3"/>
  <c r="AF140" i="3"/>
  <c r="AF351" i="3"/>
  <c r="AF464" i="3"/>
  <c r="AF15" i="3"/>
  <c r="AF479" i="3"/>
  <c r="AF7" i="3"/>
  <c r="AF281" i="3"/>
  <c r="AF207" i="3"/>
  <c r="AF85" i="3"/>
  <c r="AF222" i="3"/>
  <c r="AF349" i="3"/>
  <c r="AF323" i="3"/>
  <c r="AF272" i="3"/>
  <c r="AF379" i="3"/>
  <c r="AF357" i="3"/>
  <c r="AF208" i="3"/>
  <c r="AF10" i="3"/>
  <c r="AF94" i="3"/>
  <c r="AF291" i="3"/>
  <c r="AF339" i="3"/>
  <c r="AF363" i="3"/>
  <c r="AF199" i="3"/>
  <c r="AF344" i="3"/>
  <c r="AF416" i="3"/>
  <c r="AF303" i="3"/>
  <c r="AF493" i="3"/>
  <c r="AF421" i="3"/>
  <c r="AF481" i="3"/>
  <c r="AF463" i="3"/>
  <c r="AF112" i="3"/>
  <c r="AF335" i="3"/>
  <c r="AF417" i="3"/>
  <c r="AF447" i="3"/>
  <c r="AF211" i="3"/>
  <c r="AF372" i="3"/>
  <c r="AF452" i="3"/>
  <c r="AF337" i="3"/>
  <c r="AF378" i="3"/>
  <c r="AF455" i="3"/>
  <c r="AF420" i="3"/>
  <c r="AF480" i="3"/>
  <c r="AF147" i="3"/>
  <c r="AF197" i="3"/>
  <c r="AF180" i="3"/>
  <c r="AF188" i="3"/>
  <c r="AF61" i="3"/>
  <c r="AF73" i="3"/>
  <c r="AF67" i="3"/>
  <c r="AF113" i="3"/>
  <c r="AF45" i="3"/>
  <c r="AF411" i="3"/>
  <c r="AF259" i="3"/>
  <c r="AF26" i="3"/>
  <c r="AF97" i="3"/>
  <c r="AF482" i="3"/>
  <c r="AF402" i="3"/>
  <c r="AF492" i="3"/>
  <c r="AF149" i="3"/>
  <c r="AF401" i="3"/>
  <c r="AF302" i="3"/>
  <c r="AF34" i="3"/>
  <c r="AF118" i="3"/>
  <c r="AF483" i="3"/>
  <c r="AF431" i="3"/>
  <c r="AF461" i="3"/>
  <c r="AF223" i="3"/>
  <c r="AF386" i="3"/>
  <c r="AF495" i="3"/>
  <c r="AF354" i="3"/>
  <c r="AF399" i="3"/>
  <c r="AF472" i="3"/>
  <c r="AF423" i="3"/>
  <c r="AF497" i="3"/>
  <c r="AF49" i="3"/>
  <c r="AF31" i="3"/>
  <c r="AF251" i="3"/>
  <c r="AF196" i="3"/>
  <c r="AF63" i="3"/>
  <c r="AF195" i="3"/>
  <c r="AF99" i="3"/>
  <c r="AF168" i="3"/>
  <c r="AF62" i="3"/>
  <c r="AF471" i="3"/>
  <c r="AF279" i="3"/>
  <c r="AF60" i="3"/>
  <c r="AF109" i="3"/>
  <c r="AF69" i="3"/>
  <c r="AF84" i="3"/>
  <c r="AF263" i="3"/>
  <c r="AF179" i="3"/>
  <c r="AF405" i="3"/>
  <c r="AF383" i="3"/>
  <c r="AF40" i="3"/>
  <c r="AF124" i="3"/>
  <c r="AF212" i="3"/>
  <c r="AF436" i="3"/>
  <c r="AF488" i="3"/>
  <c r="AF229" i="3"/>
  <c r="AF390" i="3"/>
  <c r="AF244" i="3"/>
  <c r="AF365" i="3"/>
  <c r="AF404" i="3"/>
  <c r="AF474" i="3"/>
  <c r="AF456" i="3"/>
  <c r="AF429" i="3"/>
  <c r="AF33" i="3"/>
  <c r="AF158" i="3"/>
  <c r="AF115" i="3"/>
  <c r="AF264" i="3"/>
  <c r="AF353" i="3"/>
  <c r="AF83" i="3"/>
  <c r="AF42" i="3"/>
  <c r="AF122" i="3"/>
  <c r="AF174" i="3"/>
  <c r="AF78" i="3"/>
  <c r="AF356" i="3"/>
  <c r="AF297" i="3"/>
  <c r="AF71" i="3"/>
  <c r="AF121" i="3"/>
  <c r="AF93" i="3"/>
  <c r="AF95" i="3"/>
  <c r="AF294" i="3"/>
  <c r="AF189" i="3"/>
  <c r="AF444" i="3"/>
  <c r="AF422" i="3"/>
  <c r="AF46" i="3"/>
  <c r="AF130" i="3"/>
  <c r="AF218" i="3"/>
  <c r="AF458" i="3"/>
  <c r="AF151" i="3"/>
  <c r="AF239" i="3"/>
  <c r="AF392" i="3"/>
  <c r="AF250" i="3"/>
  <c r="AF374" i="3"/>
  <c r="AF451" i="3"/>
  <c r="AF489" i="3"/>
  <c r="AF475" i="3"/>
  <c r="AF433" i="3"/>
  <c r="Y341" i="3"/>
  <c r="Y267" i="3"/>
  <c r="Y429" i="3"/>
  <c r="Y361" i="3"/>
  <c r="Y56" i="3"/>
  <c r="Y197" i="3"/>
  <c r="Y441" i="3"/>
  <c r="Y253" i="3"/>
  <c r="Y408" i="3"/>
  <c r="Y93" i="3"/>
  <c r="Y249" i="3"/>
  <c r="Y360" i="3"/>
  <c r="Y335" i="3"/>
  <c r="Y271" i="3"/>
  <c r="Y386" i="3"/>
  <c r="Y401" i="3"/>
  <c r="Y446" i="3"/>
  <c r="Y435" i="3"/>
  <c r="Y295" i="3"/>
  <c r="Y367" i="3"/>
  <c r="Y432" i="3"/>
  <c r="Y495" i="3"/>
  <c r="Y473" i="3"/>
  <c r="Y120" i="3"/>
  <c r="Y179" i="3"/>
  <c r="Y166" i="3"/>
  <c r="Y108" i="3"/>
  <c r="Y200" i="3"/>
  <c r="Y292" i="3"/>
  <c r="Y170" i="3"/>
  <c r="Y206" i="3"/>
  <c r="Y187" i="3"/>
  <c r="Y14" i="3"/>
  <c r="Y214" i="3"/>
  <c r="Y352" i="3"/>
  <c r="Y153" i="3"/>
  <c r="Y269" i="3"/>
  <c r="Y50" i="3"/>
  <c r="Y186" i="3"/>
  <c r="Y180" i="3"/>
  <c r="Y112" i="3"/>
  <c r="Y74" i="3"/>
  <c r="Y299" i="3"/>
  <c r="Y247" i="3"/>
  <c r="Y221" i="3"/>
  <c r="Y97" i="3"/>
  <c r="Y262" i="3"/>
  <c r="Y150" i="3"/>
  <c r="Y256" i="3"/>
  <c r="Y316" i="3"/>
  <c r="Y397" i="3"/>
  <c r="Y433" i="3"/>
  <c r="Y415" i="3"/>
  <c r="Y478" i="3"/>
  <c r="Y44" i="3"/>
  <c r="Y146" i="3"/>
  <c r="Y158" i="3"/>
  <c r="Y141" i="3"/>
  <c r="Y37" i="3"/>
  <c r="Y102" i="3"/>
  <c r="Y198" i="3"/>
  <c r="Y388" i="3"/>
  <c r="Y365" i="3"/>
  <c r="Y338" i="3"/>
  <c r="Y284" i="3"/>
  <c r="Y393" i="3"/>
  <c r="Y421" i="3"/>
  <c r="Y448" i="3"/>
  <c r="Y452" i="3"/>
  <c r="Y301" i="3"/>
  <c r="Y373" i="3"/>
  <c r="Y436" i="3"/>
  <c r="Y407" i="3"/>
  <c r="Y479" i="3"/>
  <c r="Y70" i="3"/>
  <c r="Y95" i="3"/>
  <c r="Y173" i="3"/>
  <c r="Y119" i="3"/>
  <c r="Y223" i="3"/>
  <c r="Y354" i="3"/>
  <c r="Y19" i="3"/>
  <c r="Y285" i="3"/>
  <c r="Y193" i="3"/>
  <c r="Y18" i="3"/>
  <c r="Y240" i="3"/>
  <c r="Y366" i="3"/>
  <c r="Y159" i="3"/>
  <c r="Y8" i="3"/>
  <c r="Y54" i="3"/>
  <c r="Y203" i="3"/>
  <c r="Y182" i="3"/>
  <c r="Y122" i="3"/>
  <c r="Y78" i="3"/>
  <c r="Y312" i="3"/>
  <c r="Y274" i="3"/>
  <c r="Y232" i="3"/>
  <c r="Y110" i="3"/>
  <c r="Y283" i="3"/>
  <c r="Y154" i="3"/>
  <c r="Y258" i="3"/>
  <c r="Y79" i="3"/>
  <c r="Y336" i="3"/>
  <c r="Y174" i="3"/>
  <c r="Y239" i="3"/>
  <c r="Y374" i="3"/>
  <c r="Y380" i="3"/>
  <c r="Y291" i="3"/>
  <c r="Y439" i="3"/>
  <c r="Y464" i="3"/>
  <c r="Y463" i="3"/>
  <c r="Y396" i="3"/>
  <c r="Y307" i="3"/>
  <c r="Y379" i="3"/>
  <c r="Y453" i="3"/>
  <c r="Y413" i="3"/>
  <c r="Y485" i="3"/>
  <c r="Y356" i="3"/>
  <c r="Y55" i="3"/>
  <c r="Y22" i="3"/>
  <c r="Y134" i="3"/>
  <c r="Y245" i="3"/>
  <c r="Y392" i="3"/>
  <c r="Y7" i="3"/>
  <c r="Y420" i="3"/>
  <c r="Y195" i="3"/>
  <c r="Y35" i="3"/>
  <c r="Y246" i="3"/>
  <c r="Y459" i="3"/>
  <c r="Y190" i="3"/>
  <c r="Y12" i="3"/>
  <c r="Y99" i="3"/>
  <c r="Y225" i="3"/>
  <c r="Y233" i="3"/>
  <c r="Y148" i="3"/>
  <c r="Y107" i="3"/>
  <c r="Y389" i="3"/>
  <c r="Y290" i="3"/>
  <c r="Y242" i="3"/>
  <c r="Y114" i="3"/>
  <c r="Y300" i="3"/>
  <c r="Y167" i="3"/>
  <c r="Y211" i="3"/>
  <c r="Y38" i="3"/>
  <c r="Y11" i="3"/>
  <c r="Y481" i="3"/>
  <c r="Y103" i="3"/>
  <c r="Y45" i="3"/>
  <c r="Y66" i="3"/>
  <c r="Y454" i="3"/>
  <c r="Y199" i="3"/>
  <c r="Y135" i="3"/>
  <c r="Y115" i="3"/>
  <c r="Y82" i="3"/>
  <c r="Y217" i="3"/>
  <c r="Y132" i="3"/>
  <c r="Y62" i="3"/>
  <c r="Y254" i="3"/>
  <c r="Y126" i="3"/>
  <c r="Y109" i="3"/>
  <c r="Y89" i="3"/>
  <c r="Y75" i="3"/>
  <c r="Y59" i="3"/>
  <c r="Y49" i="3"/>
  <c r="Y23" i="3"/>
  <c r="Y9" i="3"/>
  <c r="Y68" i="3"/>
  <c r="Y287" i="3"/>
  <c r="Y248" i="3"/>
  <c r="Y175" i="3"/>
  <c r="Y139" i="3"/>
  <c r="Y71" i="3"/>
  <c r="Y47" i="3"/>
  <c r="Y342" i="3"/>
  <c r="Y243" i="3"/>
  <c r="Y85" i="3"/>
  <c r="Y57" i="3"/>
  <c r="Y20" i="3"/>
  <c r="Y6" i="3"/>
  <c r="Y64" i="3"/>
  <c r="Y53" i="3"/>
  <c r="Y42" i="3"/>
  <c r="Y28" i="3"/>
  <c r="Y4" i="3"/>
  <c r="Y26" i="3"/>
  <c r="Y212" i="3"/>
  <c r="Y51" i="3"/>
  <c r="Y358" i="3"/>
  <c r="Y357" i="3"/>
  <c r="Y289" i="3"/>
  <c r="Y467" i="3"/>
  <c r="Y138" i="3"/>
  <c r="Y162" i="3"/>
  <c r="Y32" i="3"/>
  <c r="Y209" i="3"/>
  <c r="Y184" i="3"/>
  <c r="Y286" i="3"/>
  <c r="Y251" i="3"/>
  <c r="Y476" i="3"/>
  <c r="Y378" i="3"/>
  <c r="Y382" i="3"/>
  <c r="Y324" i="3"/>
  <c r="Y475" i="3"/>
  <c r="Y471" i="3"/>
  <c r="Y465" i="3"/>
  <c r="Y399" i="3"/>
  <c r="Y313" i="3"/>
  <c r="Y385" i="3"/>
  <c r="Y470" i="3"/>
  <c r="Y419" i="3"/>
  <c r="Y491" i="3"/>
  <c r="Z505" i="3"/>
  <c r="Y40" i="3"/>
  <c r="Y27" i="3"/>
  <c r="Y137" i="3"/>
  <c r="Y41" i="3"/>
  <c r="Y124" i="3"/>
  <c r="Y31" i="3"/>
  <c r="Y48" i="3"/>
  <c r="Y204" i="3"/>
  <c r="Y52" i="3"/>
  <c r="Y265" i="3"/>
  <c r="Y489" i="3"/>
  <c r="Y192" i="3"/>
  <c r="Y67" i="3"/>
  <c r="Y111" i="3"/>
  <c r="Y270" i="3"/>
  <c r="Y257" i="3"/>
  <c r="Y172" i="3"/>
  <c r="Y117" i="3"/>
  <c r="Y424" i="3"/>
  <c r="Y296" i="3"/>
  <c r="Y273" i="3"/>
  <c r="Y131" i="3"/>
  <c r="Y332" i="3"/>
  <c r="Y171" i="3"/>
  <c r="Y321" i="3"/>
  <c r="Y34" i="3"/>
  <c r="Y160" i="3"/>
  <c r="Y177" i="3"/>
  <c r="Y169" i="3"/>
  <c r="Y60" i="3"/>
  <c r="Y65" i="3"/>
  <c r="Y216" i="3"/>
  <c r="Y77" i="3"/>
  <c r="Y278" i="3"/>
  <c r="Y496" i="3"/>
  <c r="Y329" i="3"/>
  <c r="Y87" i="3"/>
  <c r="Y118" i="3"/>
  <c r="Y345" i="3"/>
  <c r="Y298" i="3"/>
  <c r="Y220" i="3"/>
  <c r="Y127" i="3"/>
  <c r="Y430" i="3"/>
  <c r="Y320" i="3"/>
  <c r="Y279" i="3"/>
  <c r="Y151" i="3"/>
  <c r="Y377" i="3"/>
  <c r="Y188" i="3"/>
  <c r="Y350" i="3"/>
  <c r="F508" i="3"/>
  <c r="AF92" i="3"/>
  <c r="AF462" i="3"/>
  <c r="AF258" i="3"/>
  <c r="AF8" i="3"/>
  <c r="AF145" i="3"/>
  <c r="AF304" i="3"/>
  <c r="AF300" i="3"/>
  <c r="AF228" i="3"/>
  <c r="AF75" i="3"/>
  <c r="AF355" i="3"/>
  <c r="AF227" i="3"/>
  <c r="AF18" i="3"/>
  <c r="AF126" i="3"/>
  <c r="AF155" i="3"/>
  <c r="AF86" i="3"/>
  <c r="AF368" i="3"/>
  <c r="AF305" i="3"/>
  <c r="AF287" i="3"/>
  <c r="AF313" i="3"/>
  <c r="AF120" i="3"/>
  <c r="AF413" i="3"/>
  <c r="AF28" i="3"/>
  <c r="AF100" i="3"/>
  <c r="AF249" i="3"/>
  <c r="AF265" i="3"/>
  <c r="AF496" i="3"/>
  <c r="AF499" i="3"/>
  <c r="AF217" i="3"/>
  <c r="AF347" i="3"/>
  <c r="AF350" i="3"/>
  <c r="AF274" i="3"/>
  <c r="AF389" i="3"/>
  <c r="AF406" i="3"/>
  <c r="AF457" i="3"/>
  <c r="AF503" i="3"/>
  <c r="AF442" i="3"/>
  <c r="AF484" i="3"/>
  <c r="T494" i="3"/>
  <c r="T490" i="3"/>
  <c r="T477" i="3"/>
  <c r="T473" i="3"/>
  <c r="T456" i="3"/>
  <c r="T439" i="3"/>
  <c r="T422" i="3"/>
  <c r="T418" i="3"/>
  <c r="T503" i="3"/>
  <c r="T486" i="3"/>
  <c r="T469" i="3"/>
  <c r="T452" i="3"/>
  <c r="T448" i="3"/>
  <c r="T435" i="3"/>
  <c r="T431" i="3"/>
  <c r="T414" i="3"/>
  <c r="T405" i="3"/>
  <c r="T399" i="3"/>
  <c r="T496" i="3"/>
  <c r="T493" i="3"/>
  <c r="T474" i="3"/>
  <c r="T471" i="3"/>
  <c r="T460" i="3"/>
  <c r="T438" i="3"/>
  <c r="T419" i="3"/>
  <c r="T416" i="3"/>
  <c r="T398" i="3"/>
  <c r="T395" i="3"/>
  <c r="T499" i="3"/>
  <c r="T485" i="3"/>
  <c r="T466" i="3"/>
  <c r="T463" i="3"/>
  <c r="T444" i="3"/>
  <c r="T441" i="3"/>
  <c r="T430" i="3"/>
  <c r="T408" i="3"/>
  <c r="T390" i="3"/>
  <c r="T384" i="3"/>
  <c r="T454" i="3"/>
  <c r="T437" i="3"/>
  <c r="T420" i="3"/>
  <c r="T389" i="3"/>
  <c r="T386" i="3"/>
  <c r="T375" i="3"/>
  <c r="T484" i="3"/>
  <c r="T467" i="3"/>
  <c r="T450" i="3"/>
  <c r="T433" i="3"/>
  <c r="T371" i="3"/>
  <c r="T367" i="3"/>
  <c r="T487" i="3"/>
  <c r="T480" i="3"/>
  <c r="T453" i="3"/>
  <c r="T451" i="3"/>
  <c r="T417" i="3"/>
  <c r="T410" i="3"/>
  <c r="T383" i="3"/>
  <c r="T378" i="3"/>
  <c r="T360" i="3"/>
  <c r="T347" i="3"/>
  <c r="T343" i="3"/>
  <c r="T326" i="3"/>
  <c r="T309" i="3"/>
  <c r="T292" i="3"/>
  <c r="T288" i="3"/>
  <c r="T282" i="3"/>
  <c r="T276" i="3"/>
  <c r="T270" i="3"/>
  <c r="T264" i="3"/>
  <c r="T258" i="3"/>
  <c r="T252" i="3"/>
  <c r="T246" i="3"/>
  <c r="T240" i="3"/>
  <c r="T491" i="3"/>
  <c r="T462" i="3"/>
  <c r="T455" i="3"/>
  <c r="T428" i="3"/>
  <c r="T426" i="3"/>
  <c r="T412" i="3"/>
  <c r="T356" i="3"/>
  <c r="T339" i="3"/>
  <c r="T322" i="3"/>
  <c r="T318" i="3"/>
  <c r="T305" i="3"/>
  <c r="T301" i="3"/>
  <c r="T497" i="3"/>
  <c r="T492" i="3"/>
  <c r="T489" i="3"/>
  <c r="T478" i="3"/>
  <c r="T470" i="3"/>
  <c r="T432" i="3"/>
  <c r="T359" i="3"/>
  <c r="T340" i="3"/>
  <c r="T307" i="3"/>
  <c r="T304" i="3"/>
  <c r="T287" i="3"/>
  <c r="T283" i="3"/>
  <c r="T266" i="3"/>
  <c r="T249" i="3"/>
  <c r="T231" i="3"/>
  <c r="T225" i="3"/>
  <c r="T219" i="3"/>
  <c r="T213" i="3"/>
  <c r="T207" i="3"/>
  <c r="T201" i="3"/>
  <c r="T195" i="3"/>
  <c r="T189" i="3"/>
  <c r="T183" i="3"/>
  <c r="T177" i="3"/>
  <c r="T171" i="3"/>
  <c r="T165" i="3"/>
  <c r="T159" i="3"/>
  <c r="T153" i="3"/>
  <c r="T147" i="3"/>
  <c r="T481" i="3"/>
  <c r="T459" i="3"/>
  <c r="T443" i="3"/>
  <c r="T440" i="3"/>
  <c r="T424" i="3"/>
  <c r="T421" i="3"/>
  <c r="T400" i="3"/>
  <c r="T369" i="3"/>
  <c r="T354" i="3"/>
  <c r="T351" i="3"/>
  <c r="T332" i="3"/>
  <c r="T329" i="3"/>
  <c r="T310" i="3"/>
  <c r="T296" i="3"/>
  <c r="T279" i="3"/>
  <c r="T262" i="3"/>
  <c r="T502" i="3"/>
  <c r="T475" i="3"/>
  <c r="T461" i="3"/>
  <c r="T429" i="3"/>
  <c r="T413" i="3"/>
  <c r="T380" i="3"/>
  <c r="T362" i="3"/>
  <c r="T357" i="3"/>
  <c r="T335" i="3"/>
  <c r="T324" i="3"/>
  <c r="T321" i="3"/>
  <c r="T302" i="3"/>
  <c r="T299" i="3"/>
  <c r="T275" i="3"/>
  <c r="T271" i="3"/>
  <c r="T254" i="3"/>
  <c r="T237" i="3"/>
  <c r="T232" i="3"/>
  <c r="T226" i="3"/>
  <c r="T220" i="3"/>
  <c r="T214" i="3"/>
  <c r="T208" i="3"/>
  <c r="T436" i="3"/>
  <c r="T361" i="3"/>
  <c r="T344" i="3"/>
  <c r="T334" i="3"/>
  <c r="T315" i="3"/>
  <c r="T274" i="3"/>
  <c r="T272" i="3"/>
  <c r="T253" i="3"/>
  <c r="T204" i="3"/>
  <c r="T187" i="3"/>
  <c r="T170" i="3"/>
  <c r="T166" i="3"/>
  <c r="T149" i="3"/>
  <c r="T144" i="3"/>
  <c r="T138" i="3"/>
  <c r="T132" i="3"/>
  <c r="T126" i="3"/>
  <c r="T120" i="3"/>
  <c r="T114" i="3"/>
  <c r="T108" i="3"/>
  <c r="T102" i="3"/>
  <c r="T96" i="3"/>
  <c r="T90" i="3"/>
  <c r="T84" i="3"/>
  <c r="T78" i="3"/>
  <c r="T72" i="3"/>
  <c r="T66" i="3"/>
  <c r="T60" i="3"/>
  <c r="T54" i="3"/>
  <c r="T48" i="3"/>
  <c r="T42" i="3"/>
  <c r="T36" i="3"/>
  <c r="T30" i="3"/>
  <c r="T24" i="3"/>
  <c r="T18" i="3"/>
  <c r="T12" i="3"/>
  <c r="T6" i="3"/>
  <c r="T498" i="3"/>
  <c r="T483" i="3"/>
  <c r="T472" i="3"/>
  <c r="T458" i="3"/>
  <c r="T425" i="3"/>
  <c r="T411" i="3"/>
  <c r="T407" i="3"/>
  <c r="T397" i="3"/>
  <c r="T394" i="3"/>
  <c r="T370" i="3"/>
  <c r="T363" i="3"/>
  <c r="T353" i="3"/>
  <c r="T337" i="3"/>
  <c r="T330" i="3"/>
  <c r="T298" i="3"/>
  <c r="T291" i="3"/>
  <c r="T285" i="3"/>
  <c r="T251" i="3"/>
  <c r="T223" i="3"/>
  <c r="T215" i="3"/>
  <c r="T212" i="3"/>
  <c r="T197" i="3"/>
  <c r="T167" i="3"/>
  <c r="T130" i="3"/>
  <c r="T113" i="3"/>
  <c r="T109" i="3"/>
  <c r="T92" i="3"/>
  <c r="T501" i="3"/>
  <c r="T488" i="3"/>
  <c r="T366" i="3"/>
  <c r="T348" i="3"/>
  <c r="T323" i="3"/>
  <c r="T316" i="3"/>
  <c r="T300" i="3"/>
  <c r="T239" i="3"/>
  <c r="T184" i="3"/>
  <c r="T157" i="3"/>
  <c r="T154" i="3"/>
  <c r="T143" i="3"/>
  <c r="T139" i="3"/>
  <c r="T500" i="3"/>
  <c r="T495" i="3"/>
  <c r="T479" i="3"/>
  <c r="T427" i="3"/>
  <c r="T388" i="3"/>
  <c r="T281" i="3"/>
  <c r="T265" i="3"/>
  <c r="T235" i="3"/>
  <c r="T218" i="3"/>
  <c r="T198" i="3"/>
  <c r="T409" i="3"/>
  <c r="T404" i="3"/>
  <c r="T355" i="3"/>
  <c r="T341" i="3"/>
  <c r="T333" i="3"/>
  <c r="T327" i="3"/>
  <c r="T311" i="3"/>
  <c r="T303" i="3"/>
  <c r="T297" i="3"/>
  <c r="T273" i="3"/>
  <c r="T468" i="3"/>
  <c r="T449" i="3"/>
  <c r="T442" i="3"/>
  <c r="T342" i="3"/>
  <c r="T267" i="3"/>
  <c r="T192" i="3"/>
  <c r="T168" i="3"/>
  <c r="T163" i="3"/>
  <c r="T123" i="3"/>
  <c r="T103" i="3"/>
  <c r="T93" i="3"/>
  <c r="T77" i="3"/>
  <c r="T73" i="3"/>
  <c r="T464" i="3"/>
  <c r="T446" i="3"/>
  <c r="T415" i="3"/>
  <c r="T396" i="3"/>
  <c r="T373" i="3"/>
  <c r="T350" i="3"/>
  <c r="T314" i="3"/>
  <c r="T294" i="3"/>
  <c r="T263" i="3"/>
  <c r="T255" i="3"/>
  <c r="T193" i="3"/>
  <c r="T174" i="3"/>
  <c r="T169" i="3"/>
  <c r="T162" i="3"/>
  <c r="T145" i="3"/>
  <c r="T142" i="3"/>
  <c r="T128" i="3"/>
  <c r="T118" i="3"/>
  <c r="T98" i="3"/>
  <c r="T75" i="3"/>
  <c r="T423" i="3"/>
  <c r="T401" i="3"/>
  <c r="T372" i="3"/>
  <c r="T358" i="3"/>
  <c r="T306" i="3"/>
  <c r="T248" i="3"/>
  <c r="T245" i="3"/>
  <c r="T228" i="3"/>
  <c r="T206" i="3"/>
  <c r="T199" i="3"/>
  <c r="T172" i="3"/>
  <c r="T136" i="3"/>
  <c r="T482" i="3"/>
  <c r="T476" i="3"/>
  <c r="T445" i="3"/>
  <c r="T377" i="3"/>
  <c r="T349" i="3"/>
  <c r="T280" i="3"/>
  <c r="T260" i="3"/>
  <c r="T236" i="3"/>
  <c r="T233" i="3"/>
  <c r="T178" i="3"/>
  <c r="T134" i="3"/>
  <c r="T53" i="3"/>
  <c r="T49" i="3"/>
  <c r="T32" i="3"/>
  <c r="T15" i="3"/>
  <c r="T180" i="3"/>
  <c r="T125" i="3"/>
  <c r="T101" i="3"/>
  <c r="T62" i="3"/>
  <c r="T28" i="3"/>
  <c r="T286" i="3"/>
  <c r="T188" i="3"/>
  <c r="T393" i="3"/>
  <c r="T382" i="3"/>
  <c r="T376" i="3"/>
  <c r="T345" i="3"/>
  <c r="T325" i="3"/>
  <c r="T290" i="3"/>
  <c r="T257" i="3"/>
  <c r="T176" i="3"/>
  <c r="T89" i="3"/>
  <c r="T45" i="3"/>
  <c r="T11" i="3"/>
  <c r="T7" i="3"/>
  <c r="T313" i="3"/>
  <c r="T247" i="3"/>
  <c r="T230" i="3"/>
  <c r="T210" i="3"/>
  <c r="T203" i="3"/>
  <c r="T186" i="3"/>
  <c r="T434" i="3"/>
  <c r="T391" i="3"/>
  <c r="T374" i="3"/>
  <c r="T328" i="3"/>
  <c r="T312" i="3"/>
  <c r="T224" i="3"/>
  <c r="T200" i="3"/>
  <c r="T179" i="3"/>
  <c r="T175" i="3"/>
  <c r="T173" i="3"/>
  <c r="T133" i="3"/>
  <c r="T82" i="3"/>
  <c r="T71" i="3"/>
  <c r="T68" i="3"/>
  <c r="T51" i="3"/>
  <c r="T34" i="3"/>
  <c r="T17" i="3"/>
  <c r="T13" i="3"/>
  <c r="T331" i="3"/>
  <c r="T243" i="3"/>
  <c r="T202" i="3"/>
  <c r="T185" i="3"/>
  <c r="T181" i="3"/>
  <c r="T148" i="3"/>
  <c r="T131" i="3"/>
  <c r="T119" i="3"/>
  <c r="T107" i="3"/>
  <c r="T95" i="3"/>
  <c r="T85" i="3"/>
  <c r="T74" i="3"/>
  <c r="T64" i="3"/>
  <c r="T465" i="3"/>
  <c r="T308" i="3"/>
  <c r="T241" i="3"/>
  <c r="T141" i="3"/>
  <c r="T70" i="3"/>
  <c r="T33" i="3"/>
  <c r="T26" i="3"/>
  <c r="T40" i="3"/>
  <c r="T14" i="3"/>
  <c r="T336" i="3"/>
  <c r="T160" i="3"/>
  <c r="T140" i="3"/>
  <c r="T52" i="3"/>
  <c r="T379" i="3"/>
  <c r="T289" i="3"/>
  <c r="T277" i="3"/>
  <c r="T209" i="3"/>
  <c r="T156" i="3"/>
  <c r="T146" i="3"/>
  <c r="T69" i="3"/>
  <c r="T22" i="3"/>
  <c r="T457" i="3"/>
  <c r="T402" i="3"/>
  <c r="T368" i="3"/>
  <c r="T320" i="3"/>
  <c r="T256" i="3"/>
  <c r="T250" i="3"/>
  <c r="T238" i="3"/>
  <c r="T227" i="3"/>
  <c r="T406" i="3"/>
  <c r="T259" i="3"/>
  <c r="T211" i="3"/>
  <c r="T164" i="3"/>
  <c r="T117" i="3"/>
  <c r="T21" i="3"/>
  <c r="T403" i="3"/>
  <c r="T137" i="3"/>
  <c r="T81" i="3"/>
  <c r="T116" i="3"/>
  <c r="T67" i="3"/>
  <c r="T41" i="3"/>
  <c r="T244" i="3"/>
  <c r="T346" i="3"/>
  <c r="T338" i="3"/>
  <c r="T284" i="3"/>
  <c r="T229" i="3"/>
  <c r="T150" i="3"/>
  <c r="T111" i="3"/>
  <c r="T105" i="3"/>
  <c r="T91" i="3"/>
  <c r="T86" i="3"/>
  <c r="T58" i="3"/>
  <c r="T43" i="3"/>
  <c r="T38" i="3"/>
  <c r="T31" i="3"/>
  <c r="T447" i="3"/>
  <c r="T392" i="3"/>
  <c r="T381" i="3"/>
  <c r="T352" i="3"/>
  <c r="T278" i="3"/>
  <c r="T234" i="3"/>
  <c r="T205" i="3"/>
  <c r="T196" i="3"/>
  <c r="T122" i="3"/>
  <c r="T99" i="3"/>
  <c r="T88" i="3"/>
  <c r="T79" i="3"/>
  <c r="T56" i="3"/>
  <c r="T19" i="3"/>
  <c r="T5" i="3"/>
  <c r="T50" i="3"/>
  <c r="T29" i="3"/>
  <c r="T10" i="3"/>
  <c r="T191" i="3"/>
  <c r="T110" i="3"/>
  <c r="T295" i="3"/>
  <c r="T152" i="3"/>
  <c r="T87" i="3"/>
  <c r="T83" i="3"/>
  <c r="T61" i="3"/>
  <c r="T16" i="3"/>
  <c r="T222" i="3"/>
  <c r="T194" i="3"/>
  <c r="T317" i="3"/>
  <c r="T94" i="3"/>
  <c r="T27" i="3"/>
  <c r="T242" i="3"/>
  <c r="T39" i="3"/>
  <c r="T59" i="3"/>
  <c r="T23" i="3"/>
  <c r="T293" i="3"/>
  <c r="T217" i="3"/>
  <c r="T151" i="3"/>
  <c r="T65" i="3"/>
  <c r="T4" i="3"/>
  <c r="T387" i="3"/>
  <c r="T319" i="3"/>
  <c r="T158" i="3"/>
  <c r="T124" i="3"/>
  <c r="T112" i="3"/>
  <c r="T55" i="3"/>
  <c r="T44" i="3"/>
  <c r="T25" i="3"/>
  <c r="T216" i="3"/>
  <c r="T365" i="3"/>
  <c r="T155" i="3"/>
  <c r="T385" i="3"/>
  <c r="T100" i="3"/>
  <c r="T9" i="3"/>
  <c r="T20" i="3"/>
  <c r="T35" i="3"/>
  <c r="T106" i="3"/>
  <c r="T47" i="3"/>
  <c r="T37" i="3"/>
  <c r="T364" i="3"/>
  <c r="T261" i="3"/>
  <c r="T221" i="3"/>
  <c r="T135" i="3"/>
  <c r="T104" i="3"/>
  <c r="T76" i="3"/>
  <c r="T46" i="3"/>
  <c r="T8" i="3"/>
  <c r="T129" i="3"/>
  <c r="T63" i="3"/>
  <c r="T127" i="3"/>
  <c r="T115" i="3"/>
  <c r="T80" i="3"/>
  <c r="T57" i="3"/>
  <c r="T269" i="3"/>
  <c r="T190" i="3"/>
  <c r="T182" i="3"/>
  <c r="T121" i="3"/>
  <c r="T268" i="3"/>
  <c r="T161" i="3"/>
  <c r="T97" i="3"/>
  <c r="S501" i="3"/>
  <c r="S495" i="3"/>
  <c r="S489" i="3"/>
  <c r="S483" i="3"/>
  <c r="S477" i="3"/>
  <c r="S471" i="3"/>
  <c r="S465" i="3"/>
  <c r="S459" i="3"/>
  <c r="S453" i="3"/>
  <c r="S447" i="3"/>
  <c r="S441" i="3"/>
  <c r="S435" i="3"/>
  <c r="S429" i="3"/>
  <c r="S423" i="3"/>
  <c r="S417" i="3"/>
  <c r="S411" i="3"/>
  <c r="S498" i="3"/>
  <c r="S481" i="3"/>
  <c r="S464" i="3"/>
  <c r="S460" i="3"/>
  <c r="S443" i="3"/>
  <c r="S426" i="3"/>
  <c r="S409" i="3"/>
  <c r="S404" i="3"/>
  <c r="S398" i="3"/>
  <c r="S494" i="3"/>
  <c r="S490" i="3"/>
  <c r="S473" i="3"/>
  <c r="S456" i="3"/>
  <c r="S439" i="3"/>
  <c r="S422" i="3"/>
  <c r="S418" i="3"/>
  <c r="S482" i="3"/>
  <c r="S468" i="3"/>
  <c r="S449" i="3"/>
  <c r="S446" i="3"/>
  <c r="S427" i="3"/>
  <c r="S413" i="3"/>
  <c r="S389" i="3"/>
  <c r="S383" i="3"/>
  <c r="S377" i="3"/>
  <c r="S371" i="3"/>
  <c r="S365" i="3"/>
  <c r="S359" i="3"/>
  <c r="S353" i="3"/>
  <c r="S347" i="3"/>
  <c r="S341" i="3"/>
  <c r="S335" i="3"/>
  <c r="S329" i="3"/>
  <c r="S323" i="3"/>
  <c r="S317" i="3"/>
  <c r="S311" i="3"/>
  <c r="S305" i="3"/>
  <c r="S299" i="3"/>
  <c r="S293" i="3"/>
  <c r="S496" i="3"/>
  <c r="S493" i="3"/>
  <c r="S474" i="3"/>
  <c r="S452" i="3"/>
  <c r="S438" i="3"/>
  <c r="S419" i="3"/>
  <c r="S416" i="3"/>
  <c r="S405" i="3"/>
  <c r="S395" i="3"/>
  <c r="S503" i="3"/>
  <c r="S488" i="3"/>
  <c r="S486" i="3"/>
  <c r="S469" i="3"/>
  <c r="S424" i="3"/>
  <c r="S407" i="3"/>
  <c r="S400" i="3"/>
  <c r="S379" i="3"/>
  <c r="S499" i="3"/>
  <c r="S454" i="3"/>
  <c r="S437" i="3"/>
  <c r="S420" i="3"/>
  <c r="S386" i="3"/>
  <c r="S375" i="3"/>
  <c r="S476" i="3"/>
  <c r="S363" i="3"/>
  <c r="S351" i="3"/>
  <c r="S334" i="3"/>
  <c r="S330" i="3"/>
  <c r="S313" i="3"/>
  <c r="S296" i="3"/>
  <c r="S487" i="3"/>
  <c r="S480" i="3"/>
  <c r="S451" i="3"/>
  <c r="S410" i="3"/>
  <c r="S378" i="3"/>
  <c r="S360" i="3"/>
  <c r="S343" i="3"/>
  <c r="S326" i="3"/>
  <c r="S309" i="3"/>
  <c r="S292" i="3"/>
  <c r="S500" i="3"/>
  <c r="S462" i="3"/>
  <c r="S448" i="3"/>
  <c r="S364" i="3"/>
  <c r="S337" i="3"/>
  <c r="S318" i="3"/>
  <c r="S315" i="3"/>
  <c r="S274" i="3"/>
  <c r="S270" i="3"/>
  <c r="S257" i="3"/>
  <c r="S253" i="3"/>
  <c r="S236" i="3"/>
  <c r="S497" i="3"/>
  <c r="S492" i="3"/>
  <c r="S478" i="3"/>
  <c r="S470" i="3"/>
  <c r="S432" i="3"/>
  <c r="S340" i="3"/>
  <c r="S307" i="3"/>
  <c r="S304" i="3"/>
  <c r="S287" i="3"/>
  <c r="S283" i="3"/>
  <c r="S266" i="3"/>
  <c r="S491" i="3"/>
  <c r="S467" i="3"/>
  <c r="S440" i="3"/>
  <c r="S421" i="3"/>
  <c r="S369" i="3"/>
  <c r="S367" i="3"/>
  <c r="S354" i="3"/>
  <c r="S332" i="3"/>
  <c r="S310" i="3"/>
  <c r="S279" i="3"/>
  <c r="S262" i="3"/>
  <c r="S258" i="3"/>
  <c r="S245" i="3"/>
  <c r="S241" i="3"/>
  <c r="S433" i="3"/>
  <c r="S415" i="3"/>
  <c r="S408" i="3"/>
  <c r="S401" i="3"/>
  <c r="S373" i="3"/>
  <c r="S368" i="3"/>
  <c r="S366" i="3"/>
  <c r="S338" i="3"/>
  <c r="S319" i="3"/>
  <c r="S290" i="3"/>
  <c r="S281" i="3"/>
  <c r="S260" i="3"/>
  <c r="S242" i="3"/>
  <c r="S239" i="3"/>
  <c r="S230" i="3"/>
  <c r="S227" i="3"/>
  <c r="S217" i="3"/>
  <c r="S214" i="3"/>
  <c r="S191" i="3"/>
  <c r="S174" i="3"/>
  <c r="S157" i="3"/>
  <c r="S153" i="3"/>
  <c r="S461" i="3"/>
  <c r="S436" i="3"/>
  <c r="S414" i="3"/>
  <c r="S380" i="3"/>
  <c r="S361" i="3"/>
  <c r="S475" i="3"/>
  <c r="S458" i="3"/>
  <c r="S445" i="3"/>
  <c r="S406" i="3"/>
  <c r="S402" i="3"/>
  <c r="S394" i="3"/>
  <c r="S381" i="3"/>
  <c r="S358" i="3"/>
  <c r="S346" i="3"/>
  <c r="S328" i="3"/>
  <c r="S314" i="3"/>
  <c r="S312" i="3"/>
  <c r="S289" i="3"/>
  <c r="S268" i="3"/>
  <c r="S234" i="3"/>
  <c r="S200" i="3"/>
  <c r="S190" i="3"/>
  <c r="S180" i="3"/>
  <c r="S170" i="3"/>
  <c r="S160" i="3"/>
  <c r="S150" i="3"/>
  <c r="S134" i="3"/>
  <c r="S117" i="3"/>
  <c r="S100" i="3"/>
  <c r="S96" i="3"/>
  <c r="S484" i="3"/>
  <c r="S466" i="3"/>
  <c r="S431" i="3"/>
  <c r="S339" i="3"/>
  <c r="S298" i="3"/>
  <c r="S291" i="3"/>
  <c r="S285" i="3"/>
  <c r="S264" i="3"/>
  <c r="S251" i="3"/>
  <c r="S226" i="3"/>
  <c r="S223" i="3"/>
  <c r="S215" i="3"/>
  <c r="S212" i="3"/>
  <c r="S197" i="3"/>
  <c r="S187" i="3"/>
  <c r="S177" i="3"/>
  <c r="S167" i="3"/>
  <c r="S147" i="3"/>
  <c r="S485" i="3"/>
  <c r="S385" i="3"/>
  <c r="S348" i="3"/>
  <c r="S272" i="3"/>
  <c r="S256" i="3"/>
  <c r="S237" i="3"/>
  <c r="S222" i="3"/>
  <c r="S205" i="3"/>
  <c r="S450" i="3"/>
  <c r="S430" i="3"/>
  <c r="S390" i="3"/>
  <c r="S352" i="3"/>
  <c r="S344" i="3"/>
  <c r="S322" i="3"/>
  <c r="S300" i="3"/>
  <c r="S280" i="3"/>
  <c r="S278" i="3"/>
  <c r="S255" i="3"/>
  <c r="S455" i="3"/>
  <c r="S399" i="3"/>
  <c r="S384" i="3"/>
  <c r="S302" i="3"/>
  <c r="S259" i="3"/>
  <c r="S221" i="3"/>
  <c r="S213" i="3"/>
  <c r="S211" i="3"/>
  <c r="S209" i="3"/>
  <c r="S203" i="3"/>
  <c r="S182" i="3"/>
  <c r="S175" i="3"/>
  <c r="S151" i="3"/>
  <c r="S146" i="3"/>
  <c r="S116" i="3"/>
  <c r="S106" i="3"/>
  <c r="S81" i="3"/>
  <c r="S502" i="3"/>
  <c r="S392" i="3"/>
  <c r="S387" i="3"/>
  <c r="S382" i="3"/>
  <c r="S357" i="3"/>
  <c r="S301" i="3"/>
  <c r="S269" i="3"/>
  <c r="S250" i="3"/>
  <c r="S240" i="3"/>
  <c r="S235" i="3"/>
  <c r="S218" i="3"/>
  <c r="S216" i="3"/>
  <c r="S206" i="3"/>
  <c r="S202" i="3"/>
  <c r="S181" i="3"/>
  <c r="S176" i="3"/>
  <c r="S152" i="3"/>
  <c r="S131" i="3"/>
  <c r="S121" i="3"/>
  <c r="S111" i="3"/>
  <c r="S101" i="3"/>
  <c r="S91" i="3"/>
  <c r="S83" i="3"/>
  <c r="S79" i="3"/>
  <c r="S342" i="3"/>
  <c r="S277" i="3"/>
  <c r="S267" i="3"/>
  <c r="S261" i="3"/>
  <c r="S168" i="3"/>
  <c r="S166" i="3"/>
  <c r="S164" i="3"/>
  <c r="S138" i="3"/>
  <c r="S127" i="3"/>
  <c r="S115" i="3"/>
  <c r="S103" i="3"/>
  <c r="S388" i="3"/>
  <c r="S372" i="3"/>
  <c r="S362" i="3"/>
  <c r="S306" i="3"/>
  <c r="S294" i="3"/>
  <c r="S248" i="3"/>
  <c r="S228" i="3"/>
  <c r="S208" i="3"/>
  <c r="S201" i="3"/>
  <c r="S199" i="3"/>
  <c r="S172" i="3"/>
  <c r="S136" i="3"/>
  <c r="S120" i="3"/>
  <c r="S108" i="3"/>
  <c r="S86" i="3"/>
  <c r="S75" i="3"/>
  <c r="S57" i="3"/>
  <c r="S40" i="3"/>
  <c r="S36" i="3"/>
  <c r="S23" i="3"/>
  <c r="S19" i="3"/>
  <c r="S184" i="3"/>
  <c r="S178" i="3"/>
  <c r="S132" i="3"/>
  <c r="S113" i="3"/>
  <c r="S78" i="3"/>
  <c r="S15" i="3"/>
  <c r="S393" i="3"/>
  <c r="S333" i="3"/>
  <c r="S297" i="3"/>
  <c r="S273" i="3"/>
  <c r="S263" i="3"/>
  <c r="S349" i="3"/>
  <c r="S233" i="3"/>
  <c r="S66" i="3"/>
  <c r="S53" i="3"/>
  <c r="S49" i="3"/>
  <c r="S32" i="3"/>
  <c r="S444" i="3"/>
  <c r="S376" i="3"/>
  <c r="S345" i="3"/>
  <c r="S325" i="3"/>
  <c r="S225" i="3"/>
  <c r="S220" i="3"/>
  <c r="S479" i="3"/>
  <c r="S397" i="3"/>
  <c r="S320" i="3"/>
  <c r="S308" i="3"/>
  <c r="S229" i="3"/>
  <c r="S207" i="3"/>
  <c r="S169" i="3"/>
  <c r="S137" i="3"/>
  <c r="S135" i="3"/>
  <c r="S126" i="3"/>
  <c r="S114" i="3"/>
  <c r="S102" i="3"/>
  <c r="S90" i="3"/>
  <c r="S59" i="3"/>
  <c r="S55" i="3"/>
  <c r="S38" i="3"/>
  <c r="S21" i="3"/>
  <c r="S4" i="3"/>
  <c r="S434" i="3"/>
  <c r="S391" i="3"/>
  <c r="S374" i="3"/>
  <c r="S355" i="3"/>
  <c r="S327" i="3"/>
  <c r="S288" i="3"/>
  <c r="S265" i="3"/>
  <c r="S252" i="3"/>
  <c r="S249" i="3"/>
  <c r="S246" i="3"/>
  <c r="S224" i="3"/>
  <c r="S219" i="3"/>
  <c r="S179" i="3"/>
  <c r="S173" i="3"/>
  <c r="S133" i="3"/>
  <c r="S82" i="3"/>
  <c r="S71" i="3"/>
  <c r="S68" i="3"/>
  <c r="S51" i="3"/>
  <c r="S331" i="3"/>
  <c r="S316" i="3"/>
  <c r="S247" i="3"/>
  <c r="S161" i="3"/>
  <c r="S154" i="3"/>
  <c r="S129" i="3"/>
  <c r="S97" i="3"/>
  <c r="S94" i="3"/>
  <c r="S84" i="3"/>
  <c r="S64" i="3"/>
  <c r="S62" i="3"/>
  <c r="S47" i="3"/>
  <c r="S35" i="3"/>
  <c r="S16" i="3"/>
  <c r="S9" i="3"/>
  <c r="S33" i="3"/>
  <c r="S7" i="3"/>
  <c r="S196" i="3"/>
  <c r="S119" i="3"/>
  <c r="S99" i="3"/>
  <c r="S93" i="3"/>
  <c r="S74" i="3"/>
  <c r="S56" i="3"/>
  <c r="S50" i="3"/>
  <c r="S29" i="3"/>
  <c r="S17" i="3"/>
  <c r="S428" i="3"/>
  <c r="S276" i="3"/>
  <c r="S156" i="3"/>
  <c r="S130" i="3"/>
  <c r="S189" i="3"/>
  <c r="S185" i="3"/>
  <c r="S171" i="3"/>
  <c r="S144" i="3"/>
  <c r="S141" i="3"/>
  <c r="S77" i="3"/>
  <c r="S70" i="3"/>
  <c r="S60" i="3"/>
  <c r="S45" i="3"/>
  <c r="S26" i="3"/>
  <c r="S321" i="3"/>
  <c r="S88" i="3"/>
  <c r="S54" i="3"/>
  <c r="S5" i="3"/>
  <c r="S403" i="3"/>
  <c r="S336" i="3"/>
  <c r="S163" i="3"/>
  <c r="S140" i="3"/>
  <c r="S52" i="3"/>
  <c r="S472" i="3"/>
  <c r="S463" i="3"/>
  <c r="S210" i="3"/>
  <c r="S193" i="3"/>
  <c r="S14" i="3"/>
  <c r="S370" i="3"/>
  <c r="S284" i="3"/>
  <c r="S271" i="3"/>
  <c r="S192" i="3"/>
  <c r="S188" i="3"/>
  <c r="S128" i="3"/>
  <c r="S125" i="3"/>
  <c r="S105" i="3"/>
  <c r="S72" i="3"/>
  <c r="S58" i="3"/>
  <c r="S43" i="3"/>
  <c r="S31" i="3"/>
  <c r="S24" i="3"/>
  <c r="S12" i="3"/>
  <c r="S122" i="3"/>
  <c r="S149" i="3"/>
  <c r="S143" i="3"/>
  <c r="S48" i="3"/>
  <c r="S204" i="3"/>
  <c r="S396" i="3"/>
  <c r="S324" i="3"/>
  <c r="S159" i="3"/>
  <c r="S145" i="3"/>
  <c r="S39" i="3"/>
  <c r="S195" i="3"/>
  <c r="S158" i="3"/>
  <c r="S124" i="3"/>
  <c r="S350" i="3"/>
  <c r="S85" i="3"/>
  <c r="S28" i="3"/>
  <c r="S6" i="3"/>
  <c r="S232" i="3"/>
  <c r="S194" i="3"/>
  <c r="S155" i="3"/>
  <c r="S442" i="3"/>
  <c r="S295" i="3"/>
  <c r="S254" i="3"/>
  <c r="S238" i="3"/>
  <c r="S198" i="3"/>
  <c r="S87" i="3"/>
  <c r="S42" i="3"/>
  <c r="S10" i="3"/>
  <c r="S356" i="3"/>
  <c r="S107" i="3"/>
  <c r="S69" i="3"/>
  <c r="S412" i="3"/>
  <c r="S118" i="3"/>
  <c r="S95" i="3"/>
  <c r="S65" i="3"/>
  <c r="S41" i="3"/>
  <c r="S22" i="3"/>
  <c r="S13" i="3"/>
  <c r="S186" i="3"/>
  <c r="S165" i="3"/>
  <c r="S73" i="3"/>
  <c r="S61" i="3"/>
  <c r="S148" i="3"/>
  <c r="S34" i="3"/>
  <c r="S112" i="3"/>
  <c r="S44" i="3"/>
  <c r="S25" i="3"/>
  <c r="S303" i="3"/>
  <c r="S275" i="3"/>
  <c r="S142" i="3"/>
  <c r="S282" i="3"/>
  <c r="S109" i="3"/>
  <c r="S20" i="3"/>
  <c r="S11" i="3"/>
  <c r="S457" i="3"/>
  <c r="S244" i="3"/>
  <c r="S183" i="3"/>
  <c r="S123" i="3"/>
  <c r="S110" i="3"/>
  <c r="S89" i="3"/>
  <c r="S37" i="3"/>
  <c r="S27" i="3"/>
  <c r="S425" i="3"/>
  <c r="S104" i="3"/>
  <c r="S98" i="3"/>
  <c r="S76" i="3"/>
  <c r="S67" i="3"/>
  <c r="S46" i="3"/>
  <c r="S18" i="3"/>
  <c r="S8" i="3"/>
  <c r="S286" i="3"/>
  <c r="S243" i="3"/>
  <c r="S162" i="3"/>
  <c r="S63" i="3"/>
  <c r="S30" i="3"/>
  <c r="S231" i="3"/>
  <c r="S139" i="3"/>
  <c r="S92" i="3"/>
  <c r="S80" i="3"/>
  <c r="AC496" i="3"/>
  <c r="AC479" i="3"/>
  <c r="AC475" i="3"/>
  <c r="AC462" i="3"/>
  <c r="AC458" i="3"/>
  <c r="AC441" i="3"/>
  <c r="AC424" i="3"/>
  <c r="AC407" i="3"/>
  <c r="AC492" i="3"/>
  <c r="AC488" i="3"/>
  <c r="AC471" i="3"/>
  <c r="AC454" i="3"/>
  <c r="AC437" i="3"/>
  <c r="AC433" i="3"/>
  <c r="AC420" i="3"/>
  <c r="AC416" i="3"/>
  <c r="AC402" i="3"/>
  <c r="AC396" i="3"/>
  <c r="AC497" i="3"/>
  <c r="AC483" i="3"/>
  <c r="AC464" i="3"/>
  <c r="AC461" i="3"/>
  <c r="AC442" i="3"/>
  <c r="AC428" i="3"/>
  <c r="AC409" i="3"/>
  <c r="AC406" i="3"/>
  <c r="AC403" i="3"/>
  <c r="AC489" i="3"/>
  <c r="AC486" i="3"/>
  <c r="AC467" i="3"/>
  <c r="AC453" i="3"/>
  <c r="AC434" i="3"/>
  <c r="AC431" i="3"/>
  <c r="AC412" i="3"/>
  <c r="AC393" i="3"/>
  <c r="AC387" i="3"/>
  <c r="AC381" i="3"/>
  <c r="AC427" i="3"/>
  <c r="AC414" i="3"/>
  <c r="AC410" i="3"/>
  <c r="AC384" i="3"/>
  <c r="AC377" i="3"/>
  <c r="AC457" i="3"/>
  <c r="AC444" i="3"/>
  <c r="AC440" i="3"/>
  <c r="AC425" i="3"/>
  <c r="AC423" i="3"/>
  <c r="AC421" i="3"/>
  <c r="AC408" i="3"/>
  <c r="AC401" i="3"/>
  <c r="AC394" i="3"/>
  <c r="AC373" i="3"/>
  <c r="AC369" i="3"/>
  <c r="AC491" i="3"/>
  <c r="AC484" i="3"/>
  <c r="AC482" i="3"/>
  <c r="AC448" i="3"/>
  <c r="AC439" i="3"/>
  <c r="AC391" i="3"/>
  <c r="AC386" i="3"/>
  <c r="AC379" i="3"/>
  <c r="AC349" i="3"/>
  <c r="AC345" i="3"/>
  <c r="AC332" i="3"/>
  <c r="AC328" i="3"/>
  <c r="AC311" i="3"/>
  <c r="AC294" i="3"/>
  <c r="AC285" i="3"/>
  <c r="AC279" i="3"/>
  <c r="AC273" i="3"/>
  <c r="AC267" i="3"/>
  <c r="AC261" i="3"/>
  <c r="AC255" i="3"/>
  <c r="AC249" i="3"/>
  <c r="AC243" i="3"/>
  <c r="AC237" i="3"/>
  <c r="AC502" i="3"/>
  <c r="AC493" i="3"/>
  <c r="AC468" i="3"/>
  <c r="AC466" i="3"/>
  <c r="AC459" i="3"/>
  <c r="AC432" i="3"/>
  <c r="AC405" i="3"/>
  <c r="AC371" i="3"/>
  <c r="AC368" i="3"/>
  <c r="AC365" i="3"/>
  <c r="AC358" i="3"/>
  <c r="AC341" i="3"/>
  <c r="AC324" i="3"/>
  <c r="AC307" i="3"/>
  <c r="AC303" i="3"/>
  <c r="AC290" i="3"/>
  <c r="AC494" i="3"/>
  <c r="AC472" i="3"/>
  <c r="AC426" i="3"/>
  <c r="AC415" i="3"/>
  <c r="AC388" i="3"/>
  <c r="AC380" i="3"/>
  <c r="AC374" i="3"/>
  <c r="AC360" i="3"/>
  <c r="AC352" i="3"/>
  <c r="AC333" i="3"/>
  <c r="AC330" i="3"/>
  <c r="AC308" i="3"/>
  <c r="AC297" i="3"/>
  <c r="AC272" i="3"/>
  <c r="AC268" i="3"/>
  <c r="AC251" i="3"/>
  <c r="AC234" i="3"/>
  <c r="AC228" i="3"/>
  <c r="AC222" i="3"/>
  <c r="AC216" i="3"/>
  <c r="AC210" i="3"/>
  <c r="AC204" i="3"/>
  <c r="AC198" i="3"/>
  <c r="AC192" i="3"/>
  <c r="AC186" i="3"/>
  <c r="AC180" i="3"/>
  <c r="AC174" i="3"/>
  <c r="AC168" i="3"/>
  <c r="AC162" i="3"/>
  <c r="AC156" i="3"/>
  <c r="AC150" i="3"/>
  <c r="AC404" i="3"/>
  <c r="AC376" i="3"/>
  <c r="AC355" i="3"/>
  <c r="AC322" i="3"/>
  <c r="AC319" i="3"/>
  <c r="AC300" i="3"/>
  <c r="AC281" i="3"/>
  <c r="AC264" i="3"/>
  <c r="AC499" i="3"/>
  <c r="AC477" i="3"/>
  <c r="AC450" i="3"/>
  <c r="AC392" i="3"/>
  <c r="AC390" i="3"/>
  <c r="AC372" i="3"/>
  <c r="AC370" i="3"/>
  <c r="AC363" i="3"/>
  <c r="AC347" i="3"/>
  <c r="AC344" i="3"/>
  <c r="AC325" i="3"/>
  <c r="AC292" i="3"/>
  <c r="AC289" i="3"/>
  <c r="AC277" i="3"/>
  <c r="AC260" i="3"/>
  <c r="AC256" i="3"/>
  <c r="AC239" i="3"/>
  <c r="AC229" i="3"/>
  <c r="AC223" i="3"/>
  <c r="AC217" i="3"/>
  <c r="AC211" i="3"/>
  <c r="AC205" i="3"/>
  <c r="AC490" i="3"/>
  <c r="AC465" i="3"/>
  <c r="AC443" i="3"/>
  <c r="AC418" i="3"/>
  <c r="AC397" i="3"/>
  <c r="AC354" i="3"/>
  <c r="AC331" i="3"/>
  <c r="AC327" i="3"/>
  <c r="AC312" i="3"/>
  <c r="AC302" i="3"/>
  <c r="AC275" i="3"/>
  <c r="AC235" i="3"/>
  <c r="AC189" i="3"/>
  <c r="AC172" i="3"/>
  <c r="AC155" i="3"/>
  <c r="AC151" i="3"/>
  <c r="AC141" i="3"/>
  <c r="AC135" i="3"/>
  <c r="AC129" i="3"/>
  <c r="AC123" i="3"/>
  <c r="AC117" i="3"/>
  <c r="AC111" i="3"/>
  <c r="AC105" i="3"/>
  <c r="AC99" i="3"/>
  <c r="AC93" i="3"/>
  <c r="AC87" i="3"/>
  <c r="AC81" i="3"/>
  <c r="AC75" i="3"/>
  <c r="AC69" i="3"/>
  <c r="AC63" i="3"/>
  <c r="AC57" i="3"/>
  <c r="AC51" i="3"/>
  <c r="AC45" i="3"/>
  <c r="AC39" i="3"/>
  <c r="AC33" i="3"/>
  <c r="AC27" i="3"/>
  <c r="AC21" i="3"/>
  <c r="AC15" i="3"/>
  <c r="AC9" i="3"/>
  <c r="AC400" i="3"/>
  <c r="AC385" i="3"/>
  <c r="AC356" i="3"/>
  <c r="AC470" i="3"/>
  <c r="AC320" i="3"/>
  <c r="AC318" i="3"/>
  <c r="AC269" i="3"/>
  <c r="AC254" i="3"/>
  <c r="AC252" i="3"/>
  <c r="AC247" i="3"/>
  <c r="AC242" i="3"/>
  <c r="AC195" i="3"/>
  <c r="AC185" i="3"/>
  <c r="AC175" i="3"/>
  <c r="AC165" i="3"/>
  <c r="AC132" i="3"/>
  <c r="AC115" i="3"/>
  <c r="AC98" i="3"/>
  <c r="AC94" i="3"/>
  <c r="AC474" i="3"/>
  <c r="AC343" i="3"/>
  <c r="AC336" i="3"/>
  <c r="AC304" i="3"/>
  <c r="AC286" i="3"/>
  <c r="AC271" i="3"/>
  <c r="AC240" i="3"/>
  <c r="AC230" i="3"/>
  <c r="AC227" i="3"/>
  <c r="AC219" i="3"/>
  <c r="AC202" i="3"/>
  <c r="AC182" i="3"/>
  <c r="AC152" i="3"/>
  <c r="AC145" i="3"/>
  <c r="AC452" i="3"/>
  <c r="AC447" i="3"/>
  <c r="AC362" i="3"/>
  <c r="AC353" i="3"/>
  <c r="AC339" i="3"/>
  <c r="AC323" i="3"/>
  <c r="AC317" i="3"/>
  <c r="AC309" i="3"/>
  <c r="AC278" i="3"/>
  <c r="AC276" i="3"/>
  <c r="AC253" i="3"/>
  <c r="AC225" i="3"/>
  <c r="AC208" i="3"/>
  <c r="AC206" i="3"/>
  <c r="AC201" i="3"/>
  <c r="AC199" i="3"/>
  <c r="AC460" i="3"/>
  <c r="AC455" i="3"/>
  <c r="AC445" i="3"/>
  <c r="AC413" i="3"/>
  <c r="AC364" i="3"/>
  <c r="AC338" i="3"/>
  <c r="AC316" i="3"/>
  <c r="AC284" i="3"/>
  <c r="AC485" i="3"/>
  <c r="AC480" i="3"/>
  <c r="AC436" i="3"/>
  <c r="AC411" i="3"/>
  <c r="AC366" i="3"/>
  <c r="AC351" i="3"/>
  <c r="AC315" i="3"/>
  <c r="AC295" i="3"/>
  <c r="AC248" i="3"/>
  <c r="AC238" i="3"/>
  <c r="AC231" i="3"/>
  <c r="AC176" i="3"/>
  <c r="AC171" i="3"/>
  <c r="AC169" i="3"/>
  <c r="AC164" i="3"/>
  <c r="AC142" i="3"/>
  <c r="AC139" i="3"/>
  <c r="AC121" i="3"/>
  <c r="AC101" i="3"/>
  <c r="AC91" i="3"/>
  <c r="AC79" i="3"/>
  <c r="AC495" i="3"/>
  <c r="AC451" i="3"/>
  <c r="AC438" i="3"/>
  <c r="AC310" i="3"/>
  <c r="AC287" i="3"/>
  <c r="AC265" i="3"/>
  <c r="AC194" i="3"/>
  <c r="AC170" i="3"/>
  <c r="AC146" i="3"/>
  <c r="AC126" i="3"/>
  <c r="AC116" i="3"/>
  <c r="AC106" i="3"/>
  <c r="AC96" i="3"/>
  <c r="AC77" i="3"/>
  <c r="AC498" i="3"/>
  <c r="AC395" i="3"/>
  <c r="AC382" i="3"/>
  <c r="AC337" i="3"/>
  <c r="AC329" i="3"/>
  <c r="AC283" i="3"/>
  <c r="AC220" i="3"/>
  <c r="AC190" i="3"/>
  <c r="AC188" i="3"/>
  <c r="AC184" i="3"/>
  <c r="AC157" i="3"/>
  <c r="AC153" i="3"/>
  <c r="AC143" i="3"/>
  <c r="AC128" i="3"/>
  <c r="AC430" i="3"/>
  <c r="AC422" i="3"/>
  <c r="AC357" i="3"/>
  <c r="AC321" i="3"/>
  <c r="AC313" i="3"/>
  <c r="AC263" i="3"/>
  <c r="AC250" i="3"/>
  <c r="AC244" i="3"/>
  <c r="AC215" i="3"/>
  <c r="AC196" i="3"/>
  <c r="AC163" i="3"/>
  <c r="AC159" i="3"/>
  <c r="AC137" i="3"/>
  <c r="AC104" i="3"/>
  <c r="AC92" i="3"/>
  <c r="AC55" i="3"/>
  <c r="AC38" i="3"/>
  <c r="AC34" i="3"/>
  <c r="AC17" i="3"/>
  <c r="AC161" i="3"/>
  <c r="AC109" i="3"/>
  <c r="AC97" i="3"/>
  <c r="AC90" i="3"/>
  <c r="AC82" i="3"/>
  <c r="AC64" i="3"/>
  <c r="AC30" i="3"/>
  <c r="AC13" i="3"/>
  <c r="AC399" i="3"/>
  <c r="AC361" i="3"/>
  <c r="AC293" i="3"/>
  <c r="AC282" i="3"/>
  <c r="AC232" i="3"/>
  <c r="AC481" i="3"/>
  <c r="AC429" i="3"/>
  <c r="AC305" i="3"/>
  <c r="AC301" i="3"/>
  <c r="AC266" i="3"/>
  <c r="AC241" i="3"/>
  <c r="AC71" i="3"/>
  <c r="AC68" i="3"/>
  <c r="AC47" i="3"/>
  <c r="AC212" i="3"/>
  <c r="AC207" i="3"/>
  <c r="AC200" i="3"/>
  <c r="AC501" i="3"/>
  <c r="AC463" i="3"/>
  <c r="AC456" i="3"/>
  <c r="AC449" i="3"/>
  <c r="AC419" i="3"/>
  <c r="AC359" i="3"/>
  <c r="AC335" i="3"/>
  <c r="AC299" i="3"/>
  <c r="AC226" i="3"/>
  <c r="AC191" i="3"/>
  <c r="AC160" i="3"/>
  <c r="AC158" i="3"/>
  <c r="AC154" i="3"/>
  <c r="AC138" i="3"/>
  <c r="AC122" i="3"/>
  <c r="AC110" i="3"/>
  <c r="AC103" i="3"/>
  <c r="AC83" i="3"/>
  <c r="AC72" i="3"/>
  <c r="AC53" i="3"/>
  <c r="AC36" i="3"/>
  <c r="AC19" i="3"/>
  <c r="AC500" i="3"/>
  <c r="AC478" i="3"/>
  <c r="AC417" i="3"/>
  <c r="AC291" i="3"/>
  <c r="AC274" i="3"/>
  <c r="AC258" i="3"/>
  <c r="AC221" i="3"/>
  <c r="AC197" i="3"/>
  <c r="AC166" i="3"/>
  <c r="AC140" i="3"/>
  <c r="AC127" i="3"/>
  <c r="AC120" i="3"/>
  <c r="AC108" i="3"/>
  <c r="AC86" i="3"/>
  <c r="AC66" i="3"/>
  <c r="AC49" i="3"/>
  <c r="AC346" i="3"/>
  <c r="AC259" i="3"/>
  <c r="AC181" i="3"/>
  <c r="AC178" i="3"/>
  <c r="AC167" i="3"/>
  <c r="AC144" i="3"/>
  <c r="AC134" i="3"/>
  <c r="AC125" i="3"/>
  <c r="AC102" i="3"/>
  <c r="AC88" i="3"/>
  <c r="AC56" i="3"/>
  <c r="AC54" i="3"/>
  <c r="AC52" i="3"/>
  <c r="AC29" i="3"/>
  <c r="AC22" i="3"/>
  <c r="AC10" i="3"/>
  <c r="AC389" i="3"/>
  <c r="AC257" i="3"/>
  <c r="AC124" i="3"/>
  <c r="AC95" i="3"/>
  <c r="AC78" i="3"/>
  <c r="AC59" i="3"/>
  <c r="AC25" i="3"/>
  <c r="AC213" i="3"/>
  <c r="AC136" i="3"/>
  <c r="AC37" i="3"/>
  <c r="AC378" i="3"/>
  <c r="AC350" i="3"/>
  <c r="AC342" i="3"/>
  <c r="AC262" i="3"/>
  <c r="AC112" i="3"/>
  <c r="AC224" i="3"/>
  <c r="AC119" i="3"/>
  <c r="AC74" i="3"/>
  <c r="AC50" i="3"/>
  <c r="AC48" i="3"/>
  <c r="AC41" i="3"/>
  <c r="AC487" i="3"/>
  <c r="AC473" i="3"/>
  <c r="AC446" i="3"/>
  <c r="AC298" i="3"/>
  <c r="AC233" i="3"/>
  <c r="AC218" i="3"/>
  <c r="AC187" i="3"/>
  <c r="AC149" i="3"/>
  <c r="AC85" i="3"/>
  <c r="AC270" i="3"/>
  <c r="AC314" i="3"/>
  <c r="AC306" i="3"/>
  <c r="AC246" i="3"/>
  <c r="AC214" i="3"/>
  <c r="AC177" i="3"/>
  <c r="AC113" i="3"/>
  <c r="AC67" i="3"/>
  <c r="AC65" i="3"/>
  <c r="AC46" i="3"/>
  <c r="AC44" i="3"/>
  <c r="AC20" i="3"/>
  <c r="AC6" i="3"/>
  <c r="AC503" i="3"/>
  <c r="AC476" i="3"/>
  <c r="AC245" i="3"/>
  <c r="AC209" i="3"/>
  <c r="AC173" i="3"/>
  <c r="AC133" i="3"/>
  <c r="AC130" i="3"/>
  <c r="AC107" i="3"/>
  <c r="AC76" i="3"/>
  <c r="AC61" i="3"/>
  <c r="AC32" i="3"/>
  <c r="AC8" i="3"/>
  <c r="AC118" i="3"/>
  <c r="AC18" i="3"/>
  <c r="AC11" i="3"/>
  <c r="AC183" i="3"/>
  <c r="AC340" i="3"/>
  <c r="AC179" i="3"/>
  <c r="AC28" i="3"/>
  <c r="AC16" i="3"/>
  <c r="AC31" i="3"/>
  <c r="AC435" i="3"/>
  <c r="AC40" i="3"/>
  <c r="AC60" i="3"/>
  <c r="AC5" i="3"/>
  <c r="AC70" i="3"/>
  <c r="AC35" i="3"/>
  <c r="AC131" i="3"/>
  <c r="AC73" i="3"/>
  <c r="AC280" i="3"/>
  <c r="AC58" i="3"/>
  <c r="AC367" i="3"/>
  <c r="AC334" i="3"/>
  <c r="AC100" i="3"/>
  <c r="AC203" i="3"/>
  <c r="AC288" i="3"/>
  <c r="AC348" i="3"/>
  <c r="AC24" i="3"/>
  <c r="AC469" i="3"/>
  <c r="AC236" i="3"/>
  <c r="AC89" i="3"/>
  <c r="AC148" i="3"/>
  <c r="AC43" i="3"/>
  <c r="AC12" i="3"/>
  <c r="AC383" i="3"/>
  <c r="AC193" i="3"/>
  <c r="AC84" i="3"/>
  <c r="AC80" i="3"/>
  <c r="AC326" i="3"/>
  <c r="AC147" i="3"/>
  <c r="AC42" i="3"/>
  <c r="AC26" i="3"/>
  <c r="AC23" i="3"/>
  <c r="AC14" i="3"/>
  <c r="AC4" i="3"/>
  <c r="AC398" i="3"/>
  <c r="AC296" i="3"/>
  <c r="AC114" i="3"/>
  <c r="AC62" i="3"/>
  <c r="AC7" i="3"/>
  <c r="AC375" i="3"/>
  <c r="AF131" i="3"/>
  <c r="AF48" i="3"/>
  <c r="AF19" i="3"/>
  <c r="AF385" i="3"/>
  <c r="AF111" i="3"/>
  <c r="AF72" i="3"/>
  <c r="AF138" i="3"/>
  <c r="AF79" i="3"/>
  <c r="AF203" i="3"/>
  <c r="AF178" i="3"/>
  <c r="AF150" i="3"/>
  <c r="AF77" i="3"/>
  <c r="AF68" i="3"/>
  <c r="AF275" i="3"/>
  <c r="AF129" i="3"/>
  <c r="AF117" i="3"/>
  <c r="AF21" i="3"/>
  <c r="AF185" i="3"/>
  <c r="AF364" i="3"/>
  <c r="AF50" i="3"/>
  <c r="AF12" i="3"/>
  <c r="AF494" i="3"/>
  <c r="AF332" i="3"/>
  <c r="AF221" i="3"/>
  <c r="AF105" i="3"/>
  <c r="AF254" i="3"/>
  <c r="AF226" i="3"/>
  <c r="AF91" i="3"/>
  <c r="AF36" i="3"/>
  <c r="AF454" i="3"/>
  <c r="AF424" i="3"/>
  <c r="AF255" i="3"/>
  <c r="AF132" i="3"/>
  <c r="AF66" i="3"/>
  <c r="AF17" i="3"/>
  <c r="AF375" i="3"/>
  <c r="AF310" i="3"/>
  <c r="AF242" i="3"/>
  <c r="AF29" i="3"/>
  <c r="AF110" i="3"/>
  <c r="AF116" i="3"/>
  <c r="AF30" i="3"/>
  <c r="AF234" i="3"/>
  <c r="AF104" i="3"/>
  <c r="AF81" i="3"/>
  <c r="AF89" i="3"/>
  <c r="AF410" i="3"/>
  <c r="AF216" i="3"/>
  <c r="AF56" i="3"/>
  <c r="AF340" i="3"/>
  <c r="AF43" i="3"/>
  <c r="AF341" i="3"/>
  <c r="AF321" i="3"/>
  <c r="AF232" i="3"/>
  <c r="AF128" i="3"/>
  <c r="AF324" i="3"/>
  <c r="AF159" i="3"/>
  <c r="AF380" i="3"/>
  <c r="AF202" i="3"/>
  <c r="AF432" i="3"/>
  <c r="AF64" i="3"/>
  <c r="AF136" i="3"/>
  <c r="AF206" i="3"/>
  <c r="AF409" i="3"/>
  <c r="AF358" i="3"/>
  <c r="AF181" i="3"/>
  <c r="AF277" i="3"/>
  <c r="AF453" i="3"/>
  <c r="AF238" i="3"/>
  <c r="AF320" i="3"/>
  <c r="AF477" i="3"/>
  <c r="AF369" i="3"/>
  <c r="AF388" i="3"/>
  <c r="AF478" i="3"/>
  <c r="AF412" i="3"/>
  <c r="AF182" i="3"/>
  <c r="AB498" i="3"/>
  <c r="AB492" i="3"/>
  <c r="AB486" i="3"/>
  <c r="AB480" i="3"/>
  <c r="AB474" i="3"/>
  <c r="AB468" i="3"/>
  <c r="AB462" i="3"/>
  <c r="AB456" i="3"/>
  <c r="AB450" i="3"/>
  <c r="AB444" i="3"/>
  <c r="AB438" i="3"/>
  <c r="AB432" i="3"/>
  <c r="AB426" i="3"/>
  <c r="AB420" i="3"/>
  <c r="AB414" i="3"/>
  <c r="AB408" i="3"/>
  <c r="AB500" i="3"/>
  <c r="AB483" i="3"/>
  <c r="AB466" i="3"/>
  <c r="AB449" i="3"/>
  <c r="AB445" i="3"/>
  <c r="AB428" i="3"/>
  <c r="AB411" i="3"/>
  <c r="AB401" i="3"/>
  <c r="AB395" i="3"/>
  <c r="AB496" i="3"/>
  <c r="AB479" i="3"/>
  <c r="AB475" i="3"/>
  <c r="AB458" i="3"/>
  <c r="AB441" i="3"/>
  <c r="AB424" i="3"/>
  <c r="AB407" i="3"/>
  <c r="AB494" i="3"/>
  <c r="AB491" i="3"/>
  <c r="AB472" i="3"/>
  <c r="AB439" i="3"/>
  <c r="AB436" i="3"/>
  <c r="AB417" i="3"/>
  <c r="AB392" i="3"/>
  <c r="AB386" i="3"/>
  <c r="AB380" i="3"/>
  <c r="AB374" i="3"/>
  <c r="AB368" i="3"/>
  <c r="AB362" i="3"/>
  <c r="AB356" i="3"/>
  <c r="AB350" i="3"/>
  <c r="AB344" i="3"/>
  <c r="AB338" i="3"/>
  <c r="AB332" i="3"/>
  <c r="AB326" i="3"/>
  <c r="AB320" i="3"/>
  <c r="AB314" i="3"/>
  <c r="AB308" i="3"/>
  <c r="AB302" i="3"/>
  <c r="AB296" i="3"/>
  <c r="AB290" i="3"/>
  <c r="AB497" i="3"/>
  <c r="AB464" i="3"/>
  <c r="AB461" i="3"/>
  <c r="AB442" i="3"/>
  <c r="AB409" i="3"/>
  <c r="AB406" i="3"/>
  <c r="AB403" i="3"/>
  <c r="AB495" i="3"/>
  <c r="AB493" i="3"/>
  <c r="AB478" i="3"/>
  <c r="AB476" i="3"/>
  <c r="AB459" i="3"/>
  <c r="AB396" i="3"/>
  <c r="AB489" i="3"/>
  <c r="AB427" i="3"/>
  <c r="AB410" i="3"/>
  <c r="AB384" i="3"/>
  <c r="AB381" i="3"/>
  <c r="AB377" i="3"/>
  <c r="AB360" i="3"/>
  <c r="AB473" i="3"/>
  <c r="AB457" i="3"/>
  <c r="AB430" i="3"/>
  <c r="AB423" i="3"/>
  <c r="AB399" i="3"/>
  <c r="AB376" i="3"/>
  <c r="AB361" i="3"/>
  <c r="AB353" i="3"/>
  <c r="AB336" i="3"/>
  <c r="AB319" i="3"/>
  <c r="AB315" i="3"/>
  <c r="AB298" i="3"/>
  <c r="AB484" i="3"/>
  <c r="AB482" i="3"/>
  <c r="AB448" i="3"/>
  <c r="AB434" i="3"/>
  <c r="AB391" i="3"/>
  <c r="AB379" i="3"/>
  <c r="AB349" i="3"/>
  <c r="AB345" i="3"/>
  <c r="AB328" i="3"/>
  <c r="AB311" i="3"/>
  <c r="AB294" i="3"/>
  <c r="AB502" i="3"/>
  <c r="AB437" i="3"/>
  <c r="AB418" i="3"/>
  <c r="AB402" i="3"/>
  <c r="AB397" i="3"/>
  <c r="AB378" i="3"/>
  <c r="AB367" i="3"/>
  <c r="AB365" i="3"/>
  <c r="AB341" i="3"/>
  <c r="AB327" i="3"/>
  <c r="AB305" i="3"/>
  <c r="AB276" i="3"/>
  <c r="AB259" i="3"/>
  <c r="AB255" i="3"/>
  <c r="AB242" i="3"/>
  <c r="AB238" i="3"/>
  <c r="AB453" i="3"/>
  <c r="AB415" i="3"/>
  <c r="AB388" i="3"/>
  <c r="AB352" i="3"/>
  <c r="AB333" i="3"/>
  <c r="AB330" i="3"/>
  <c r="AB297" i="3"/>
  <c r="AB285" i="3"/>
  <c r="AB272" i="3"/>
  <c r="AB268" i="3"/>
  <c r="AB488" i="3"/>
  <c r="AB404" i="3"/>
  <c r="AB394" i="3"/>
  <c r="AB358" i="3"/>
  <c r="AB355" i="3"/>
  <c r="AB322" i="3"/>
  <c r="AB303" i="3"/>
  <c r="AB300" i="3"/>
  <c r="AB281" i="3"/>
  <c r="AB264" i="3"/>
  <c r="AB247" i="3"/>
  <c r="AB243" i="3"/>
  <c r="AB501" i="3"/>
  <c r="AB454" i="3"/>
  <c r="AB429" i="3"/>
  <c r="AB348" i="3"/>
  <c r="AB329" i="3"/>
  <c r="AB306" i="3"/>
  <c r="AB284" i="3"/>
  <c r="AB282" i="3"/>
  <c r="AB263" i="3"/>
  <c r="AB261" i="3"/>
  <c r="AB225" i="3"/>
  <c r="AB215" i="3"/>
  <c r="AB212" i="3"/>
  <c r="AB197" i="3"/>
  <c r="AB193" i="3"/>
  <c r="AB176" i="3"/>
  <c r="AB159" i="3"/>
  <c r="AB490" i="3"/>
  <c r="AB465" i="3"/>
  <c r="AB443" i="3"/>
  <c r="AB372" i="3"/>
  <c r="AB354" i="3"/>
  <c r="AB431" i="3"/>
  <c r="AB419" i="3"/>
  <c r="AB390" i="3"/>
  <c r="AB371" i="3"/>
  <c r="AB334" i="3"/>
  <c r="AB295" i="3"/>
  <c r="AB293" i="3"/>
  <c r="AB275" i="3"/>
  <c r="AB258" i="3"/>
  <c r="AB235" i="3"/>
  <c r="AB224" i="3"/>
  <c r="AB221" i="3"/>
  <c r="AB213" i="3"/>
  <c r="AB188" i="3"/>
  <c r="AB178" i="3"/>
  <c r="AB158" i="3"/>
  <c r="AB148" i="3"/>
  <c r="AB140" i="3"/>
  <c r="AB136" i="3"/>
  <c r="AB119" i="3"/>
  <c r="AB102" i="3"/>
  <c r="AB470" i="3"/>
  <c r="AB440" i="3"/>
  <c r="AB318" i="3"/>
  <c r="AB269" i="3"/>
  <c r="AB254" i="3"/>
  <c r="AB252" i="3"/>
  <c r="AB216" i="3"/>
  <c r="AB205" i="3"/>
  <c r="AB195" i="3"/>
  <c r="AB185" i="3"/>
  <c r="AB175" i="3"/>
  <c r="AB165" i="3"/>
  <c r="AB155" i="3"/>
  <c r="AB132" i="3"/>
  <c r="AB463" i="3"/>
  <c r="AB421" i="3"/>
  <c r="AB416" i="3"/>
  <c r="AB359" i="3"/>
  <c r="AB342" i="3"/>
  <c r="AB331" i="3"/>
  <c r="AB301" i="3"/>
  <c r="AB283" i="3"/>
  <c r="AB260" i="3"/>
  <c r="AB249" i="3"/>
  <c r="AB227" i="3"/>
  <c r="AB481" i="3"/>
  <c r="AB471" i="3"/>
  <c r="AB286" i="3"/>
  <c r="AB250" i="3"/>
  <c r="AB248" i="3"/>
  <c r="AB246" i="3"/>
  <c r="AB393" i="3"/>
  <c r="AB375" i="3"/>
  <c r="AB370" i="3"/>
  <c r="AB335" i="3"/>
  <c r="AB325" i="3"/>
  <c r="AB253" i="3"/>
  <c r="AB206" i="3"/>
  <c r="AB183" i="3"/>
  <c r="AB154" i="3"/>
  <c r="AB152" i="3"/>
  <c r="AB147" i="3"/>
  <c r="AB114" i="3"/>
  <c r="AB111" i="3"/>
  <c r="AB104" i="3"/>
  <c r="AB83" i="3"/>
  <c r="AB433" i="3"/>
  <c r="AB343" i="3"/>
  <c r="AB340" i="3"/>
  <c r="AB307" i="3"/>
  <c r="AB257" i="3"/>
  <c r="AB184" i="3"/>
  <c r="AB182" i="3"/>
  <c r="AB177" i="3"/>
  <c r="AB153" i="3"/>
  <c r="AB143" i="3"/>
  <c r="AB109" i="3"/>
  <c r="AB89" i="3"/>
  <c r="AB85" i="3"/>
  <c r="AB81" i="3"/>
  <c r="AB460" i="3"/>
  <c r="AB446" i="3"/>
  <c r="AB273" i="3"/>
  <c r="AB270" i="3"/>
  <c r="AB230" i="3"/>
  <c r="AB203" i="3"/>
  <c r="AB192" i="3"/>
  <c r="AB151" i="3"/>
  <c r="AB149" i="3"/>
  <c r="AB141" i="3"/>
  <c r="AB123" i="3"/>
  <c r="AB99" i="3"/>
  <c r="AB452" i="3"/>
  <c r="AB400" i="3"/>
  <c r="AB382" i="3"/>
  <c r="AB337" i="3"/>
  <c r="AB317" i="3"/>
  <c r="AB220" i="3"/>
  <c r="AB210" i="3"/>
  <c r="AB194" i="3"/>
  <c r="AB190" i="3"/>
  <c r="AB157" i="3"/>
  <c r="AB128" i="3"/>
  <c r="AB116" i="3"/>
  <c r="AB87" i="3"/>
  <c r="AB76" i="3"/>
  <c r="AB59" i="3"/>
  <c r="AB42" i="3"/>
  <c r="AB25" i="3"/>
  <c r="AB21" i="3"/>
  <c r="AB8" i="3"/>
  <c r="AB4" i="3"/>
  <c r="AB222" i="3"/>
  <c r="AB217" i="3"/>
  <c r="AB169" i="3"/>
  <c r="AB139" i="3"/>
  <c r="AB137" i="3"/>
  <c r="AB121" i="3"/>
  <c r="AB34" i="3"/>
  <c r="AB17" i="3"/>
  <c r="AB451" i="3"/>
  <c r="AB387" i="3"/>
  <c r="AB241" i="3"/>
  <c r="AB198" i="3"/>
  <c r="AB467" i="3"/>
  <c r="AB422" i="3"/>
  <c r="AB366" i="3"/>
  <c r="AB357" i="3"/>
  <c r="AB321" i="3"/>
  <c r="AB313" i="3"/>
  <c r="AB309" i="3"/>
  <c r="AB244" i="3"/>
  <c r="AB196" i="3"/>
  <c r="AB163" i="3"/>
  <c r="AB92" i="3"/>
  <c r="AB79" i="3"/>
  <c r="AB55" i="3"/>
  <c r="AB51" i="3"/>
  <c r="AB38" i="3"/>
  <c r="AB413" i="3"/>
  <c r="AB289" i="3"/>
  <c r="AB279" i="3"/>
  <c r="AB266" i="3"/>
  <c r="AB256" i="3"/>
  <c r="AB364" i="3"/>
  <c r="AB288" i="3"/>
  <c r="AB237" i="3"/>
  <c r="AB234" i="3"/>
  <c r="AB211" i="3"/>
  <c r="AB162" i="3"/>
  <c r="AB144" i="3"/>
  <c r="AB98" i="3"/>
  <c r="AB80" i="3"/>
  <c r="AB61" i="3"/>
  <c r="AB57" i="3"/>
  <c r="AB44" i="3"/>
  <c r="AB40" i="3"/>
  <c r="AB23" i="3"/>
  <c r="AB6" i="3"/>
  <c r="AB485" i="3"/>
  <c r="AB425" i="3"/>
  <c r="AB323" i="3"/>
  <c r="AB299" i="3"/>
  <c r="AB271" i="3"/>
  <c r="AB231" i="3"/>
  <c r="AB226" i="3"/>
  <c r="AB199" i="3"/>
  <c r="AB191" i="3"/>
  <c r="AB164" i="3"/>
  <c r="AB160" i="3"/>
  <c r="AB138" i="3"/>
  <c r="AB122" i="3"/>
  <c r="AB115" i="3"/>
  <c r="AB110" i="3"/>
  <c r="AB103" i="3"/>
  <c r="AB91" i="3"/>
  <c r="AB75" i="3"/>
  <c r="AB72" i="3"/>
  <c r="AB53" i="3"/>
  <c r="AB435" i="3"/>
  <c r="AB383" i="3"/>
  <c r="AB373" i="3"/>
  <c r="AB363" i="3"/>
  <c r="AB292" i="3"/>
  <c r="AB219" i="3"/>
  <c r="AB131" i="3"/>
  <c r="AB108" i="3"/>
  <c r="AB36" i="3"/>
  <c r="AB24" i="3"/>
  <c r="AB12" i="3"/>
  <c r="AB10" i="3"/>
  <c r="AB15" i="3"/>
  <c r="AB277" i="3"/>
  <c r="AB251" i="3"/>
  <c r="AB245" i="3"/>
  <c r="AB239" i="3"/>
  <c r="AB228" i="3"/>
  <c r="AB173" i="3"/>
  <c r="AB166" i="3"/>
  <c r="AB133" i="3"/>
  <c r="AB130" i="3"/>
  <c r="AB107" i="3"/>
  <c r="AB32" i="3"/>
  <c r="AB487" i="3"/>
  <c r="AB351" i="3"/>
  <c r="AB312" i="3"/>
  <c r="AB233" i="3"/>
  <c r="AB187" i="3"/>
  <c r="AB127" i="3"/>
  <c r="AB124" i="3"/>
  <c r="AB208" i="3"/>
  <c r="AB118" i="3"/>
  <c r="AB477" i="3"/>
  <c r="AB346" i="3"/>
  <c r="AB265" i="3"/>
  <c r="AB229" i="3"/>
  <c r="AB181" i="3"/>
  <c r="AB174" i="3"/>
  <c r="AB167" i="3"/>
  <c r="AB150" i="3"/>
  <c r="AB134" i="3"/>
  <c r="AB125" i="3"/>
  <c r="AB105" i="3"/>
  <c r="AB96" i="3"/>
  <c r="AB88" i="3"/>
  <c r="AB56" i="3"/>
  <c r="AB54" i="3"/>
  <c r="AB52" i="3"/>
  <c r="AB29" i="3"/>
  <c r="AB22" i="3"/>
  <c r="AB503" i="3"/>
  <c r="AB369" i="3"/>
  <c r="AB209" i="3"/>
  <c r="AB71" i="3"/>
  <c r="AB389" i="3"/>
  <c r="AB304" i="3"/>
  <c r="AB180" i="3"/>
  <c r="AB95" i="3"/>
  <c r="AB20" i="3"/>
  <c r="AB447" i="3"/>
  <c r="AB405" i="3"/>
  <c r="AB291" i="3"/>
  <c r="AB278" i="3"/>
  <c r="AB240" i="3"/>
  <c r="AB201" i="3"/>
  <c r="AB170" i="3"/>
  <c r="AB93" i="3"/>
  <c r="AB74" i="3"/>
  <c r="AB50" i="3"/>
  <c r="AB48" i="3"/>
  <c r="AB41" i="3"/>
  <c r="AB27" i="3"/>
  <c r="AB223" i="3"/>
  <c r="AB214" i="3"/>
  <c r="AB200" i="3"/>
  <c r="AB156" i="3"/>
  <c r="AB146" i="3"/>
  <c r="AB113" i="3"/>
  <c r="AB90" i="3"/>
  <c r="AB69" i="3"/>
  <c r="AB67" i="3"/>
  <c r="AB65" i="3"/>
  <c r="AB63" i="3"/>
  <c r="AB46" i="3"/>
  <c r="AB39" i="3"/>
  <c r="AB13" i="3"/>
  <c r="AB218" i="3"/>
  <c r="AB204" i="3"/>
  <c r="AB101" i="3"/>
  <c r="AB78" i="3"/>
  <c r="AB30" i="3"/>
  <c r="AB232" i="3"/>
  <c r="AB189" i="3"/>
  <c r="AB70" i="3"/>
  <c r="AB35" i="3"/>
  <c r="AB68" i="3"/>
  <c r="AB469" i="3"/>
  <c r="AB385" i="3"/>
  <c r="AB94" i="3"/>
  <c r="AB77" i="3"/>
  <c r="AB117" i="3"/>
  <c r="AB7" i="3"/>
  <c r="AB499" i="3"/>
  <c r="AB267" i="3"/>
  <c r="AB179" i="3"/>
  <c r="AB172" i="3"/>
  <c r="AB112" i="3"/>
  <c r="AB82" i="3"/>
  <c r="AB28" i="3"/>
  <c r="AB16" i="3"/>
  <c r="AB412" i="3"/>
  <c r="AB339" i="3"/>
  <c r="AB186" i="3"/>
  <c r="AB86" i="3"/>
  <c r="AB73" i="3"/>
  <c r="AB47" i="3"/>
  <c r="AB19" i="3"/>
  <c r="AB9" i="3"/>
  <c r="AB280" i="3"/>
  <c r="AB262" i="3"/>
  <c r="AB142" i="3"/>
  <c r="AB58" i="3"/>
  <c r="AB135" i="3"/>
  <c r="AB106" i="3"/>
  <c r="AB100" i="3"/>
  <c r="AB37" i="3"/>
  <c r="AB202" i="3"/>
  <c r="AB31" i="3"/>
  <c r="AB274" i="3"/>
  <c r="AB129" i="3"/>
  <c r="AB64" i="3"/>
  <c r="AB18" i="3"/>
  <c r="AB236" i="3"/>
  <c r="AB171" i="3"/>
  <c r="AB287" i="3"/>
  <c r="AB43" i="3"/>
  <c r="AB14" i="3"/>
  <c r="AB310" i="3"/>
  <c r="AB207" i="3"/>
  <c r="AB62" i="3"/>
  <c r="AB347" i="3"/>
  <c r="AB316" i="3"/>
  <c r="AB60" i="3"/>
  <c r="AB11" i="3"/>
  <c r="AB5" i="3"/>
  <c r="AB455" i="3"/>
  <c r="AB84" i="3"/>
  <c r="AB49" i="3"/>
  <c r="AB97" i="3"/>
  <c r="AB33" i="3"/>
  <c r="AB26" i="3"/>
  <c r="AB324" i="3"/>
  <c r="AB168" i="3"/>
  <c r="AB161" i="3"/>
  <c r="AB145" i="3"/>
  <c r="AB126" i="3"/>
  <c r="AB66" i="3"/>
  <c r="AB45" i="3"/>
  <c r="AB398" i="3"/>
  <c r="AB120" i="3"/>
  <c r="W499" i="3"/>
  <c r="W482" i="3"/>
  <c r="W465" i="3"/>
  <c r="W461" i="3"/>
  <c r="W448" i="3"/>
  <c r="W444" i="3"/>
  <c r="W427" i="3"/>
  <c r="W410" i="3"/>
  <c r="W495" i="3"/>
  <c r="W491" i="3"/>
  <c r="W478" i="3"/>
  <c r="W474" i="3"/>
  <c r="W457" i="3"/>
  <c r="W440" i="3"/>
  <c r="W423" i="3"/>
  <c r="W419" i="3"/>
  <c r="W406" i="3"/>
  <c r="W400" i="3"/>
  <c r="W394" i="3"/>
  <c r="W488" i="3"/>
  <c r="W466" i="3"/>
  <c r="W455" i="3"/>
  <c r="W452" i="3"/>
  <c r="W433" i="3"/>
  <c r="W430" i="3"/>
  <c r="W411" i="3"/>
  <c r="W405" i="3"/>
  <c r="W402" i="3"/>
  <c r="W480" i="3"/>
  <c r="W477" i="3"/>
  <c r="W458" i="3"/>
  <c r="W436" i="3"/>
  <c r="W425" i="3"/>
  <c r="W422" i="3"/>
  <c r="W391" i="3"/>
  <c r="W385" i="3"/>
  <c r="W501" i="3"/>
  <c r="W497" i="3"/>
  <c r="W484" i="3"/>
  <c r="W393" i="3"/>
  <c r="W383" i="3"/>
  <c r="W380" i="3"/>
  <c r="W435" i="3"/>
  <c r="W431" i="3"/>
  <c r="W418" i="3"/>
  <c r="W416" i="3"/>
  <c r="W414" i="3"/>
  <c r="W403" i="3"/>
  <c r="W398" i="3"/>
  <c r="W396" i="3"/>
  <c r="W376" i="3"/>
  <c r="W496" i="3"/>
  <c r="W489" i="3"/>
  <c r="W460" i="3"/>
  <c r="W446" i="3"/>
  <c r="W437" i="3"/>
  <c r="W412" i="3"/>
  <c r="W388" i="3"/>
  <c r="W381" i="3"/>
  <c r="W373" i="3"/>
  <c r="W370" i="3"/>
  <c r="W367" i="3"/>
  <c r="W352" i="3"/>
  <c r="W335" i="3"/>
  <c r="W331" i="3"/>
  <c r="W318" i="3"/>
  <c r="W314" i="3"/>
  <c r="W297" i="3"/>
  <c r="W283" i="3"/>
  <c r="W277" i="3"/>
  <c r="W271" i="3"/>
  <c r="W265" i="3"/>
  <c r="W259" i="3"/>
  <c r="W253" i="3"/>
  <c r="W247" i="3"/>
  <c r="W241" i="3"/>
  <c r="W235" i="3"/>
  <c r="W500" i="3"/>
  <c r="W498" i="3"/>
  <c r="W471" i="3"/>
  <c r="W464" i="3"/>
  <c r="W421" i="3"/>
  <c r="W401" i="3"/>
  <c r="W399" i="3"/>
  <c r="W397" i="3"/>
  <c r="W395" i="3"/>
  <c r="W364" i="3"/>
  <c r="W348" i="3"/>
  <c r="W344" i="3"/>
  <c r="W327" i="3"/>
  <c r="W310" i="3"/>
  <c r="W293" i="3"/>
  <c r="W475" i="3"/>
  <c r="W451" i="3"/>
  <c r="W429" i="3"/>
  <c r="W424" i="3"/>
  <c r="W413" i="3"/>
  <c r="W362" i="3"/>
  <c r="W357" i="3"/>
  <c r="W354" i="3"/>
  <c r="W343" i="3"/>
  <c r="W321" i="3"/>
  <c r="W302" i="3"/>
  <c r="W299" i="3"/>
  <c r="W275" i="3"/>
  <c r="W258" i="3"/>
  <c r="W254" i="3"/>
  <c r="W237" i="3"/>
  <c r="W232" i="3"/>
  <c r="W226" i="3"/>
  <c r="W220" i="3"/>
  <c r="W214" i="3"/>
  <c r="W208" i="3"/>
  <c r="W202" i="3"/>
  <c r="W196" i="3"/>
  <c r="W190" i="3"/>
  <c r="W184" i="3"/>
  <c r="W178" i="3"/>
  <c r="W172" i="3"/>
  <c r="W166" i="3"/>
  <c r="W160" i="3"/>
  <c r="W154" i="3"/>
  <c r="W148" i="3"/>
  <c r="W502" i="3"/>
  <c r="W486" i="3"/>
  <c r="W483" i="3"/>
  <c r="W467" i="3"/>
  <c r="W445" i="3"/>
  <c r="W407" i="3"/>
  <c r="W349" i="3"/>
  <c r="W346" i="3"/>
  <c r="W324" i="3"/>
  <c r="W313" i="3"/>
  <c r="W291" i="3"/>
  <c r="W284" i="3"/>
  <c r="W267" i="3"/>
  <c r="W494" i="3"/>
  <c r="W472" i="3"/>
  <c r="W456" i="3"/>
  <c r="W453" i="3"/>
  <c r="W434" i="3"/>
  <c r="W415" i="3"/>
  <c r="W386" i="3"/>
  <c r="W384" i="3"/>
  <c r="W382" i="3"/>
  <c r="W338" i="3"/>
  <c r="W319" i="3"/>
  <c r="W316" i="3"/>
  <c r="W294" i="3"/>
  <c r="W288" i="3"/>
  <c r="W280" i="3"/>
  <c r="W263" i="3"/>
  <c r="W246" i="3"/>
  <c r="W242" i="3"/>
  <c r="W233" i="3"/>
  <c r="W227" i="3"/>
  <c r="W221" i="3"/>
  <c r="W215" i="3"/>
  <c r="W209" i="3"/>
  <c r="W487" i="3"/>
  <c r="W469" i="3"/>
  <c r="W462" i="3"/>
  <c r="W447" i="3"/>
  <c r="W404" i="3"/>
  <c r="W342" i="3"/>
  <c r="W325" i="3"/>
  <c r="W323" i="3"/>
  <c r="W300" i="3"/>
  <c r="W296" i="3"/>
  <c r="W279" i="3"/>
  <c r="W248" i="3"/>
  <c r="W245" i="3"/>
  <c r="W192" i="3"/>
  <c r="W175" i="3"/>
  <c r="W158" i="3"/>
  <c r="W145" i="3"/>
  <c r="W139" i="3"/>
  <c r="W133" i="3"/>
  <c r="W127" i="3"/>
  <c r="W121" i="3"/>
  <c r="W115" i="3"/>
  <c r="W109" i="3"/>
  <c r="W103" i="3"/>
  <c r="W97" i="3"/>
  <c r="W91" i="3"/>
  <c r="W85" i="3"/>
  <c r="W79" i="3"/>
  <c r="W73" i="3"/>
  <c r="W67" i="3"/>
  <c r="W61" i="3"/>
  <c r="W55" i="3"/>
  <c r="W49" i="3"/>
  <c r="W43" i="3"/>
  <c r="W37" i="3"/>
  <c r="W31" i="3"/>
  <c r="W25" i="3"/>
  <c r="W19" i="3"/>
  <c r="W13" i="3"/>
  <c r="W7" i="3"/>
  <c r="W476" i="3"/>
  <c r="W450" i="3"/>
  <c r="W365" i="3"/>
  <c r="W363" i="3"/>
  <c r="W479" i="3"/>
  <c r="W449" i="3"/>
  <c r="W387" i="3"/>
  <c r="W374" i="3"/>
  <c r="W366" i="3"/>
  <c r="W360" i="3"/>
  <c r="W355" i="3"/>
  <c r="W341" i="3"/>
  <c r="W339" i="3"/>
  <c r="W307" i="3"/>
  <c r="W281" i="3"/>
  <c r="W260" i="3"/>
  <c r="W244" i="3"/>
  <c r="W229" i="3"/>
  <c r="W218" i="3"/>
  <c r="W204" i="3"/>
  <c r="W194" i="3"/>
  <c r="W174" i="3"/>
  <c r="W164" i="3"/>
  <c r="W135" i="3"/>
  <c r="W118" i="3"/>
  <c r="W101" i="3"/>
  <c r="W390" i="3"/>
  <c r="W377" i="3"/>
  <c r="W368" i="3"/>
  <c r="W350" i="3"/>
  <c r="W332" i="3"/>
  <c r="W262" i="3"/>
  <c r="W256" i="3"/>
  <c r="W249" i="3"/>
  <c r="W210" i="3"/>
  <c r="W207" i="3"/>
  <c r="W201" i="3"/>
  <c r="W191" i="3"/>
  <c r="W181" i="3"/>
  <c r="W171" i="3"/>
  <c r="W161" i="3"/>
  <c r="W151" i="3"/>
  <c r="W131" i="3"/>
  <c r="W490" i="3"/>
  <c r="W442" i="3"/>
  <c r="W432" i="3"/>
  <c r="W392" i="3"/>
  <c r="W351" i="3"/>
  <c r="W345" i="3"/>
  <c r="W337" i="3"/>
  <c r="W315" i="3"/>
  <c r="W304" i="3"/>
  <c r="W243" i="3"/>
  <c r="W203" i="3"/>
  <c r="W492" i="3"/>
  <c r="W439" i="3"/>
  <c r="W375" i="3"/>
  <c r="W361" i="3"/>
  <c r="W282" i="3"/>
  <c r="W257" i="3"/>
  <c r="W240" i="3"/>
  <c r="W236" i="3"/>
  <c r="W234" i="3"/>
  <c r="W417" i="3"/>
  <c r="W379" i="3"/>
  <c r="W359" i="3"/>
  <c r="W322" i="3"/>
  <c r="W289" i="3"/>
  <c r="W278" i="3"/>
  <c r="W270" i="3"/>
  <c r="W225" i="3"/>
  <c r="W223" i="3"/>
  <c r="W197" i="3"/>
  <c r="W173" i="3"/>
  <c r="W149" i="3"/>
  <c r="W144" i="3"/>
  <c r="W130" i="3"/>
  <c r="W120" i="3"/>
  <c r="W100" i="3"/>
  <c r="W90" i="3"/>
  <c r="W82" i="3"/>
  <c r="W470" i="3"/>
  <c r="W420" i="3"/>
  <c r="W320" i="3"/>
  <c r="W274" i="3"/>
  <c r="W252" i="3"/>
  <c r="W228" i="3"/>
  <c r="W224" i="3"/>
  <c r="W200" i="3"/>
  <c r="W179" i="3"/>
  <c r="W167" i="3"/>
  <c r="W140" i="3"/>
  <c r="W137" i="3"/>
  <c r="W125" i="3"/>
  <c r="W105" i="3"/>
  <c r="W95" i="3"/>
  <c r="W84" i="3"/>
  <c r="W80" i="3"/>
  <c r="W468" i="3"/>
  <c r="W454" i="3"/>
  <c r="W389" i="3"/>
  <c r="W326" i="3"/>
  <c r="W290" i="3"/>
  <c r="W287" i="3"/>
  <c r="W239" i="3"/>
  <c r="W213" i="3"/>
  <c r="W176" i="3"/>
  <c r="W170" i="3"/>
  <c r="W134" i="3"/>
  <c r="W132" i="3"/>
  <c r="W108" i="3"/>
  <c r="W96" i="3"/>
  <c r="W438" i="3"/>
  <c r="W408" i="3"/>
  <c r="W353" i="3"/>
  <c r="W333" i="3"/>
  <c r="W298" i="3"/>
  <c r="W273" i="3"/>
  <c r="W230" i="3"/>
  <c r="W188" i="3"/>
  <c r="W182" i="3"/>
  <c r="W180" i="3"/>
  <c r="W113" i="3"/>
  <c r="W106" i="3"/>
  <c r="W94" i="3"/>
  <c r="W81" i="3"/>
  <c r="W70" i="3"/>
  <c r="W58" i="3"/>
  <c r="W41" i="3"/>
  <c r="W24" i="3"/>
  <c r="W20" i="3"/>
  <c r="W205" i="3"/>
  <c r="W371" i="3"/>
  <c r="W329" i="3"/>
  <c r="W305" i="3"/>
  <c r="W250" i="3"/>
  <c r="W286" i="3"/>
  <c r="W276" i="3"/>
  <c r="W186" i="3"/>
  <c r="W155" i="3"/>
  <c r="W147" i="3"/>
  <c r="W123" i="3"/>
  <c r="W111" i="3"/>
  <c r="W99" i="3"/>
  <c r="W54" i="3"/>
  <c r="W50" i="3"/>
  <c r="W33" i="3"/>
  <c r="W16" i="3"/>
  <c r="W317" i="3"/>
  <c r="W309" i="3"/>
  <c r="W238" i="3"/>
  <c r="W426" i="3"/>
  <c r="W292" i="3"/>
  <c r="W268" i="3"/>
  <c r="W255" i="3"/>
  <c r="W219" i="3"/>
  <c r="W185" i="3"/>
  <c r="W177" i="3"/>
  <c r="W146" i="3"/>
  <c r="W124" i="3"/>
  <c r="W112" i="3"/>
  <c r="W60" i="3"/>
  <c r="W56" i="3"/>
  <c r="W39" i="3"/>
  <c r="W22" i="3"/>
  <c r="W5" i="3"/>
  <c r="W493" i="3"/>
  <c r="W463" i="3"/>
  <c r="W369" i="3"/>
  <c r="W347" i="3"/>
  <c r="W311" i="3"/>
  <c r="W295" i="3"/>
  <c r="W189" i="3"/>
  <c r="W183" i="3"/>
  <c r="W152" i="3"/>
  <c r="W150" i="3"/>
  <c r="W129" i="3"/>
  <c r="W117" i="3"/>
  <c r="W93" i="3"/>
  <c r="W88" i="3"/>
  <c r="W77" i="3"/>
  <c r="W52" i="3"/>
  <c r="W266" i="3"/>
  <c r="W211" i="3"/>
  <c r="W193" i="3"/>
  <c r="W138" i="3"/>
  <c r="W114" i="3"/>
  <c r="W45" i="3"/>
  <c r="W38" i="3"/>
  <c r="W12" i="3"/>
  <c r="W156" i="3"/>
  <c r="W143" i="3"/>
  <c r="W69" i="3"/>
  <c r="W63" i="3"/>
  <c r="W46" i="3"/>
  <c r="W8" i="3"/>
  <c r="W264" i="3"/>
  <c r="W443" i="3"/>
  <c r="W312" i="3"/>
  <c r="W269" i="3"/>
  <c r="W222" i="3"/>
  <c r="W107" i="3"/>
  <c r="W372" i="3"/>
  <c r="W285" i="3"/>
  <c r="W272" i="3"/>
  <c r="W206" i="3"/>
  <c r="W157" i="3"/>
  <c r="W128" i="3"/>
  <c r="W86" i="3"/>
  <c r="W72" i="3"/>
  <c r="W328" i="3"/>
  <c r="W76" i="3"/>
  <c r="W65" i="3"/>
  <c r="W34" i="3"/>
  <c r="W27" i="3"/>
  <c r="W473" i="3"/>
  <c r="W428" i="3"/>
  <c r="W187" i="3"/>
  <c r="W330" i="3"/>
  <c r="W122" i="3"/>
  <c r="W102" i="3"/>
  <c r="W29" i="3"/>
  <c r="W336" i="3"/>
  <c r="W306" i="3"/>
  <c r="W163" i="3"/>
  <c r="W153" i="3"/>
  <c r="W119" i="3"/>
  <c r="W116" i="3"/>
  <c r="W74" i="3"/>
  <c r="W48" i="3"/>
  <c r="W36" i="3"/>
  <c r="W17" i="3"/>
  <c r="W10" i="3"/>
  <c r="W503" i="3"/>
  <c r="W459" i="3"/>
  <c r="W251" i="3"/>
  <c r="W159" i="3"/>
  <c r="W110" i="3"/>
  <c r="W104" i="3"/>
  <c r="W83" i="3"/>
  <c r="W15" i="3"/>
  <c r="W195" i="3"/>
  <c r="W136" i="3"/>
  <c r="W98" i="3"/>
  <c r="W481" i="3"/>
  <c r="W198" i="3"/>
  <c r="W32" i="3"/>
  <c r="W4" i="3"/>
  <c r="W47" i="3"/>
  <c r="W199" i="3"/>
  <c r="W168" i="3"/>
  <c r="W42" i="3"/>
  <c r="W23" i="3"/>
  <c r="W14" i="3"/>
  <c r="W356" i="3"/>
  <c r="W340" i="3"/>
  <c r="W308" i="3"/>
  <c r="W217" i="3"/>
  <c r="W126" i="3"/>
  <c r="W66" i="3"/>
  <c r="W62" i="3"/>
  <c r="W44" i="3"/>
  <c r="W441" i="3"/>
  <c r="W165" i="3"/>
  <c r="W78" i="3"/>
  <c r="W35" i="3"/>
  <c r="W303" i="3"/>
  <c r="W216" i="3"/>
  <c r="W334" i="3"/>
  <c r="W212" i="3"/>
  <c r="W68" i="3"/>
  <c r="W11" i="3"/>
  <c r="W59" i="3"/>
  <c r="W6" i="3"/>
  <c r="W142" i="3"/>
  <c r="W51" i="3"/>
  <c r="W28" i="3"/>
  <c r="W409" i="3"/>
  <c r="W261" i="3"/>
  <c r="W9" i="3"/>
  <c r="W89" i="3"/>
  <c r="W18" i="3"/>
  <c r="W358" i="3"/>
  <c r="W75" i="3"/>
  <c r="W26" i="3"/>
  <c r="W301" i="3"/>
  <c r="W141" i="3"/>
  <c r="W64" i="3"/>
  <c r="W57" i="3"/>
  <c r="W485" i="3"/>
  <c r="W231" i="3"/>
  <c r="W169" i="3"/>
  <c r="W162" i="3"/>
  <c r="W92" i="3"/>
  <c r="W40" i="3"/>
  <c r="W30" i="3"/>
  <c r="W21" i="3"/>
  <c r="W378" i="3"/>
  <c r="W71" i="3"/>
  <c r="W53" i="3"/>
  <c r="W87" i="3"/>
  <c r="AE499" i="3"/>
  <c r="AE493" i="3"/>
  <c r="AE487" i="3"/>
  <c r="AE481" i="3"/>
  <c r="AE475" i="3"/>
  <c r="AE469" i="3"/>
  <c r="AE463" i="3"/>
  <c r="AE457" i="3"/>
  <c r="AE451" i="3"/>
  <c r="AE445" i="3"/>
  <c r="AE439" i="3"/>
  <c r="AE433" i="3"/>
  <c r="AE427" i="3"/>
  <c r="AE421" i="3"/>
  <c r="AE415" i="3"/>
  <c r="AE409" i="3"/>
  <c r="AE492" i="3"/>
  <c r="AE488" i="3"/>
  <c r="AE471" i="3"/>
  <c r="AE454" i="3"/>
  <c r="AE437" i="3"/>
  <c r="AE420" i="3"/>
  <c r="AE416" i="3"/>
  <c r="AE402" i="3"/>
  <c r="AE396" i="3"/>
  <c r="AE501" i="3"/>
  <c r="AE484" i="3"/>
  <c r="AE467" i="3"/>
  <c r="AE450" i="3"/>
  <c r="AE446" i="3"/>
  <c r="AE429" i="3"/>
  <c r="AE412" i="3"/>
  <c r="AE489" i="3"/>
  <c r="AE486" i="3"/>
  <c r="AE453" i="3"/>
  <c r="AE434" i="3"/>
  <c r="AE431" i="3"/>
  <c r="AE393" i="3"/>
  <c r="AE387" i="3"/>
  <c r="AE381" i="3"/>
  <c r="AE375" i="3"/>
  <c r="AE369" i="3"/>
  <c r="AE363" i="3"/>
  <c r="AE357" i="3"/>
  <c r="AE351" i="3"/>
  <c r="AE345" i="3"/>
  <c r="AE339" i="3"/>
  <c r="AE333" i="3"/>
  <c r="AE327" i="3"/>
  <c r="AE321" i="3"/>
  <c r="AE315" i="3"/>
  <c r="AE309" i="3"/>
  <c r="AE303" i="3"/>
  <c r="AE297" i="3"/>
  <c r="AE291" i="3"/>
  <c r="AE500" i="3"/>
  <c r="AE478" i="3"/>
  <c r="AE459" i="3"/>
  <c r="AE456" i="3"/>
  <c r="AE423" i="3"/>
  <c r="AE400" i="3"/>
  <c r="AE397" i="3"/>
  <c r="AE461" i="3"/>
  <c r="AE444" i="3"/>
  <c r="AE442" i="3"/>
  <c r="AE440" i="3"/>
  <c r="AE425" i="3"/>
  <c r="AE408" i="3"/>
  <c r="AE401" i="3"/>
  <c r="AE394" i="3"/>
  <c r="AE373" i="3"/>
  <c r="AE491" i="3"/>
  <c r="AE474" i="3"/>
  <c r="AE472" i="3"/>
  <c r="AE470" i="3"/>
  <c r="AE455" i="3"/>
  <c r="AE438" i="3"/>
  <c r="AE391" i="3"/>
  <c r="AE388" i="3"/>
  <c r="AE365" i="3"/>
  <c r="AE502" i="3"/>
  <c r="AE468" i="3"/>
  <c r="AE466" i="3"/>
  <c r="AE432" i="3"/>
  <c r="AE405" i="3"/>
  <c r="AE403" i="3"/>
  <c r="AE371" i="3"/>
  <c r="AE368" i="3"/>
  <c r="AE358" i="3"/>
  <c r="AE341" i="3"/>
  <c r="AE324" i="3"/>
  <c r="AE307" i="3"/>
  <c r="AE290" i="3"/>
  <c r="AE477" i="3"/>
  <c r="AE443" i="3"/>
  <c r="AE441" i="3"/>
  <c r="AE414" i="3"/>
  <c r="AE407" i="3"/>
  <c r="AE389" i="3"/>
  <c r="AE384" i="3"/>
  <c r="AE382" i="3"/>
  <c r="AE374" i="3"/>
  <c r="AE354" i="3"/>
  <c r="AE337" i="3"/>
  <c r="AE320" i="3"/>
  <c r="AE316" i="3"/>
  <c r="AE299" i="3"/>
  <c r="AE483" i="3"/>
  <c r="AE464" i="3"/>
  <c r="AE404" i="3"/>
  <c r="AE376" i="3"/>
  <c r="AE355" i="3"/>
  <c r="AE322" i="3"/>
  <c r="AE319" i="3"/>
  <c r="AE300" i="3"/>
  <c r="AE285" i="3"/>
  <c r="AE281" i="3"/>
  <c r="AE264" i="3"/>
  <c r="AE247" i="3"/>
  <c r="AE392" i="3"/>
  <c r="AE390" i="3"/>
  <c r="AE386" i="3"/>
  <c r="AE372" i="3"/>
  <c r="AE370" i="3"/>
  <c r="AE347" i="3"/>
  <c r="AE344" i="3"/>
  <c r="AE325" i="3"/>
  <c r="AE311" i="3"/>
  <c r="AE292" i="3"/>
  <c r="AE289" i="3"/>
  <c r="AE277" i="3"/>
  <c r="AE260" i="3"/>
  <c r="AE256" i="3"/>
  <c r="AE485" i="3"/>
  <c r="AE480" i="3"/>
  <c r="AE447" i="3"/>
  <c r="AE399" i="3"/>
  <c r="AE350" i="3"/>
  <c r="AE336" i="3"/>
  <c r="AE317" i="3"/>
  <c r="AE314" i="3"/>
  <c r="AE295" i="3"/>
  <c r="AE286" i="3"/>
  <c r="AE273" i="3"/>
  <c r="AE269" i="3"/>
  <c r="AE252" i="3"/>
  <c r="AE235" i="3"/>
  <c r="AE494" i="3"/>
  <c r="AE479" i="3"/>
  <c r="AE385" i="3"/>
  <c r="AE380" i="3"/>
  <c r="AE377" i="3"/>
  <c r="AE356" i="3"/>
  <c r="AE352" i="3"/>
  <c r="AE310" i="3"/>
  <c r="AE308" i="3"/>
  <c r="AE287" i="3"/>
  <c r="AE268" i="3"/>
  <c r="AE254" i="3"/>
  <c r="AE246" i="3"/>
  <c r="AE232" i="3"/>
  <c r="AE222" i="3"/>
  <c r="AE219" i="3"/>
  <c r="AE209" i="3"/>
  <c r="AE206" i="3"/>
  <c r="AE202" i="3"/>
  <c r="AE185" i="3"/>
  <c r="AE181" i="3"/>
  <c r="AE168" i="3"/>
  <c r="AE164" i="3"/>
  <c r="AE147" i="3"/>
  <c r="AE417" i="3"/>
  <c r="AE496" i="3"/>
  <c r="AE462" i="3"/>
  <c r="AE343" i="3"/>
  <c r="AE304" i="3"/>
  <c r="AE271" i="3"/>
  <c r="AE240" i="3"/>
  <c r="AE230" i="3"/>
  <c r="AE227" i="3"/>
  <c r="AE216" i="3"/>
  <c r="AE205" i="3"/>
  <c r="AE182" i="3"/>
  <c r="AE155" i="3"/>
  <c r="AE152" i="3"/>
  <c r="AE145" i="3"/>
  <c r="AE128" i="3"/>
  <c r="AE124" i="3"/>
  <c r="AE111" i="3"/>
  <c r="AE107" i="3"/>
  <c r="AE90" i="3"/>
  <c r="AE452" i="3"/>
  <c r="AE435" i="3"/>
  <c r="AE422" i="3"/>
  <c r="AE418" i="3"/>
  <c r="AE413" i="3"/>
  <c r="AE383" i="3"/>
  <c r="AE362" i="3"/>
  <c r="AE329" i="3"/>
  <c r="AE302" i="3"/>
  <c r="AE265" i="3"/>
  <c r="AE245" i="3"/>
  <c r="AE208" i="3"/>
  <c r="AE199" i="3"/>
  <c r="AE192" i="3"/>
  <c r="AE172" i="3"/>
  <c r="AE169" i="3"/>
  <c r="AE162" i="3"/>
  <c r="AE141" i="3"/>
  <c r="AE137" i="3"/>
  <c r="AE458" i="3"/>
  <c r="AE411" i="3"/>
  <c r="AE328" i="3"/>
  <c r="AE306" i="3"/>
  <c r="AE298" i="3"/>
  <c r="AE262" i="3"/>
  <c r="AE251" i="3"/>
  <c r="AE223" i="3"/>
  <c r="AE210" i="3"/>
  <c r="AE497" i="3"/>
  <c r="AE476" i="3"/>
  <c r="AE424" i="3"/>
  <c r="AE419" i="3"/>
  <c r="AE378" i="3"/>
  <c r="AE367" i="3"/>
  <c r="AE349" i="3"/>
  <c r="AE346" i="3"/>
  <c r="AE335" i="3"/>
  <c r="AE313" i="3"/>
  <c r="AE305" i="3"/>
  <c r="AE270" i="3"/>
  <c r="AE498" i="3"/>
  <c r="AE473" i="3"/>
  <c r="AE460" i="3"/>
  <c r="AE348" i="3"/>
  <c r="AE338" i="3"/>
  <c r="AE283" i="3"/>
  <c r="AE280" i="3"/>
  <c r="AE275" i="3"/>
  <c r="AE261" i="3"/>
  <c r="AE243" i="3"/>
  <c r="AE233" i="3"/>
  <c r="AE204" i="3"/>
  <c r="AE193" i="3"/>
  <c r="AE188" i="3"/>
  <c r="AE157" i="3"/>
  <c r="AE131" i="3"/>
  <c r="AE118" i="3"/>
  <c r="AE108" i="3"/>
  <c r="AE88" i="3"/>
  <c r="AE75" i="3"/>
  <c r="AE71" i="3"/>
  <c r="AE482" i="3"/>
  <c r="AE426" i="3"/>
  <c r="AE364" i="3"/>
  <c r="AE330" i="3"/>
  <c r="AE279" i="3"/>
  <c r="AE244" i="3"/>
  <c r="AE242" i="3"/>
  <c r="AE237" i="3"/>
  <c r="AE211" i="3"/>
  <c r="AE207" i="3"/>
  <c r="AE203" i="3"/>
  <c r="AE187" i="3"/>
  <c r="AE163" i="3"/>
  <c r="AE158" i="3"/>
  <c r="AE138" i="3"/>
  <c r="AE135" i="3"/>
  <c r="AE113" i="3"/>
  <c r="AE103" i="3"/>
  <c r="AE73" i="3"/>
  <c r="AE490" i="3"/>
  <c r="AE430" i="3"/>
  <c r="AE353" i="3"/>
  <c r="AE294" i="3"/>
  <c r="AE263" i="3"/>
  <c r="AE250" i="3"/>
  <c r="AE215" i="3"/>
  <c r="AE196" i="3"/>
  <c r="AE194" i="3"/>
  <c r="AE159" i="3"/>
  <c r="AE116" i="3"/>
  <c r="AE104" i="3"/>
  <c r="AE366" i="3"/>
  <c r="AE301" i="3"/>
  <c r="AE276" i="3"/>
  <c r="AE266" i="3"/>
  <c r="AE253" i="3"/>
  <c r="AE241" i="3"/>
  <c r="AE238" i="3"/>
  <c r="AE217" i="3"/>
  <c r="AE161" i="3"/>
  <c r="AE139" i="3"/>
  <c r="AE121" i="3"/>
  <c r="AE109" i="3"/>
  <c r="AE97" i="3"/>
  <c r="AE82" i="3"/>
  <c r="AE79" i="3"/>
  <c r="AE68" i="3"/>
  <c r="AE64" i="3"/>
  <c r="AE51" i="3"/>
  <c r="AE47" i="3"/>
  <c r="AE30" i="3"/>
  <c r="AE13" i="3"/>
  <c r="AE282" i="3"/>
  <c r="AE198" i="3"/>
  <c r="AE173" i="3"/>
  <c r="AE165" i="3"/>
  <c r="AE133" i="3"/>
  <c r="AE102" i="3"/>
  <c r="AE22" i="3"/>
  <c r="AE9" i="3"/>
  <c r="AE5" i="3"/>
  <c r="AE436" i="3"/>
  <c r="AE340" i="3"/>
  <c r="AE259" i="3"/>
  <c r="AE406" i="3"/>
  <c r="AE361" i="3"/>
  <c r="AE293" i="3"/>
  <c r="AE212" i="3"/>
  <c r="AE200" i="3"/>
  <c r="AE167" i="3"/>
  <c r="AE126" i="3"/>
  <c r="AE114" i="3"/>
  <c r="AE95" i="3"/>
  <c r="AE60" i="3"/>
  <c r="AE43" i="3"/>
  <c r="AE26" i="3"/>
  <c r="AE503" i="3"/>
  <c r="AE428" i="3"/>
  <c r="AE323" i="3"/>
  <c r="AE274" i="3"/>
  <c r="AE258" i="3"/>
  <c r="AE231" i="3"/>
  <c r="AE221" i="3"/>
  <c r="AE197" i="3"/>
  <c r="AE195" i="3"/>
  <c r="AE166" i="3"/>
  <c r="AE140" i="3"/>
  <c r="AE127" i="3"/>
  <c r="AE120" i="3"/>
  <c r="AE115" i="3"/>
  <c r="AE91" i="3"/>
  <c r="AE86" i="3"/>
  <c r="AE66" i="3"/>
  <c r="AE49" i="3"/>
  <c r="AE32" i="3"/>
  <c r="AE28" i="3"/>
  <c r="AE15" i="3"/>
  <c r="AE11" i="3"/>
  <c r="AE448" i="3"/>
  <c r="AE342" i="3"/>
  <c r="AE284" i="3"/>
  <c r="AE170" i="3"/>
  <c r="AE136" i="3"/>
  <c r="AE134" i="3"/>
  <c r="AE125" i="3"/>
  <c r="AE96" i="3"/>
  <c r="AE78" i="3"/>
  <c r="AE62" i="3"/>
  <c r="AE58" i="3"/>
  <c r="AE395" i="3"/>
  <c r="AE272" i="3"/>
  <c r="AE229" i="3"/>
  <c r="AE224" i="3"/>
  <c r="AE174" i="3"/>
  <c r="AE150" i="3"/>
  <c r="AE119" i="3"/>
  <c r="AE105" i="3"/>
  <c r="AE74" i="3"/>
  <c r="AE50" i="3"/>
  <c r="AE48" i="3"/>
  <c r="AE41" i="3"/>
  <c r="AE17" i="3"/>
  <c r="AE46" i="3"/>
  <c r="AE34" i="3"/>
  <c r="AE27" i="3"/>
  <c r="AE359" i="3"/>
  <c r="AE213" i="3"/>
  <c r="AE180" i="3"/>
  <c r="AE110" i="3"/>
  <c r="AE176" i="3"/>
  <c r="AE42" i="3"/>
  <c r="AE334" i="3"/>
  <c r="AE326" i="3"/>
  <c r="AE296" i="3"/>
  <c r="AE288" i="3"/>
  <c r="AE179" i="3"/>
  <c r="AE449" i="3"/>
  <c r="AE278" i="3"/>
  <c r="AE214" i="3"/>
  <c r="AE201" i="3"/>
  <c r="AE177" i="3"/>
  <c r="AE160" i="3"/>
  <c r="AE122" i="3"/>
  <c r="AE99" i="3"/>
  <c r="AE93" i="3"/>
  <c r="AE81" i="3"/>
  <c r="AE67" i="3"/>
  <c r="AE65" i="3"/>
  <c r="AE379" i="3"/>
  <c r="AE312" i="3"/>
  <c r="AE101" i="3"/>
  <c r="AE37" i="3"/>
  <c r="AE18" i="3"/>
  <c r="AE142" i="3"/>
  <c r="AE234" i="3"/>
  <c r="AE156" i="3"/>
  <c r="AE153" i="3"/>
  <c r="AE146" i="3"/>
  <c r="AE130" i="3"/>
  <c r="AE83" i="3"/>
  <c r="AE76" i="3"/>
  <c r="AE69" i="3"/>
  <c r="AE63" i="3"/>
  <c r="AE61" i="3"/>
  <c r="AE39" i="3"/>
  <c r="AE8" i="3"/>
  <c r="AE360" i="3"/>
  <c r="AE257" i="3"/>
  <c r="AE239" i="3"/>
  <c r="AE228" i="3"/>
  <c r="AE218" i="3"/>
  <c r="AE184" i="3"/>
  <c r="AE149" i="3"/>
  <c r="AE143" i="3"/>
  <c r="AE85" i="3"/>
  <c r="AE59" i="3"/>
  <c r="AE44" i="3"/>
  <c r="AE25" i="3"/>
  <c r="AE20" i="3"/>
  <c r="AE6" i="3"/>
  <c r="AE191" i="3"/>
  <c r="AE183" i="3"/>
  <c r="AE112" i="3"/>
  <c r="AE98" i="3"/>
  <c r="AE57" i="3"/>
  <c r="AE35" i="3"/>
  <c r="AE23" i="3"/>
  <c r="AE4" i="3"/>
  <c r="AE267" i="3"/>
  <c r="AE226" i="3"/>
  <c r="AE10" i="3"/>
  <c r="AE318" i="3"/>
  <c r="AE94" i="3"/>
  <c r="AE129" i="3"/>
  <c r="AE24" i="3"/>
  <c r="AE84" i="3"/>
  <c r="AE56" i="3"/>
  <c r="AE55" i="3"/>
  <c r="AE29" i="3"/>
  <c r="AE186" i="3"/>
  <c r="AE151" i="3"/>
  <c r="AE19" i="3"/>
  <c r="AE249" i="3"/>
  <c r="AE144" i="3"/>
  <c r="AE100" i="3"/>
  <c r="AE38" i="3"/>
  <c r="AE495" i="3"/>
  <c r="AE236" i="3"/>
  <c r="AE225" i="3"/>
  <c r="AE106" i="3"/>
  <c r="AE89" i="3"/>
  <c r="AE31" i="3"/>
  <c r="AE410" i="3"/>
  <c r="AE248" i="3"/>
  <c r="AE171" i="3"/>
  <c r="AE148" i="3"/>
  <c r="AE54" i="3"/>
  <c r="AE465" i="3"/>
  <c r="AE332" i="3"/>
  <c r="AE178" i="3"/>
  <c r="AE77" i="3"/>
  <c r="AE40" i="3"/>
  <c r="AE123" i="3"/>
  <c r="AE117" i="3"/>
  <c r="AE21" i="3"/>
  <c r="AE12" i="3"/>
  <c r="AE80" i="3"/>
  <c r="AE72" i="3"/>
  <c r="AE53" i="3"/>
  <c r="AE52" i="3"/>
  <c r="AE331" i="3"/>
  <c r="AE92" i="3"/>
  <c r="AE175" i="3"/>
  <c r="AE154" i="3"/>
  <c r="AE33" i="3"/>
  <c r="AE14" i="3"/>
  <c r="AE398" i="3"/>
  <c r="AE220" i="3"/>
  <c r="AE190" i="3"/>
  <c r="AE87" i="3"/>
  <c r="AE45" i="3"/>
  <c r="AE36" i="3"/>
  <c r="AE7" i="3"/>
  <c r="AE255" i="3"/>
  <c r="AE132" i="3"/>
  <c r="AE70" i="3"/>
  <c r="AE189" i="3"/>
  <c r="AE16" i="3"/>
  <c r="AF427" i="3"/>
  <c r="I508" i="2"/>
  <c r="S35" i="2"/>
  <c r="S23" i="2"/>
  <c r="S11" i="2"/>
  <c r="S496" i="2"/>
  <c r="S424" i="2"/>
  <c r="S269" i="2"/>
  <c r="S271" i="2"/>
  <c r="S350" i="2"/>
  <c r="S155" i="2"/>
  <c r="S310" i="2"/>
  <c r="S147" i="2"/>
  <c r="S75" i="2"/>
  <c r="S246" i="2"/>
  <c r="S174" i="2"/>
  <c r="S140" i="2"/>
  <c r="S279" i="2"/>
  <c r="S417" i="2"/>
  <c r="S79" i="2"/>
  <c r="S385" i="2"/>
  <c r="S475" i="2"/>
  <c r="S387" i="2"/>
  <c r="S307" i="2"/>
  <c r="S358" i="2"/>
  <c r="S232" i="2"/>
  <c r="S198" i="2"/>
  <c r="S152" i="2"/>
  <c r="S160" i="2"/>
  <c r="S118" i="2"/>
  <c r="S70" i="2"/>
  <c r="S462" i="2"/>
  <c r="S191" i="2"/>
  <c r="S162" i="2"/>
  <c r="S48" i="2"/>
  <c r="S330" i="2"/>
  <c r="S164" i="2"/>
  <c r="S231" i="2"/>
  <c r="S470" i="2"/>
  <c r="S392" i="2"/>
  <c r="S367" i="2"/>
  <c r="S253" i="2"/>
  <c r="S265" i="2"/>
  <c r="S143" i="2"/>
  <c r="S201" i="2"/>
  <c r="S139" i="2"/>
  <c r="S63" i="2"/>
  <c r="S241" i="2"/>
  <c r="S249" i="2"/>
  <c r="S255" i="2"/>
  <c r="S230" i="2"/>
  <c r="S24" i="2"/>
  <c r="S77" i="2"/>
  <c r="S444" i="2"/>
  <c r="S371" i="2"/>
  <c r="S461" i="2"/>
  <c r="S341" i="2"/>
  <c r="S220" i="2"/>
  <c r="S335" i="2"/>
  <c r="S303" i="2"/>
  <c r="S142" i="2"/>
  <c r="S66" i="2"/>
  <c r="S20" i="2"/>
  <c r="S178" i="2"/>
  <c r="S448" i="2"/>
  <c r="S202" i="2"/>
  <c r="S194" i="2"/>
  <c r="S120" i="2"/>
  <c r="S73" i="2"/>
  <c r="S124" i="2"/>
  <c r="S52" i="2"/>
  <c r="S404" i="2"/>
  <c r="S323" i="2"/>
  <c r="S336" i="2"/>
  <c r="S235" i="2"/>
  <c r="S218" i="2"/>
  <c r="S325" i="2"/>
  <c r="S122" i="2"/>
  <c r="S117" i="2"/>
  <c r="S45" i="2"/>
  <c r="S463" i="2"/>
  <c r="S481" i="2"/>
  <c r="S345" i="2"/>
  <c r="S452" i="2"/>
  <c r="S229" i="2"/>
  <c r="S217" i="2"/>
  <c r="S388" i="2"/>
  <c r="S426" i="2"/>
  <c r="S244" i="2"/>
  <c r="S468" i="2"/>
  <c r="S339" i="2"/>
  <c r="S432" i="2"/>
  <c r="S257" i="2"/>
  <c r="S331" i="2"/>
  <c r="S228" i="2"/>
  <c r="S42" i="2"/>
  <c r="S154" i="2"/>
  <c r="S97" i="2"/>
  <c r="S415" i="2"/>
  <c r="S460" i="2"/>
  <c r="S409" i="2"/>
  <c r="S173" i="2"/>
  <c r="S144" i="2"/>
  <c r="S176" i="2"/>
  <c r="S285" i="2"/>
  <c r="S163" i="2"/>
  <c r="S87" i="2"/>
  <c r="S88" i="2"/>
  <c r="S453" i="2"/>
  <c r="S425" i="2"/>
  <c r="S428" i="2"/>
  <c r="S288" i="2"/>
  <c r="S423" i="2"/>
  <c r="S261" i="2"/>
  <c r="S150" i="2"/>
  <c r="S242" i="2"/>
  <c r="S27" i="2"/>
  <c r="S53" i="2"/>
  <c r="S112" i="2"/>
  <c r="S413" i="2"/>
  <c r="S292" i="2"/>
  <c r="S326" i="2"/>
  <c r="S433" i="2"/>
  <c r="S384" i="2"/>
  <c r="S355" i="2"/>
  <c r="C509" i="2"/>
  <c r="S40" i="2" s="1"/>
  <c r="AE493" i="2"/>
  <c r="AE459" i="2"/>
  <c r="AE457" i="2"/>
  <c r="AE470" i="2"/>
  <c r="AE424" i="2"/>
  <c r="AE422" i="2"/>
  <c r="AE341" i="2"/>
  <c r="AE280" i="2"/>
  <c r="AE274" i="2"/>
  <c r="AE332" i="2"/>
  <c r="AE365" i="2"/>
  <c r="AE346" i="2"/>
  <c r="AE208" i="2"/>
  <c r="AE251" i="2"/>
  <c r="AE245" i="2"/>
  <c r="AE217" i="2"/>
  <c r="AE193" i="2"/>
  <c r="AE184" i="2"/>
  <c r="AE4" i="2"/>
  <c r="AE139" i="2"/>
  <c r="AE137" i="2"/>
  <c r="AE164" i="2"/>
  <c r="AE175" i="2"/>
  <c r="AE158" i="2"/>
  <c r="AE140" i="2"/>
  <c r="AE93" i="2"/>
  <c r="AE81" i="2"/>
  <c r="AE138" i="2"/>
  <c r="AC480" i="2"/>
  <c r="AC308" i="2"/>
  <c r="AC225" i="2"/>
  <c r="AC84" i="2"/>
  <c r="AC63" i="2"/>
  <c r="AB311" i="2"/>
  <c r="AB239" i="2"/>
  <c r="Z503" i="2"/>
  <c r="Z497" i="2"/>
  <c r="Z491" i="2"/>
  <c r="Z485" i="2"/>
  <c r="Z479" i="2"/>
  <c r="Z473" i="2"/>
  <c r="Z467" i="2"/>
  <c r="Z461" i="2"/>
  <c r="Z455" i="2"/>
  <c r="Z449" i="2"/>
  <c r="Z501" i="2"/>
  <c r="Z495" i="2"/>
  <c r="Z489" i="2"/>
  <c r="Z483" i="2"/>
  <c r="Z477" i="2"/>
  <c r="Z471" i="2"/>
  <c r="Z465" i="2"/>
  <c r="Z459" i="2"/>
  <c r="Z453" i="2"/>
  <c r="Z447" i="2"/>
  <c r="Z441" i="2"/>
  <c r="Z435" i="2"/>
  <c r="Z429" i="2"/>
  <c r="Z423" i="2"/>
  <c r="Z417" i="2"/>
  <c r="Z411" i="2"/>
  <c r="Z490" i="2"/>
  <c r="Z454" i="2"/>
  <c r="Z443" i="2"/>
  <c r="Z426" i="2"/>
  <c r="Z409" i="2"/>
  <c r="Z404" i="2"/>
  <c r="Z398" i="2"/>
  <c r="Z496" i="2"/>
  <c r="Z463" i="2"/>
  <c r="Z452" i="2"/>
  <c r="Z446" i="2"/>
  <c r="Z416" i="2"/>
  <c r="Z406" i="2"/>
  <c r="Z492" i="2"/>
  <c r="Z481" i="2"/>
  <c r="Z448" i="2"/>
  <c r="Z486" i="2"/>
  <c r="Z484" i="2"/>
  <c r="Z469" i="2"/>
  <c r="Z442" i="2"/>
  <c r="Z431" i="2"/>
  <c r="Z428" i="2"/>
  <c r="Z499" i="2"/>
  <c r="Z450" i="2"/>
  <c r="Z445" i="2"/>
  <c r="Z420" i="2"/>
  <c r="Z384" i="2"/>
  <c r="Z379" i="2"/>
  <c r="Z373" i="2"/>
  <c r="Z482" i="2"/>
  <c r="Z480" i="2"/>
  <c r="Z437" i="2"/>
  <c r="Z434" i="2"/>
  <c r="Z396" i="2"/>
  <c r="Z487" i="2"/>
  <c r="Z472" i="2"/>
  <c r="Z457" i="2"/>
  <c r="Z432" i="2"/>
  <c r="Z407" i="2"/>
  <c r="Z381" i="2"/>
  <c r="Z375" i="2"/>
  <c r="Z502" i="2"/>
  <c r="Z470" i="2"/>
  <c r="Z468" i="2"/>
  <c r="Z451" i="2"/>
  <c r="Z464" i="2"/>
  <c r="Z412" i="2"/>
  <c r="Z408" i="2"/>
  <c r="Z389" i="2"/>
  <c r="Z382" i="2"/>
  <c r="Z374" i="2"/>
  <c r="Z493" i="2"/>
  <c r="Z418" i="2"/>
  <c r="Z414" i="2"/>
  <c r="Z402" i="2"/>
  <c r="Z400" i="2"/>
  <c r="Z366" i="2"/>
  <c r="Z360" i="2"/>
  <c r="Z354" i="2"/>
  <c r="Z348" i="2"/>
  <c r="Z342" i="2"/>
  <c r="Z336" i="2"/>
  <c r="Z424" i="2"/>
  <c r="Z394" i="2"/>
  <c r="Z377" i="2"/>
  <c r="Z371" i="2"/>
  <c r="Z422" i="2"/>
  <c r="Z387" i="2"/>
  <c r="Z380" i="2"/>
  <c r="Z367" i="2"/>
  <c r="Z476" i="2"/>
  <c r="Z466" i="2"/>
  <c r="Z460" i="2"/>
  <c r="Z385" i="2"/>
  <c r="Z462" i="2"/>
  <c r="Z456" i="2"/>
  <c r="Z433" i="2"/>
  <c r="Z415" i="2"/>
  <c r="Z401" i="2"/>
  <c r="Z378" i="2"/>
  <c r="Z369" i="2"/>
  <c r="Z363" i="2"/>
  <c r="Z403" i="2"/>
  <c r="Z372" i="2"/>
  <c r="Z340" i="2"/>
  <c r="Z337" i="2"/>
  <c r="Z333" i="2"/>
  <c r="Z316" i="2"/>
  <c r="Z312" i="2"/>
  <c r="Z488" i="2"/>
  <c r="Z475" i="2"/>
  <c r="Z438" i="2"/>
  <c r="Z419" i="2"/>
  <c r="Z399" i="2"/>
  <c r="Z388" i="2"/>
  <c r="Z352" i="2"/>
  <c r="Z329" i="2"/>
  <c r="Z325" i="2"/>
  <c r="Z308" i="2"/>
  <c r="Z302" i="2"/>
  <c r="Z296" i="2"/>
  <c r="Z290" i="2"/>
  <c r="Z284" i="2"/>
  <c r="Z278" i="2"/>
  <c r="Z494" i="2"/>
  <c r="Z395" i="2"/>
  <c r="Z364" i="2"/>
  <c r="Z355" i="2"/>
  <c r="Z344" i="2"/>
  <c r="Z321" i="2"/>
  <c r="Z500" i="2"/>
  <c r="Z350" i="2"/>
  <c r="Z347" i="2"/>
  <c r="Z334" i="2"/>
  <c r="Z330" i="2"/>
  <c r="Z317" i="2"/>
  <c r="Z313" i="2"/>
  <c r="Z303" i="2"/>
  <c r="Z474" i="2"/>
  <c r="Z427" i="2"/>
  <c r="Z410" i="2"/>
  <c r="Z391" i="2"/>
  <c r="Z358" i="2"/>
  <c r="Z341" i="2"/>
  <c r="Z338" i="2"/>
  <c r="Z326" i="2"/>
  <c r="Z309" i="2"/>
  <c r="Z498" i="2"/>
  <c r="Z390" i="2"/>
  <c r="Z368" i="2"/>
  <c r="Z361" i="2"/>
  <c r="Z322" i="2"/>
  <c r="Z318" i="2"/>
  <c r="Z304" i="2"/>
  <c r="Z436" i="2"/>
  <c r="Z413" i="2"/>
  <c r="Z405" i="2"/>
  <c r="Z383" i="2"/>
  <c r="Z356" i="2"/>
  <c r="Z353" i="2"/>
  <c r="Z345" i="2"/>
  <c r="Z335" i="2"/>
  <c r="Z331" i="2"/>
  <c r="Z478" i="2"/>
  <c r="Z430" i="2"/>
  <c r="Z421" i="2"/>
  <c r="Z397" i="2"/>
  <c r="Z327" i="2"/>
  <c r="Z310" i="2"/>
  <c r="Z305" i="2"/>
  <c r="Z299" i="2"/>
  <c r="Z339" i="2"/>
  <c r="Z324" i="2"/>
  <c r="Z370" i="2"/>
  <c r="Z314" i="2"/>
  <c r="Z297" i="2"/>
  <c r="Z285" i="2"/>
  <c r="Z282" i="2"/>
  <c r="Z274" i="2"/>
  <c r="Z264" i="2"/>
  <c r="Z259" i="2"/>
  <c r="Z253" i="2"/>
  <c r="Z247" i="2"/>
  <c r="Z241" i="2"/>
  <c r="Z235" i="2"/>
  <c r="Z229" i="2"/>
  <c r="Z223" i="2"/>
  <c r="Z217" i="2"/>
  <c r="Z211" i="2"/>
  <c r="Z205" i="2"/>
  <c r="Z199" i="2"/>
  <c r="Z193" i="2"/>
  <c r="Z458" i="2"/>
  <c r="Z440" i="2"/>
  <c r="Z425" i="2"/>
  <c r="Z343" i="2"/>
  <c r="Z311" i="2"/>
  <c r="Z439" i="2"/>
  <c r="Z362" i="2"/>
  <c r="Z357" i="2"/>
  <c r="Z323" i="2"/>
  <c r="Z280" i="2"/>
  <c r="Z277" i="2"/>
  <c r="Z271" i="2"/>
  <c r="Z268" i="2"/>
  <c r="Z260" i="2"/>
  <c r="Z254" i="2"/>
  <c r="Z248" i="2"/>
  <c r="Z242" i="2"/>
  <c r="Z236" i="2"/>
  <c r="Z230" i="2"/>
  <c r="Z224" i="2"/>
  <c r="Z386" i="2"/>
  <c r="Z376" i="2"/>
  <c r="Z351" i="2"/>
  <c r="Z320" i="2"/>
  <c r="Z295" i="2"/>
  <c r="Z293" i="2"/>
  <c r="Z288" i="2"/>
  <c r="Z291" i="2"/>
  <c r="Z275" i="2"/>
  <c r="Z265" i="2"/>
  <c r="Z261" i="2"/>
  <c r="Z255" i="2"/>
  <c r="Z249" i="2"/>
  <c r="Z243" i="2"/>
  <c r="Z237" i="2"/>
  <c r="Z346" i="2"/>
  <c r="Z319" i="2"/>
  <c r="Z307" i="2"/>
  <c r="Z298" i="2"/>
  <c r="Z286" i="2"/>
  <c r="Z283" i="2"/>
  <c r="Z272" i="2"/>
  <c r="Z301" i="2"/>
  <c r="Z269" i="2"/>
  <c r="Z262" i="2"/>
  <c r="Z256" i="2"/>
  <c r="Z250" i="2"/>
  <c r="Z244" i="2"/>
  <c r="Z238" i="2"/>
  <c r="Z232" i="2"/>
  <c r="Z226" i="2"/>
  <c r="Z393" i="2"/>
  <c r="Z233" i="2"/>
  <c r="Z212" i="2"/>
  <c r="Z195" i="2"/>
  <c r="Z192" i="2"/>
  <c r="Z306" i="2"/>
  <c r="Z273" i="2"/>
  <c r="Z257" i="2"/>
  <c r="Z239" i="2"/>
  <c r="Z227" i="2"/>
  <c r="Z219" i="2"/>
  <c r="Z203" i="2"/>
  <c r="Z187" i="2"/>
  <c r="Z182" i="2"/>
  <c r="Z176" i="2"/>
  <c r="Z170" i="2"/>
  <c r="Z164" i="2"/>
  <c r="Z158" i="2"/>
  <c r="Z152" i="2"/>
  <c r="Z146" i="2"/>
  <c r="Z140" i="2"/>
  <c r="Z134" i="2"/>
  <c r="Z128" i="2"/>
  <c r="Z365" i="2"/>
  <c r="Z315" i="2"/>
  <c r="Z292" i="2"/>
  <c r="Z221" i="2"/>
  <c r="Z190" i="2"/>
  <c r="Z392" i="2"/>
  <c r="Z349" i="2"/>
  <c r="Z287" i="2"/>
  <c r="Z246" i="2"/>
  <c r="Z210" i="2"/>
  <c r="Z208" i="2"/>
  <c r="Z201" i="2"/>
  <c r="Z198" i="2"/>
  <c r="Z183" i="2"/>
  <c r="Z177" i="2"/>
  <c r="Z171" i="2"/>
  <c r="Z165" i="2"/>
  <c r="Z159" i="2"/>
  <c r="Z153" i="2"/>
  <c r="Z147" i="2"/>
  <c r="Z141" i="2"/>
  <c r="Z281" i="2"/>
  <c r="Z206" i="2"/>
  <c r="Z359" i="2"/>
  <c r="Z332" i="2"/>
  <c r="Z263" i="2"/>
  <c r="Z245" i="2"/>
  <c r="Z215" i="2"/>
  <c r="Z213" i="2"/>
  <c r="Z196" i="2"/>
  <c r="Z184" i="2"/>
  <c r="Z178" i="2"/>
  <c r="Z172" i="2"/>
  <c r="Z166" i="2"/>
  <c r="Z160" i="2"/>
  <c r="Z154" i="2"/>
  <c r="Z148" i="2"/>
  <c r="Z276" i="2"/>
  <c r="Z267" i="2"/>
  <c r="Z252" i="2"/>
  <c r="Z220" i="2"/>
  <c r="Z204" i="2"/>
  <c r="Z194" i="2"/>
  <c r="Z191" i="2"/>
  <c r="Z179" i="2"/>
  <c r="Z173" i="2"/>
  <c r="Z167" i="2"/>
  <c r="Z161" i="2"/>
  <c r="Z155" i="2"/>
  <c r="Z149" i="2"/>
  <c r="Z266" i="2"/>
  <c r="Z218" i="2"/>
  <c r="Z202" i="2"/>
  <c r="Z189" i="2"/>
  <c r="Z186" i="2"/>
  <c r="Z174" i="2"/>
  <c r="Z157" i="2"/>
  <c r="Z234" i="2"/>
  <c r="Z225" i="2"/>
  <c r="Z207" i="2"/>
  <c r="Z168" i="2"/>
  <c r="Z151" i="2"/>
  <c r="Z21" i="2"/>
  <c r="Z15" i="2"/>
  <c r="Z9" i="2"/>
  <c r="Z294" i="2"/>
  <c r="Z279" i="2"/>
  <c r="Z197" i="2"/>
  <c r="Z185" i="2"/>
  <c r="Z162" i="2"/>
  <c r="Z143" i="2"/>
  <c r="Z131" i="2"/>
  <c r="Z123" i="2"/>
  <c r="Z117" i="2"/>
  <c r="Z111" i="2"/>
  <c r="Z105" i="2"/>
  <c r="Z99" i="2"/>
  <c r="Z93" i="2"/>
  <c r="Z87" i="2"/>
  <c r="Z81" i="2"/>
  <c r="Z75" i="2"/>
  <c r="Z69" i="2"/>
  <c r="Z63" i="2"/>
  <c r="Z57" i="2"/>
  <c r="Z51" i="2"/>
  <c r="Z45" i="2"/>
  <c r="Z39" i="2"/>
  <c r="Z33" i="2"/>
  <c r="Z27" i="2"/>
  <c r="Z444" i="2"/>
  <c r="Z188" i="2"/>
  <c r="Z156" i="2"/>
  <c r="Z22" i="2"/>
  <c r="Z10" i="2"/>
  <c r="Z231" i="2"/>
  <c r="Z150" i="2"/>
  <c r="Z145" i="2"/>
  <c r="Z129" i="2"/>
  <c r="Z124" i="2"/>
  <c r="Z118" i="2"/>
  <c r="Z112" i="2"/>
  <c r="Z106" i="2"/>
  <c r="Z100" i="2"/>
  <c r="Z94" i="2"/>
  <c r="Z88" i="2"/>
  <c r="Z82" i="2"/>
  <c r="Z76" i="2"/>
  <c r="Z70" i="2"/>
  <c r="Z64" i="2"/>
  <c r="Z58" i="2"/>
  <c r="Z52" i="2"/>
  <c r="Z46" i="2"/>
  <c r="Z40" i="2"/>
  <c r="Z34" i="2"/>
  <c r="Z28" i="2"/>
  <c r="Z16" i="2"/>
  <c r="Z4" i="2"/>
  <c r="Z289" i="2"/>
  <c r="Z251" i="2"/>
  <c r="Z200" i="2"/>
  <c r="Z139" i="2"/>
  <c r="Z137" i="2"/>
  <c r="Z125" i="2"/>
  <c r="Z119" i="2"/>
  <c r="Z113" i="2"/>
  <c r="Z107" i="2"/>
  <c r="Z101" i="2"/>
  <c r="Z95" i="2"/>
  <c r="Z89" i="2"/>
  <c r="Z83" i="2"/>
  <c r="Z77" i="2"/>
  <c r="Z71" i="2"/>
  <c r="Z65" i="2"/>
  <c r="Z59" i="2"/>
  <c r="Z53" i="2"/>
  <c r="Z47" i="2"/>
  <c r="Z41" i="2"/>
  <c r="Z35" i="2"/>
  <c r="Z29" i="2"/>
  <c r="Z23" i="2"/>
  <c r="Z17" i="2"/>
  <c r="Z11" i="2"/>
  <c r="Z5" i="2"/>
  <c r="Z240" i="2"/>
  <c r="Z222" i="2"/>
  <c r="Z216" i="2"/>
  <c r="Z135" i="2"/>
  <c r="Z132" i="2"/>
  <c r="Z181" i="2"/>
  <c r="Z175" i="2"/>
  <c r="Z142" i="2"/>
  <c r="Z130" i="2"/>
  <c r="Z121" i="2"/>
  <c r="Z104" i="2"/>
  <c r="Z12" i="2"/>
  <c r="Z73" i="2"/>
  <c r="Z13" i="2"/>
  <c r="Z68" i="2"/>
  <c r="Z32" i="2"/>
  <c r="Z228" i="2"/>
  <c r="Z115" i="2"/>
  <c r="Z96" i="2"/>
  <c r="Z84" i="2"/>
  <c r="Z72" i="2"/>
  <c r="Z60" i="2"/>
  <c r="Z48" i="2"/>
  <c r="Z36" i="2"/>
  <c r="Z24" i="2"/>
  <c r="Z109" i="2"/>
  <c r="Z80" i="2"/>
  <c r="Z270" i="2"/>
  <c r="Z138" i="2"/>
  <c r="Z126" i="2"/>
  <c r="Z116" i="2"/>
  <c r="Z120" i="2"/>
  <c r="Z103" i="2"/>
  <c r="Z91" i="2"/>
  <c r="Z79" i="2"/>
  <c r="Z67" i="2"/>
  <c r="Z55" i="2"/>
  <c r="Z43" i="2"/>
  <c r="Z31" i="2"/>
  <c r="Z19" i="2"/>
  <c r="Z7" i="2"/>
  <c r="Z49" i="2"/>
  <c r="Z44" i="2"/>
  <c r="Z328" i="2"/>
  <c r="Z163" i="2"/>
  <c r="Z114" i="2"/>
  <c r="Z26" i="2"/>
  <c r="Z14" i="2"/>
  <c r="Z37" i="2"/>
  <c r="Z127" i="2"/>
  <c r="Z8" i="2"/>
  <c r="Z258" i="2"/>
  <c r="Z133" i="2"/>
  <c r="Z108" i="2"/>
  <c r="Z98" i="2"/>
  <c r="Z86" i="2"/>
  <c r="Z74" i="2"/>
  <c r="Z62" i="2"/>
  <c r="Z50" i="2"/>
  <c r="Z38" i="2"/>
  <c r="Z25" i="2"/>
  <c r="Z300" i="2"/>
  <c r="Z169" i="2"/>
  <c r="Z144" i="2"/>
  <c r="Z136" i="2"/>
  <c r="Z102" i="2"/>
  <c r="Z90" i="2"/>
  <c r="Z78" i="2"/>
  <c r="Z66" i="2"/>
  <c r="Z54" i="2"/>
  <c r="Z42" i="2"/>
  <c r="Z30" i="2"/>
  <c r="Z18" i="2"/>
  <c r="Z6" i="2"/>
  <c r="Z209" i="2"/>
  <c r="Z122" i="2"/>
  <c r="Z97" i="2"/>
  <c r="Z61" i="2"/>
  <c r="Z214" i="2"/>
  <c r="Z180" i="2"/>
  <c r="Z85" i="2"/>
  <c r="Z110" i="2"/>
  <c r="Z92" i="2"/>
  <c r="Z56" i="2"/>
  <c r="Z20" i="2"/>
  <c r="O509" i="2"/>
  <c r="AE411" i="2" s="1"/>
  <c r="M509" i="2"/>
  <c r="AC469" i="2" s="1"/>
  <c r="T501" i="2"/>
  <c r="T495" i="2"/>
  <c r="T489" i="2"/>
  <c r="T483" i="2"/>
  <c r="T477" i="2"/>
  <c r="T471" i="2"/>
  <c r="T465" i="2"/>
  <c r="T459" i="2"/>
  <c r="T453" i="2"/>
  <c r="T499" i="2"/>
  <c r="T493" i="2"/>
  <c r="T487" i="2"/>
  <c r="T481" i="2"/>
  <c r="T475" i="2"/>
  <c r="T469" i="2"/>
  <c r="T463" i="2"/>
  <c r="T457" i="2"/>
  <c r="T451" i="2"/>
  <c r="T445" i="2"/>
  <c r="T439" i="2"/>
  <c r="T433" i="2"/>
  <c r="T427" i="2"/>
  <c r="T421" i="2"/>
  <c r="T415" i="2"/>
  <c r="T409" i="2"/>
  <c r="T476" i="2"/>
  <c r="T446" i="2"/>
  <c r="T429" i="2"/>
  <c r="T412" i="2"/>
  <c r="T402" i="2"/>
  <c r="T396" i="2"/>
  <c r="T498" i="2"/>
  <c r="T490" i="2"/>
  <c r="T442" i="2"/>
  <c r="T422" i="2"/>
  <c r="T494" i="2"/>
  <c r="T472" i="2"/>
  <c r="T461" i="2"/>
  <c r="T450" i="2"/>
  <c r="T462" i="2"/>
  <c r="T447" i="2"/>
  <c r="T444" i="2"/>
  <c r="T492" i="2"/>
  <c r="T473" i="2"/>
  <c r="T458" i="2"/>
  <c r="T436" i="2"/>
  <c r="T408" i="2"/>
  <c r="T405" i="2"/>
  <c r="T391" i="2"/>
  <c r="T387" i="2"/>
  <c r="T377" i="2"/>
  <c r="T371" i="2"/>
  <c r="T503" i="2"/>
  <c r="T488" i="2"/>
  <c r="T486" i="2"/>
  <c r="T456" i="2"/>
  <c r="T454" i="2"/>
  <c r="T425" i="2"/>
  <c r="T411" i="2"/>
  <c r="T395" i="2"/>
  <c r="T383" i="2"/>
  <c r="T480" i="2"/>
  <c r="T478" i="2"/>
  <c r="T448" i="2"/>
  <c r="T423" i="2"/>
  <c r="T420" i="2"/>
  <c r="T406" i="2"/>
  <c r="T384" i="2"/>
  <c r="T379" i="2"/>
  <c r="T440" i="2"/>
  <c r="T437" i="2"/>
  <c r="T500" i="2"/>
  <c r="T474" i="2"/>
  <c r="T435" i="2"/>
  <c r="T386" i="2"/>
  <c r="T373" i="2"/>
  <c r="T432" i="2"/>
  <c r="T376" i="2"/>
  <c r="T364" i="2"/>
  <c r="T358" i="2"/>
  <c r="T352" i="2"/>
  <c r="T346" i="2"/>
  <c r="T340" i="2"/>
  <c r="T467" i="2"/>
  <c r="T464" i="2"/>
  <c r="T410" i="2"/>
  <c r="T370" i="2"/>
  <c r="T496" i="2"/>
  <c r="T470" i="2"/>
  <c r="T414" i="2"/>
  <c r="T404" i="2"/>
  <c r="T389" i="2"/>
  <c r="T365" i="2"/>
  <c r="T434" i="2"/>
  <c r="T418" i="2"/>
  <c r="T416" i="2"/>
  <c r="T400" i="2"/>
  <c r="T382" i="2"/>
  <c r="T374" i="2"/>
  <c r="T482" i="2"/>
  <c r="T479" i="2"/>
  <c r="T466" i="2"/>
  <c r="T385" i="2"/>
  <c r="T367" i="2"/>
  <c r="T424" i="2"/>
  <c r="T392" i="2"/>
  <c r="T354" i="2"/>
  <c r="T351" i="2"/>
  <c r="T339" i="2"/>
  <c r="T336" i="2"/>
  <c r="T319" i="2"/>
  <c r="T428" i="2"/>
  <c r="T407" i="2"/>
  <c r="T403" i="2"/>
  <c r="T375" i="2"/>
  <c r="T372" i="2"/>
  <c r="T332" i="2"/>
  <c r="T328" i="2"/>
  <c r="T315" i="2"/>
  <c r="T311" i="2"/>
  <c r="T306" i="2"/>
  <c r="T300" i="2"/>
  <c r="T294" i="2"/>
  <c r="T288" i="2"/>
  <c r="T282" i="2"/>
  <c r="T276" i="2"/>
  <c r="T378" i="2"/>
  <c r="T362" i="2"/>
  <c r="T349" i="2"/>
  <c r="T343" i="2"/>
  <c r="T324" i="2"/>
  <c r="T449" i="2"/>
  <c r="T399" i="2"/>
  <c r="T388" i="2"/>
  <c r="T360" i="2"/>
  <c r="T357" i="2"/>
  <c r="T320" i="2"/>
  <c r="T316" i="2"/>
  <c r="T307" i="2"/>
  <c r="T301" i="2"/>
  <c r="T468" i="2"/>
  <c r="T455" i="2"/>
  <c r="T443" i="2"/>
  <c r="T438" i="2"/>
  <c r="T419" i="2"/>
  <c r="T381" i="2"/>
  <c r="T369" i="2"/>
  <c r="T337" i="2"/>
  <c r="T333" i="2"/>
  <c r="T329" i="2"/>
  <c r="T312" i="2"/>
  <c r="T460" i="2"/>
  <c r="T398" i="2"/>
  <c r="T366" i="2"/>
  <c r="T355" i="2"/>
  <c r="T347" i="2"/>
  <c r="T325" i="2"/>
  <c r="T308" i="2"/>
  <c r="T302" i="2"/>
  <c r="T431" i="2"/>
  <c r="T426" i="2"/>
  <c r="T394" i="2"/>
  <c r="T380" i="2"/>
  <c r="T344" i="2"/>
  <c r="T341" i="2"/>
  <c r="T334" i="2"/>
  <c r="T485" i="2"/>
  <c r="T350" i="2"/>
  <c r="T330" i="2"/>
  <c r="T313" i="2"/>
  <c r="T303" i="2"/>
  <c r="T413" i="2"/>
  <c r="T390" i="2"/>
  <c r="T353" i="2"/>
  <c r="T321" i="2"/>
  <c r="T318" i="2"/>
  <c r="T284" i="2"/>
  <c r="T281" i="2"/>
  <c r="T441" i="2"/>
  <c r="T401" i="2"/>
  <c r="T348" i="2"/>
  <c r="T335" i="2"/>
  <c r="T273" i="2"/>
  <c r="T263" i="2"/>
  <c r="T257" i="2"/>
  <c r="T251" i="2"/>
  <c r="T245" i="2"/>
  <c r="T239" i="2"/>
  <c r="T233" i="2"/>
  <c r="T227" i="2"/>
  <c r="T221" i="2"/>
  <c r="T215" i="2"/>
  <c r="T209" i="2"/>
  <c r="T203" i="2"/>
  <c r="T197" i="2"/>
  <c r="T191" i="2"/>
  <c r="T497" i="2"/>
  <c r="T363" i="2"/>
  <c r="T331" i="2"/>
  <c r="T292" i="2"/>
  <c r="T279" i="2"/>
  <c r="T270" i="2"/>
  <c r="T327" i="2"/>
  <c r="T317" i="2"/>
  <c r="T290" i="2"/>
  <c r="T287" i="2"/>
  <c r="T267" i="2"/>
  <c r="T258" i="2"/>
  <c r="T252" i="2"/>
  <c r="T246" i="2"/>
  <c r="T240" i="2"/>
  <c r="T234" i="2"/>
  <c r="T228" i="2"/>
  <c r="T222" i="2"/>
  <c r="T491" i="2"/>
  <c r="T368" i="2"/>
  <c r="T361" i="2"/>
  <c r="T338" i="2"/>
  <c r="T314" i="2"/>
  <c r="T305" i="2"/>
  <c r="T297" i="2"/>
  <c r="T277" i="2"/>
  <c r="T264" i="2"/>
  <c r="T452" i="2"/>
  <c r="T397" i="2"/>
  <c r="T326" i="2"/>
  <c r="T299" i="2"/>
  <c r="T295" i="2"/>
  <c r="T285" i="2"/>
  <c r="T274" i="2"/>
  <c r="T271" i="2"/>
  <c r="T259" i="2"/>
  <c r="T253" i="2"/>
  <c r="T247" i="2"/>
  <c r="T241" i="2"/>
  <c r="T356" i="2"/>
  <c r="T342" i="2"/>
  <c r="T323" i="2"/>
  <c r="T310" i="2"/>
  <c r="T304" i="2"/>
  <c r="T283" i="2"/>
  <c r="T280" i="2"/>
  <c r="T268" i="2"/>
  <c r="T265" i="2"/>
  <c r="T260" i="2"/>
  <c r="T254" i="2"/>
  <c r="T248" i="2"/>
  <c r="T242" i="2"/>
  <c r="T236" i="2"/>
  <c r="T230" i="2"/>
  <c r="T224" i="2"/>
  <c r="T293" i="2"/>
  <c r="T216" i="2"/>
  <c r="T202" i="2"/>
  <c r="T278" i="2"/>
  <c r="T261" i="2"/>
  <c r="T243" i="2"/>
  <c r="T207" i="2"/>
  <c r="T205" i="2"/>
  <c r="T192" i="2"/>
  <c r="T189" i="2"/>
  <c r="T180" i="2"/>
  <c r="T174" i="2"/>
  <c r="T168" i="2"/>
  <c r="T162" i="2"/>
  <c r="T156" i="2"/>
  <c r="T150" i="2"/>
  <c r="T144" i="2"/>
  <c r="T138" i="2"/>
  <c r="T132" i="2"/>
  <c r="T484" i="2"/>
  <c r="T430" i="2"/>
  <c r="T393" i="2"/>
  <c r="T298" i="2"/>
  <c r="T200" i="2"/>
  <c r="T186" i="2"/>
  <c r="T269" i="2"/>
  <c r="T250" i="2"/>
  <c r="T214" i="2"/>
  <c r="T212" i="2"/>
  <c r="T181" i="2"/>
  <c r="T175" i="2"/>
  <c r="T169" i="2"/>
  <c r="T163" i="2"/>
  <c r="T157" i="2"/>
  <c r="T151" i="2"/>
  <c r="T145" i="2"/>
  <c r="T139" i="2"/>
  <c r="T417" i="2"/>
  <c r="T322" i="2"/>
  <c r="T291" i="2"/>
  <c r="T210" i="2"/>
  <c r="T198" i="2"/>
  <c r="T195" i="2"/>
  <c r="T272" i="2"/>
  <c r="T249" i="2"/>
  <c r="T235" i="2"/>
  <c r="T219" i="2"/>
  <c r="T217" i="2"/>
  <c r="T187" i="2"/>
  <c r="T182" i="2"/>
  <c r="T176" i="2"/>
  <c r="T170" i="2"/>
  <c r="T164" i="2"/>
  <c r="T158" i="2"/>
  <c r="T152" i="2"/>
  <c r="T146" i="2"/>
  <c r="T345" i="2"/>
  <c r="T296" i="2"/>
  <c r="T286" i="2"/>
  <c r="T229" i="2"/>
  <c r="T193" i="2"/>
  <c r="T190" i="2"/>
  <c r="T359" i="2"/>
  <c r="T256" i="2"/>
  <c r="T238" i="2"/>
  <c r="T232" i="2"/>
  <c r="T223" i="2"/>
  <c r="T208" i="2"/>
  <c r="T206" i="2"/>
  <c r="T201" i="2"/>
  <c r="T183" i="2"/>
  <c r="T177" i="2"/>
  <c r="T171" i="2"/>
  <c r="T165" i="2"/>
  <c r="T159" i="2"/>
  <c r="T153" i="2"/>
  <c r="T147" i="2"/>
  <c r="T226" i="2"/>
  <c r="T160" i="2"/>
  <c r="T255" i="2"/>
  <c r="T213" i="2"/>
  <c r="T154" i="2"/>
  <c r="T133" i="2"/>
  <c r="T130" i="2"/>
  <c r="T31" i="2"/>
  <c r="T19" i="2"/>
  <c r="T7" i="2"/>
  <c r="T148" i="2"/>
  <c r="T127" i="2"/>
  <c r="T121" i="2"/>
  <c r="T115" i="2"/>
  <c r="T109" i="2"/>
  <c r="T103" i="2"/>
  <c r="T97" i="2"/>
  <c r="T91" i="2"/>
  <c r="T85" i="2"/>
  <c r="T79" i="2"/>
  <c r="T73" i="2"/>
  <c r="T67" i="2"/>
  <c r="T61" i="2"/>
  <c r="T55" i="2"/>
  <c r="T49" i="2"/>
  <c r="T43" i="2"/>
  <c r="T37" i="2"/>
  <c r="T25" i="2"/>
  <c r="T13" i="2"/>
  <c r="T266" i="2"/>
  <c r="T244" i="2"/>
  <c r="T225" i="2"/>
  <c r="T218" i="2"/>
  <c r="T20" i="2"/>
  <c r="T14" i="2"/>
  <c r="T8" i="2"/>
  <c r="T188" i="2"/>
  <c r="T136" i="2"/>
  <c r="T128" i="2"/>
  <c r="T122" i="2"/>
  <c r="T116" i="2"/>
  <c r="T110" i="2"/>
  <c r="T104" i="2"/>
  <c r="T98" i="2"/>
  <c r="T92" i="2"/>
  <c r="T86" i="2"/>
  <c r="T80" i="2"/>
  <c r="T74" i="2"/>
  <c r="T68" i="2"/>
  <c r="T62" i="2"/>
  <c r="T56" i="2"/>
  <c r="T50" i="2"/>
  <c r="T44" i="2"/>
  <c r="T38" i="2"/>
  <c r="T32" i="2"/>
  <c r="T26" i="2"/>
  <c r="T275" i="2"/>
  <c r="T211" i="2"/>
  <c r="T196" i="2"/>
  <c r="T185" i="2"/>
  <c r="T309" i="2"/>
  <c r="T289" i="2"/>
  <c r="T231" i="2"/>
  <c r="T179" i="2"/>
  <c r="T143" i="2"/>
  <c r="T141" i="2"/>
  <c r="T134" i="2"/>
  <c r="T131" i="2"/>
  <c r="T123" i="2"/>
  <c r="T117" i="2"/>
  <c r="T111" i="2"/>
  <c r="T105" i="2"/>
  <c r="T99" i="2"/>
  <c r="T93" i="2"/>
  <c r="T87" i="2"/>
  <c r="T81" i="2"/>
  <c r="T75" i="2"/>
  <c r="T69" i="2"/>
  <c r="T63" i="2"/>
  <c r="T57" i="2"/>
  <c r="T51" i="2"/>
  <c r="T45" i="2"/>
  <c r="T39" i="2"/>
  <c r="T33" i="2"/>
  <c r="T27" i="2"/>
  <c r="T21" i="2"/>
  <c r="T15" i="2"/>
  <c r="T9" i="2"/>
  <c r="T262" i="2"/>
  <c r="T173" i="2"/>
  <c r="T204" i="2"/>
  <c r="T184" i="2"/>
  <c r="T166" i="2"/>
  <c r="T149" i="2"/>
  <c r="T124" i="2"/>
  <c r="T107" i="2"/>
  <c r="T10" i="2"/>
  <c r="T112" i="2"/>
  <c r="T161" i="2"/>
  <c r="T126" i="2"/>
  <c r="T118" i="2"/>
  <c r="T94" i="2"/>
  <c r="T82" i="2"/>
  <c r="T70" i="2"/>
  <c r="T58" i="2"/>
  <c r="T46" i="2"/>
  <c r="T34" i="2"/>
  <c r="T22" i="2"/>
  <c r="T113" i="2"/>
  <c r="T42" i="2"/>
  <c r="T12" i="2"/>
  <c r="T6" i="2"/>
  <c r="T199" i="2"/>
  <c r="T155" i="2"/>
  <c r="T106" i="2"/>
  <c r="T101" i="2"/>
  <c r="T89" i="2"/>
  <c r="T77" i="2"/>
  <c r="T65" i="2"/>
  <c r="T53" i="2"/>
  <c r="T41" i="2"/>
  <c r="T29" i="2"/>
  <c r="T17" i="2"/>
  <c r="T5" i="2"/>
  <c r="T11" i="2"/>
  <c r="T135" i="2"/>
  <c r="T102" i="2"/>
  <c r="T172" i="2"/>
  <c r="T142" i="2"/>
  <c r="T129" i="2"/>
  <c r="T72" i="2"/>
  <c r="T36" i="2"/>
  <c r="T119" i="2"/>
  <c r="T66" i="2"/>
  <c r="T220" i="2"/>
  <c r="T137" i="2"/>
  <c r="T96" i="2"/>
  <c r="T84" i="2"/>
  <c r="T60" i="2"/>
  <c r="T48" i="2"/>
  <c r="T24" i="2"/>
  <c r="T90" i="2"/>
  <c r="T54" i="2"/>
  <c r="T18" i="2"/>
  <c r="T120" i="2"/>
  <c r="T100" i="2"/>
  <c r="T88" i="2"/>
  <c r="T76" i="2"/>
  <c r="T64" i="2"/>
  <c r="T52" i="2"/>
  <c r="T40" i="2"/>
  <c r="T28" i="2"/>
  <c r="T16" i="2"/>
  <c r="T4" i="2"/>
  <c r="T237" i="2"/>
  <c r="T178" i="2"/>
  <c r="T167" i="2"/>
  <c r="T140" i="2"/>
  <c r="T125" i="2"/>
  <c r="T108" i="2"/>
  <c r="T95" i="2"/>
  <c r="T83" i="2"/>
  <c r="T71" i="2"/>
  <c r="T59" i="2"/>
  <c r="T35" i="2"/>
  <c r="T23" i="2"/>
  <c r="T502" i="2"/>
  <c r="T78" i="2"/>
  <c r="T30" i="2"/>
  <c r="T194" i="2"/>
  <c r="T114" i="2"/>
  <c r="T47" i="2"/>
  <c r="G508" i="2"/>
  <c r="V499" i="2"/>
  <c r="V496" i="2"/>
  <c r="V486" i="2"/>
  <c r="V473" i="2"/>
  <c r="V463" i="2"/>
  <c r="V460" i="2"/>
  <c r="V450" i="2"/>
  <c r="V442" i="2"/>
  <c r="V425" i="2"/>
  <c r="V408" i="2"/>
  <c r="V501" i="2"/>
  <c r="V479" i="2"/>
  <c r="V468" i="2"/>
  <c r="V457" i="2"/>
  <c r="V432" i="2"/>
  <c r="V412" i="2"/>
  <c r="V405" i="2"/>
  <c r="V392" i="2"/>
  <c r="V386" i="2"/>
  <c r="V497" i="2"/>
  <c r="V464" i="2"/>
  <c r="V492" i="2"/>
  <c r="V490" i="2"/>
  <c r="V475" i="2"/>
  <c r="V458" i="2"/>
  <c r="V436" i="2"/>
  <c r="V433" i="2"/>
  <c r="V503" i="2"/>
  <c r="V488" i="2"/>
  <c r="V471" i="2"/>
  <c r="V456" i="2"/>
  <c r="V454" i="2"/>
  <c r="V439" i="2"/>
  <c r="V411" i="2"/>
  <c r="V395" i="2"/>
  <c r="V383" i="2"/>
  <c r="V484" i="2"/>
  <c r="V467" i="2"/>
  <c r="V452" i="2"/>
  <c r="V428" i="2"/>
  <c r="V417" i="2"/>
  <c r="V414" i="2"/>
  <c r="V402" i="2"/>
  <c r="V378" i="2"/>
  <c r="V372" i="2"/>
  <c r="V495" i="2"/>
  <c r="V493" i="2"/>
  <c r="V461" i="2"/>
  <c r="V440" i="2"/>
  <c r="V437" i="2"/>
  <c r="V426" i="2"/>
  <c r="V403" i="2"/>
  <c r="V396" i="2"/>
  <c r="V393" i="2"/>
  <c r="V491" i="2"/>
  <c r="V476" i="2"/>
  <c r="V474" i="2"/>
  <c r="V459" i="2"/>
  <c r="V443" i="2"/>
  <c r="V487" i="2"/>
  <c r="V376" i="2"/>
  <c r="V364" i="2"/>
  <c r="V358" i="2"/>
  <c r="V352" i="2"/>
  <c r="V346" i="2"/>
  <c r="V340" i="2"/>
  <c r="V334" i="2"/>
  <c r="V328" i="2"/>
  <c r="V322" i="2"/>
  <c r="V316" i="2"/>
  <c r="V310" i="2"/>
  <c r="V448" i="2"/>
  <c r="V410" i="2"/>
  <c r="V406" i="2"/>
  <c r="V384" i="2"/>
  <c r="V379" i="2"/>
  <c r="V370" i="2"/>
  <c r="V480" i="2"/>
  <c r="V477" i="2"/>
  <c r="V470" i="2"/>
  <c r="V451" i="2"/>
  <c r="V429" i="2"/>
  <c r="V427" i="2"/>
  <c r="V404" i="2"/>
  <c r="V391" i="2"/>
  <c r="V389" i="2"/>
  <c r="V365" i="2"/>
  <c r="V483" i="2"/>
  <c r="V445" i="2"/>
  <c r="V434" i="2"/>
  <c r="V418" i="2"/>
  <c r="V416" i="2"/>
  <c r="V400" i="2"/>
  <c r="V382" i="2"/>
  <c r="V374" i="2"/>
  <c r="V502" i="2"/>
  <c r="V489" i="2"/>
  <c r="V420" i="2"/>
  <c r="V398" i="2"/>
  <c r="V366" i="2"/>
  <c r="V360" i="2"/>
  <c r="V354" i="2"/>
  <c r="V348" i="2"/>
  <c r="V485" i="2"/>
  <c r="V472" i="2"/>
  <c r="V469" i="2"/>
  <c r="V409" i="2"/>
  <c r="V407" i="2"/>
  <c r="V375" i="2"/>
  <c r="V482" i="2"/>
  <c r="V385" i="2"/>
  <c r="V367" i="2"/>
  <c r="V332" i="2"/>
  <c r="V315" i="2"/>
  <c r="V311" i="2"/>
  <c r="V306" i="2"/>
  <c r="V300" i="2"/>
  <c r="V294" i="2"/>
  <c r="V288" i="2"/>
  <c r="V282" i="2"/>
  <c r="V276" i="2"/>
  <c r="V270" i="2"/>
  <c r="V264" i="2"/>
  <c r="V444" i="2"/>
  <c r="V362" i="2"/>
  <c r="V349" i="2"/>
  <c r="V343" i="2"/>
  <c r="V324" i="2"/>
  <c r="V449" i="2"/>
  <c r="V415" i="2"/>
  <c r="V399" i="2"/>
  <c r="V388" i="2"/>
  <c r="V357" i="2"/>
  <c r="V320" i="2"/>
  <c r="V307" i="2"/>
  <c r="V301" i="2"/>
  <c r="V295" i="2"/>
  <c r="V289" i="2"/>
  <c r="V283" i="2"/>
  <c r="V277" i="2"/>
  <c r="V271" i="2"/>
  <c r="V265" i="2"/>
  <c r="V462" i="2"/>
  <c r="V455" i="2"/>
  <c r="V438" i="2"/>
  <c r="V423" i="2"/>
  <c r="V419" i="2"/>
  <c r="V381" i="2"/>
  <c r="V369" i="2"/>
  <c r="V337" i="2"/>
  <c r="V333" i="2"/>
  <c r="V329" i="2"/>
  <c r="V312" i="2"/>
  <c r="V500" i="2"/>
  <c r="V494" i="2"/>
  <c r="V481" i="2"/>
  <c r="V355" i="2"/>
  <c r="V347" i="2"/>
  <c r="V325" i="2"/>
  <c r="V308" i="2"/>
  <c r="V302" i="2"/>
  <c r="V296" i="2"/>
  <c r="V431" i="2"/>
  <c r="V422" i="2"/>
  <c r="V394" i="2"/>
  <c r="V387" i="2"/>
  <c r="V380" i="2"/>
  <c r="V377" i="2"/>
  <c r="V371" i="2"/>
  <c r="V344" i="2"/>
  <c r="V341" i="2"/>
  <c r="V321" i="2"/>
  <c r="V317" i="2"/>
  <c r="V466" i="2"/>
  <c r="V453" i="2"/>
  <c r="V447" i="2"/>
  <c r="V350" i="2"/>
  <c r="V330" i="2"/>
  <c r="V498" i="2"/>
  <c r="V413" i="2"/>
  <c r="V390" i="2"/>
  <c r="V368" i="2"/>
  <c r="V361" i="2"/>
  <c r="V353" i="2"/>
  <c r="V338" i="2"/>
  <c r="V326" i="2"/>
  <c r="V309" i="2"/>
  <c r="V478" i="2"/>
  <c r="V441" i="2"/>
  <c r="V401" i="2"/>
  <c r="V335" i="2"/>
  <c r="V273" i="2"/>
  <c r="V263" i="2"/>
  <c r="V257" i="2"/>
  <c r="V251" i="2"/>
  <c r="V245" i="2"/>
  <c r="V239" i="2"/>
  <c r="V233" i="2"/>
  <c r="V227" i="2"/>
  <c r="V221" i="2"/>
  <c r="V215" i="2"/>
  <c r="V209" i="2"/>
  <c r="V203" i="2"/>
  <c r="V197" i="2"/>
  <c r="V191" i="2"/>
  <c r="V185" i="2"/>
  <c r="V363" i="2"/>
  <c r="V331" i="2"/>
  <c r="V292" i="2"/>
  <c r="V279" i="2"/>
  <c r="V327" i="2"/>
  <c r="V290" i="2"/>
  <c r="V287" i="2"/>
  <c r="V267" i="2"/>
  <c r="V258" i="2"/>
  <c r="V252" i="2"/>
  <c r="V246" i="2"/>
  <c r="V240" i="2"/>
  <c r="V234" i="2"/>
  <c r="V228" i="2"/>
  <c r="V222" i="2"/>
  <c r="V216" i="2"/>
  <c r="V210" i="2"/>
  <c r="V204" i="2"/>
  <c r="V198" i="2"/>
  <c r="V192" i="2"/>
  <c r="V424" i="2"/>
  <c r="V339" i="2"/>
  <c r="V314" i="2"/>
  <c r="V305" i="2"/>
  <c r="V297" i="2"/>
  <c r="V397" i="2"/>
  <c r="V299" i="2"/>
  <c r="V285" i="2"/>
  <c r="V274" i="2"/>
  <c r="V259" i="2"/>
  <c r="V253" i="2"/>
  <c r="V247" i="2"/>
  <c r="V241" i="2"/>
  <c r="V235" i="2"/>
  <c r="V229" i="2"/>
  <c r="V223" i="2"/>
  <c r="V217" i="2"/>
  <c r="V211" i="2"/>
  <c r="V205" i="2"/>
  <c r="V421" i="2"/>
  <c r="V356" i="2"/>
  <c r="V342" i="2"/>
  <c r="V323" i="2"/>
  <c r="V435" i="2"/>
  <c r="V313" i="2"/>
  <c r="V304" i="2"/>
  <c r="V280" i="2"/>
  <c r="V268" i="2"/>
  <c r="V260" i="2"/>
  <c r="V254" i="2"/>
  <c r="V248" i="2"/>
  <c r="V242" i="2"/>
  <c r="V236" i="2"/>
  <c r="V230" i="2"/>
  <c r="V224" i="2"/>
  <c r="V351" i="2"/>
  <c r="V293" i="2"/>
  <c r="V291" i="2"/>
  <c r="V278" i="2"/>
  <c r="V261" i="2"/>
  <c r="V243" i="2"/>
  <c r="V207" i="2"/>
  <c r="V189" i="2"/>
  <c r="V180" i="2"/>
  <c r="V174" i="2"/>
  <c r="V168" i="2"/>
  <c r="V162" i="2"/>
  <c r="V156" i="2"/>
  <c r="V150" i="2"/>
  <c r="V144" i="2"/>
  <c r="V138" i="2"/>
  <c r="V132" i="2"/>
  <c r="V430" i="2"/>
  <c r="V298" i="2"/>
  <c r="V200" i="2"/>
  <c r="V186" i="2"/>
  <c r="V269" i="2"/>
  <c r="V250" i="2"/>
  <c r="V214" i="2"/>
  <c r="V212" i="2"/>
  <c r="V181" i="2"/>
  <c r="V175" i="2"/>
  <c r="V169" i="2"/>
  <c r="V163" i="2"/>
  <c r="V157" i="2"/>
  <c r="V151" i="2"/>
  <c r="V145" i="2"/>
  <c r="V139" i="2"/>
  <c r="V133" i="2"/>
  <c r="V336" i="2"/>
  <c r="V195" i="2"/>
  <c r="V272" i="2"/>
  <c r="V249" i="2"/>
  <c r="V219" i="2"/>
  <c r="V465" i="2"/>
  <c r="V345" i="2"/>
  <c r="V286" i="2"/>
  <c r="V193" i="2"/>
  <c r="V190" i="2"/>
  <c r="V359" i="2"/>
  <c r="V303" i="2"/>
  <c r="V256" i="2"/>
  <c r="V238" i="2"/>
  <c r="V232" i="2"/>
  <c r="V208" i="2"/>
  <c r="V206" i="2"/>
  <c r="V201" i="2"/>
  <c r="V183" i="2"/>
  <c r="V177" i="2"/>
  <c r="V171" i="2"/>
  <c r="V165" i="2"/>
  <c r="V159" i="2"/>
  <c r="V153" i="2"/>
  <c r="V281" i="2"/>
  <c r="V226" i="2"/>
  <c r="V188" i="2"/>
  <c r="V446" i="2"/>
  <c r="V255" i="2"/>
  <c r="V213" i="2"/>
  <c r="V154" i="2"/>
  <c r="V319" i="2"/>
  <c r="V148" i="2"/>
  <c r="V127" i="2"/>
  <c r="V121" i="2"/>
  <c r="V115" i="2"/>
  <c r="V109" i="2"/>
  <c r="V103" i="2"/>
  <c r="V97" i="2"/>
  <c r="V91" i="2"/>
  <c r="V85" i="2"/>
  <c r="V79" i="2"/>
  <c r="V73" i="2"/>
  <c r="V67" i="2"/>
  <c r="V61" i="2"/>
  <c r="V55" i="2"/>
  <c r="V49" i="2"/>
  <c r="V43" i="2"/>
  <c r="V37" i="2"/>
  <c r="V31" i="2"/>
  <c r="V25" i="2"/>
  <c r="V19" i="2"/>
  <c r="V13" i="2"/>
  <c r="V7" i="2"/>
  <c r="V134" i="2"/>
  <c r="V105" i="2"/>
  <c r="V266" i="2"/>
  <c r="V244" i="2"/>
  <c r="V225" i="2"/>
  <c r="V218" i="2"/>
  <c r="V117" i="2"/>
  <c r="V318" i="2"/>
  <c r="V202" i="2"/>
  <c r="V136" i="2"/>
  <c r="V128" i="2"/>
  <c r="V122" i="2"/>
  <c r="V116" i="2"/>
  <c r="V110" i="2"/>
  <c r="V104" i="2"/>
  <c r="V98" i="2"/>
  <c r="V92" i="2"/>
  <c r="V86" i="2"/>
  <c r="V80" i="2"/>
  <c r="V74" i="2"/>
  <c r="V68" i="2"/>
  <c r="V62" i="2"/>
  <c r="V56" i="2"/>
  <c r="V50" i="2"/>
  <c r="V44" i="2"/>
  <c r="V38" i="2"/>
  <c r="V32" i="2"/>
  <c r="V26" i="2"/>
  <c r="V20" i="2"/>
  <c r="V14" i="2"/>
  <c r="V8" i="2"/>
  <c r="V141" i="2"/>
  <c r="V275" i="2"/>
  <c r="V196" i="2"/>
  <c r="V182" i="2"/>
  <c r="V231" i="2"/>
  <c r="V176" i="2"/>
  <c r="V131" i="2"/>
  <c r="V179" i="2"/>
  <c r="V143" i="2"/>
  <c r="V123" i="2"/>
  <c r="V111" i="2"/>
  <c r="V262" i="2"/>
  <c r="V173" i="2"/>
  <c r="V170" i="2"/>
  <c r="V147" i="2"/>
  <c r="V184" i="2"/>
  <c r="V167" i="2"/>
  <c r="V164" i="2"/>
  <c r="V129" i="2"/>
  <c r="V124" i="2"/>
  <c r="V118" i="2"/>
  <c r="V112" i="2"/>
  <c r="V106" i="2"/>
  <c r="V100" i="2"/>
  <c r="V94" i="2"/>
  <c r="V88" i="2"/>
  <c r="V82" i="2"/>
  <c r="V76" i="2"/>
  <c r="V70" i="2"/>
  <c r="V64" i="2"/>
  <c r="V58" i="2"/>
  <c r="V52" i="2"/>
  <c r="V46" i="2"/>
  <c r="V40" i="2"/>
  <c r="V34" i="2"/>
  <c r="V28" i="2"/>
  <c r="V22" i="2"/>
  <c r="V16" i="2"/>
  <c r="V10" i="2"/>
  <c r="V4" i="2"/>
  <c r="V237" i="2"/>
  <c r="V199" i="2"/>
  <c r="V187" i="2"/>
  <c r="V178" i="2"/>
  <c r="V99" i="2"/>
  <c r="V87" i="2"/>
  <c r="V75" i="2"/>
  <c r="V63" i="2"/>
  <c r="V51" i="2"/>
  <c r="V39" i="2"/>
  <c r="V27" i="2"/>
  <c r="V15" i="2"/>
  <c r="V17" i="2"/>
  <c r="V69" i="2"/>
  <c r="V9" i="2"/>
  <c r="V373" i="2"/>
  <c r="V101" i="2"/>
  <c r="V89" i="2"/>
  <c r="V77" i="2"/>
  <c r="V65" i="2"/>
  <c r="V53" i="2"/>
  <c r="V41" i="2"/>
  <c r="V81" i="2"/>
  <c r="V57" i="2"/>
  <c r="V45" i="2"/>
  <c r="V21" i="2"/>
  <c r="V135" i="2"/>
  <c r="V54" i="2"/>
  <c r="V30" i="2"/>
  <c r="V155" i="2"/>
  <c r="V29" i="2"/>
  <c r="V5" i="2"/>
  <c r="V120" i="2"/>
  <c r="V93" i="2"/>
  <c r="V90" i="2"/>
  <c r="V66" i="2"/>
  <c r="V172" i="2"/>
  <c r="V142" i="2"/>
  <c r="V130" i="2"/>
  <c r="V24" i="2"/>
  <c r="V33" i="2"/>
  <c r="V166" i="2"/>
  <c r="V220" i="2"/>
  <c r="V137" i="2"/>
  <c r="V96" i="2"/>
  <c r="V84" i="2"/>
  <c r="V72" i="2"/>
  <c r="V60" i="2"/>
  <c r="V48" i="2"/>
  <c r="V36" i="2"/>
  <c r="V12" i="2"/>
  <c r="V152" i="2"/>
  <c r="V78" i="2"/>
  <c r="V42" i="2"/>
  <c r="V149" i="2"/>
  <c r="V161" i="2"/>
  <c r="V146" i="2"/>
  <c r="V126" i="2"/>
  <c r="V113" i="2"/>
  <c r="V102" i="2"/>
  <c r="V284" i="2"/>
  <c r="V107" i="2"/>
  <c r="V194" i="2"/>
  <c r="V114" i="2"/>
  <c r="V35" i="2"/>
  <c r="V23" i="2"/>
  <c r="V158" i="2"/>
  <c r="V119" i="2"/>
  <c r="V18" i="2"/>
  <c r="V6" i="2"/>
  <c r="V160" i="2"/>
  <c r="V140" i="2"/>
  <c r="V125" i="2"/>
  <c r="V108" i="2"/>
  <c r="V95" i="2"/>
  <c r="V83" i="2"/>
  <c r="V71" i="2"/>
  <c r="V59" i="2"/>
  <c r="V47" i="2"/>
  <c r="V11" i="2"/>
  <c r="Y503" i="2"/>
  <c r="Y493" i="2"/>
  <c r="Y480" i="2"/>
  <c r="Y470" i="2"/>
  <c r="Y467" i="2"/>
  <c r="Y457" i="2"/>
  <c r="Y447" i="2"/>
  <c r="Y434" i="2"/>
  <c r="Y430" i="2"/>
  <c r="Y413" i="2"/>
  <c r="Y485" i="2"/>
  <c r="Y482" i="2"/>
  <c r="Y474" i="2"/>
  <c r="Y460" i="2"/>
  <c r="Y436" i="2"/>
  <c r="Y426" i="2"/>
  <c r="Y397" i="2"/>
  <c r="Y393" i="2"/>
  <c r="Y387" i="2"/>
  <c r="Y500" i="2"/>
  <c r="Y489" i="2"/>
  <c r="Y478" i="2"/>
  <c r="Y456" i="2"/>
  <c r="Y488" i="2"/>
  <c r="Y471" i="2"/>
  <c r="Y454" i="2"/>
  <c r="Y439" i="2"/>
  <c r="Y425" i="2"/>
  <c r="Y501" i="2"/>
  <c r="Y486" i="2"/>
  <c r="Y484" i="2"/>
  <c r="Y469" i="2"/>
  <c r="Y452" i="2"/>
  <c r="Y442" i="2"/>
  <c r="Y431" i="2"/>
  <c r="Y428" i="2"/>
  <c r="Y417" i="2"/>
  <c r="Y399" i="2"/>
  <c r="Y392" i="2"/>
  <c r="Y388" i="2"/>
  <c r="Y499" i="2"/>
  <c r="Y497" i="2"/>
  <c r="Y465" i="2"/>
  <c r="Y450" i="2"/>
  <c r="Y448" i="2"/>
  <c r="Y445" i="2"/>
  <c r="Y423" i="2"/>
  <c r="Y420" i="2"/>
  <c r="Y406" i="2"/>
  <c r="Y384" i="2"/>
  <c r="Y379" i="2"/>
  <c r="Y373" i="2"/>
  <c r="Y476" i="2"/>
  <c r="Y455" i="2"/>
  <c r="Y429" i="2"/>
  <c r="Y418" i="2"/>
  <c r="Y415" i="2"/>
  <c r="Y400" i="2"/>
  <c r="Y385" i="2"/>
  <c r="Y487" i="2"/>
  <c r="Y472" i="2"/>
  <c r="Y446" i="2"/>
  <c r="Y435" i="2"/>
  <c r="Y432" i="2"/>
  <c r="Y477" i="2"/>
  <c r="Y458" i="2"/>
  <c r="Y451" i="2"/>
  <c r="Y440" i="2"/>
  <c r="Y427" i="2"/>
  <c r="Y410" i="2"/>
  <c r="Y404" i="2"/>
  <c r="Y391" i="2"/>
  <c r="Y365" i="2"/>
  <c r="Y359" i="2"/>
  <c r="Y353" i="2"/>
  <c r="Y347" i="2"/>
  <c r="Y341" i="2"/>
  <c r="Y335" i="2"/>
  <c r="Y329" i="2"/>
  <c r="Y323" i="2"/>
  <c r="Y317" i="2"/>
  <c r="Y311" i="2"/>
  <c r="Y490" i="2"/>
  <c r="Y464" i="2"/>
  <c r="Y437" i="2"/>
  <c r="Y412" i="2"/>
  <c r="Y408" i="2"/>
  <c r="Y389" i="2"/>
  <c r="Y382" i="2"/>
  <c r="Y374" i="2"/>
  <c r="Y496" i="2"/>
  <c r="Y483" i="2"/>
  <c r="Y416" i="2"/>
  <c r="Y414" i="2"/>
  <c r="Y402" i="2"/>
  <c r="Y398" i="2"/>
  <c r="Y366" i="2"/>
  <c r="Y502" i="2"/>
  <c r="Y424" i="2"/>
  <c r="Y396" i="2"/>
  <c r="Y394" i="2"/>
  <c r="Y377" i="2"/>
  <c r="Y371" i="2"/>
  <c r="Y473" i="2"/>
  <c r="Y463" i="2"/>
  <c r="Y422" i="2"/>
  <c r="Y380" i="2"/>
  <c r="Y367" i="2"/>
  <c r="Y361" i="2"/>
  <c r="Y355" i="2"/>
  <c r="Y349" i="2"/>
  <c r="Y459" i="2"/>
  <c r="Y441" i="2"/>
  <c r="Y411" i="2"/>
  <c r="Y405" i="2"/>
  <c r="Y403" i="2"/>
  <c r="Y383" i="2"/>
  <c r="Y372" i="2"/>
  <c r="Y444" i="2"/>
  <c r="Y362" i="2"/>
  <c r="Y357" i="2"/>
  <c r="Y320" i="2"/>
  <c r="Y307" i="2"/>
  <c r="Y301" i="2"/>
  <c r="Y295" i="2"/>
  <c r="Y289" i="2"/>
  <c r="Y283" i="2"/>
  <c r="Y277" i="2"/>
  <c r="Y271" i="2"/>
  <c r="Y265" i="2"/>
  <c r="Y462" i="2"/>
  <c r="Y449" i="2"/>
  <c r="Y433" i="2"/>
  <c r="Y381" i="2"/>
  <c r="Y378" i="2"/>
  <c r="Y369" i="2"/>
  <c r="Y360" i="2"/>
  <c r="Y340" i="2"/>
  <c r="Y337" i="2"/>
  <c r="Y333" i="2"/>
  <c r="Y316" i="2"/>
  <c r="Y312" i="2"/>
  <c r="Y481" i="2"/>
  <c r="Y475" i="2"/>
  <c r="Y468" i="2"/>
  <c r="Y438" i="2"/>
  <c r="Y419" i="2"/>
  <c r="Y352" i="2"/>
  <c r="Y325" i="2"/>
  <c r="Y308" i="2"/>
  <c r="Y302" i="2"/>
  <c r="Y296" i="2"/>
  <c r="Y290" i="2"/>
  <c r="Y284" i="2"/>
  <c r="Y278" i="2"/>
  <c r="Y272" i="2"/>
  <c r="Y266" i="2"/>
  <c r="Y494" i="2"/>
  <c r="Y443" i="2"/>
  <c r="Y395" i="2"/>
  <c r="Y364" i="2"/>
  <c r="Y344" i="2"/>
  <c r="Y321" i="2"/>
  <c r="Y461" i="2"/>
  <c r="Y350" i="2"/>
  <c r="Y334" i="2"/>
  <c r="Y330" i="2"/>
  <c r="Y313" i="2"/>
  <c r="Y303" i="2"/>
  <c r="Y297" i="2"/>
  <c r="Y291" i="2"/>
  <c r="Y492" i="2"/>
  <c r="Y479" i="2"/>
  <c r="Y466" i="2"/>
  <c r="Y453" i="2"/>
  <c r="Y358" i="2"/>
  <c r="Y338" i="2"/>
  <c r="Y326" i="2"/>
  <c r="Y309" i="2"/>
  <c r="Y498" i="2"/>
  <c r="Y409" i="2"/>
  <c r="Y390" i="2"/>
  <c r="Y368" i="2"/>
  <c r="Y491" i="2"/>
  <c r="Y401" i="2"/>
  <c r="Y363" i="2"/>
  <c r="Y356" i="2"/>
  <c r="Y348" i="2"/>
  <c r="Y345" i="2"/>
  <c r="Y342" i="2"/>
  <c r="Y331" i="2"/>
  <c r="Y314" i="2"/>
  <c r="Y327" i="2"/>
  <c r="Y287" i="2"/>
  <c r="Y270" i="2"/>
  <c r="Y267" i="2"/>
  <c r="Y258" i="2"/>
  <c r="Y252" i="2"/>
  <c r="Y246" i="2"/>
  <c r="Y240" i="2"/>
  <c r="Y234" i="2"/>
  <c r="Y228" i="2"/>
  <c r="Y222" i="2"/>
  <c r="Y216" i="2"/>
  <c r="Y210" i="2"/>
  <c r="Y204" i="2"/>
  <c r="Y198" i="2"/>
  <c r="Y192" i="2"/>
  <c r="Y186" i="2"/>
  <c r="Y339" i="2"/>
  <c r="Y324" i="2"/>
  <c r="Y305" i="2"/>
  <c r="Y370" i="2"/>
  <c r="Y299" i="2"/>
  <c r="Y285" i="2"/>
  <c r="Y282" i="2"/>
  <c r="Y274" i="2"/>
  <c r="Y264" i="2"/>
  <c r="Y259" i="2"/>
  <c r="Y253" i="2"/>
  <c r="Y247" i="2"/>
  <c r="Y241" i="2"/>
  <c r="Y235" i="2"/>
  <c r="Y229" i="2"/>
  <c r="Y223" i="2"/>
  <c r="Y217" i="2"/>
  <c r="Y211" i="2"/>
  <c r="Y205" i="2"/>
  <c r="Y199" i="2"/>
  <c r="Y193" i="2"/>
  <c r="Y495" i="2"/>
  <c r="Y343" i="2"/>
  <c r="Y421" i="2"/>
  <c r="Y280" i="2"/>
  <c r="Y268" i="2"/>
  <c r="Y260" i="2"/>
  <c r="Y254" i="2"/>
  <c r="Y248" i="2"/>
  <c r="Y242" i="2"/>
  <c r="Y236" i="2"/>
  <c r="Y230" i="2"/>
  <c r="Y224" i="2"/>
  <c r="Y218" i="2"/>
  <c r="Y212" i="2"/>
  <c r="Y206" i="2"/>
  <c r="Y386" i="2"/>
  <c r="Y376" i="2"/>
  <c r="Y351" i="2"/>
  <c r="Y310" i="2"/>
  <c r="Y304" i="2"/>
  <c r="Y293" i="2"/>
  <c r="Y288" i="2"/>
  <c r="Y275" i="2"/>
  <c r="Y261" i="2"/>
  <c r="Y255" i="2"/>
  <c r="Y249" i="2"/>
  <c r="Y243" i="2"/>
  <c r="Y237" i="2"/>
  <c r="Y231" i="2"/>
  <c r="Y225" i="2"/>
  <c r="Y407" i="2"/>
  <c r="Y375" i="2"/>
  <c r="Y346" i="2"/>
  <c r="Y322" i="2"/>
  <c r="Y319" i="2"/>
  <c r="Y298" i="2"/>
  <c r="Y286" i="2"/>
  <c r="Y269" i="2"/>
  <c r="Y250" i="2"/>
  <c r="Y214" i="2"/>
  <c r="Y181" i="2"/>
  <c r="Y175" i="2"/>
  <c r="Y169" i="2"/>
  <c r="Y163" i="2"/>
  <c r="Y157" i="2"/>
  <c r="Y151" i="2"/>
  <c r="Y145" i="2"/>
  <c r="Y139" i="2"/>
  <c r="Y133" i="2"/>
  <c r="Y336" i="2"/>
  <c r="Y233" i="2"/>
  <c r="Y195" i="2"/>
  <c r="Y306" i="2"/>
  <c r="Y273" i="2"/>
  <c r="Y257" i="2"/>
  <c r="Y239" i="2"/>
  <c r="Y227" i="2"/>
  <c r="Y219" i="2"/>
  <c r="Y203" i="2"/>
  <c r="Y187" i="2"/>
  <c r="Y182" i="2"/>
  <c r="Y176" i="2"/>
  <c r="Y170" i="2"/>
  <c r="Y164" i="2"/>
  <c r="Y158" i="2"/>
  <c r="Y152" i="2"/>
  <c r="Y146" i="2"/>
  <c r="Y140" i="2"/>
  <c r="Y134" i="2"/>
  <c r="Y315" i="2"/>
  <c r="Y292" i="2"/>
  <c r="Y221" i="2"/>
  <c r="Y190" i="2"/>
  <c r="Y256" i="2"/>
  <c r="Y238" i="2"/>
  <c r="Y232" i="2"/>
  <c r="Y208" i="2"/>
  <c r="Y201" i="2"/>
  <c r="Y281" i="2"/>
  <c r="Y226" i="2"/>
  <c r="Y188" i="2"/>
  <c r="Y332" i="2"/>
  <c r="Y263" i="2"/>
  <c r="Y245" i="2"/>
  <c r="Y215" i="2"/>
  <c r="Y213" i="2"/>
  <c r="Y196" i="2"/>
  <c r="Y184" i="2"/>
  <c r="Y178" i="2"/>
  <c r="Y172" i="2"/>
  <c r="Y166" i="2"/>
  <c r="Y160" i="2"/>
  <c r="Y154" i="2"/>
  <c r="Y148" i="2"/>
  <c r="Y276" i="2"/>
  <c r="Y244" i="2"/>
  <c r="Y180" i="2"/>
  <c r="Y177" i="2"/>
  <c r="Y202" i="2"/>
  <c r="Y189" i="2"/>
  <c r="Y174" i="2"/>
  <c r="Y171" i="2"/>
  <c r="Y138" i="2"/>
  <c r="Y136" i="2"/>
  <c r="Y128" i="2"/>
  <c r="Y122" i="2"/>
  <c r="Y116" i="2"/>
  <c r="Y110" i="2"/>
  <c r="Y104" i="2"/>
  <c r="Y98" i="2"/>
  <c r="Y92" i="2"/>
  <c r="Y86" i="2"/>
  <c r="Y80" i="2"/>
  <c r="Y74" i="2"/>
  <c r="Y68" i="2"/>
  <c r="Y62" i="2"/>
  <c r="Y56" i="2"/>
  <c r="Y50" i="2"/>
  <c r="Y44" i="2"/>
  <c r="Y38" i="2"/>
  <c r="Y32" i="2"/>
  <c r="Y26" i="2"/>
  <c r="Y20" i="2"/>
  <c r="Y14" i="2"/>
  <c r="Y8" i="2"/>
  <c r="Y354" i="2"/>
  <c r="Y318" i="2"/>
  <c r="Y207" i="2"/>
  <c r="Y168" i="2"/>
  <c r="Y165" i="2"/>
  <c r="Y167" i="2"/>
  <c r="Y147" i="2"/>
  <c r="Y294" i="2"/>
  <c r="Y279" i="2"/>
  <c r="Y197" i="2"/>
  <c r="Y185" i="2"/>
  <c r="Y179" i="2"/>
  <c r="Y162" i="2"/>
  <c r="Y159" i="2"/>
  <c r="Y143" i="2"/>
  <c r="Y141" i="2"/>
  <c r="Y131" i="2"/>
  <c r="Y123" i="2"/>
  <c r="Y117" i="2"/>
  <c r="Y111" i="2"/>
  <c r="Y105" i="2"/>
  <c r="Y99" i="2"/>
  <c r="Y93" i="2"/>
  <c r="Y87" i="2"/>
  <c r="Y81" i="2"/>
  <c r="Y75" i="2"/>
  <c r="Y69" i="2"/>
  <c r="Y63" i="2"/>
  <c r="Y57" i="2"/>
  <c r="Y51" i="2"/>
  <c r="Y45" i="2"/>
  <c r="Y39" i="2"/>
  <c r="Y33" i="2"/>
  <c r="Y27" i="2"/>
  <c r="Y21" i="2"/>
  <c r="Y15" i="2"/>
  <c r="Y9" i="2"/>
  <c r="Y106" i="2"/>
  <c r="Y262" i="2"/>
  <c r="Y173" i="2"/>
  <c r="Y156" i="2"/>
  <c r="Y153" i="2"/>
  <c r="Y150" i="2"/>
  <c r="Y129" i="2"/>
  <c r="Y124" i="2"/>
  <c r="Y118" i="2"/>
  <c r="Y112" i="2"/>
  <c r="Y251" i="2"/>
  <c r="Y191" i="2"/>
  <c r="Y161" i="2"/>
  <c r="Y200" i="2"/>
  <c r="Y155" i="2"/>
  <c r="Y137" i="2"/>
  <c r="Y125" i="2"/>
  <c r="Y119" i="2"/>
  <c r="Y113" i="2"/>
  <c r="Y107" i="2"/>
  <c r="Y101" i="2"/>
  <c r="Y95" i="2"/>
  <c r="Y89" i="2"/>
  <c r="Y83" i="2"/>
  <c r="Y77" i="2"/>
  <c r="Y71" i="2"/>
  <c r="Y65" i="2"/>
  <c r="Y59" i="2"/>
  <c r="Y53" i="2"/>
  <c r="Y47" i="2"/>
  <c r="Y41" i="2"/>
  <c r="Y35" i="2"/>
  <c r="Y29" i="2"/>
  <c r="Y23" i="2"/>
  <c r="Y17" i="2"/>
  <c r="Y11" i="2"/>
  <c r="Y5" i="2"/>
  <c r="Y220" i="2"/>
  <c r="Y194" i="2"/>
  <c r="Y127" i="2"/>
  <c r="Y94" i="2"/>
  <c r="Y82" i="2"/>
  <c r="Y70" i="2"/>
  <c r="Y58" i="2"/>
  <c r="Y46" i="2"/>
  <c r="Y34" i="2"/>
  <c r="Y22" i="2"/>
  <c r="Y10" i="2"/>
  <c r="Y36" i="2"/>
  <c r="Y108" i="2"/>
  <c r="Y40" i="2"/>
  <c r="Y142" i="2"/>
  <c r="Y130" i="2"/>
  <c r="Y121" i="2"/>
  <c r="Y96" i="2"/>
  <c r="Y84" i="2"/>
  <c r="Y72" i="2"/>
  <c r="Y24" i="2"/>
  <c r="Y100" i="2"/>
  <c r="Y64" i="2"/>
  <c r="Y85" i="2"/>
  <c r="Y73" i="2"/>
  <c r="Y115" i="2"/>
  <c r="Y60" i="2"/>
  <c r="Y48" i="2"/>
  <c r="Y12" i="2"/>
  <c r="Y76" i="2"/>
  <c r="Y52" i="2"/>
  <c r="Y61" i="2"/>
  <c r="Y126" i="2"/>
  <c r="Y109" i="2"/>
  <c r="Y31" i="2"/>
  <c r="Y19" i="2"/>
  <c r="Y7" i="2"/>
  <c r="Y132" i="2"/>
  <c r="Y28" i="2"/>
  <c r="Y16" i="2"/>
  <c r="Y4" i="2"/>
  <c r="Y209" i="2"/>
  <c r="Y120" i="2"/>
  <c r="Y103" i="2"/>
  <c r="Y91" i="2"/>
  <c r="Y79" i="2"/>
  <c r="Y67" i="2"/>
  <c r="Y55" i="2"/>
  <c r="Y43" i="2"/>
  <c r="Y88" i="2"/>
  <c r="Y49" i="2"/>
  <c r="Y37" i="2"/>
  <c r="Y13" i="2"/>
  <c r="Y328" i="2"/>
  <c r="Y183" i="2"/>
  <c r="Y114" i="2"/>
  <c r="Y25" i="2"/>
  <c r="Y149" i="2"/>
  <c r="Y97" i="2"/>
  <c r="Y300" i="2"/>
  <c r="Y144" i="2"/>
  <c r="Y135" i="2"/>
  <c r="Y102" i="2"/>
  <c r="Y90" i="2"/>
  <c r="Y78" i="2"/>
  <c r="Y66" i="2"/>
  <c r="Y54" i="2"/>
  <c r="Y42" i="2"/>
  <c r="Y30" i="2"/>
  <c r="Y18" i="2"/>
  <c r="Y6" i="2"/>
  <c r="AF499" i="2"/>
  <c r="AF493" i="2"/>
  <c r="AF487" i="2"/>
  <c r="AF481" i="2"/>
  <c r="AF475" i="2"/>
  <c r="AF469" i="2"/>
  <c r="AF463" i="2"/>
  <c r="AF457" i="2"/>
  <c r="AF451" i="2"/>
  <c r="AF503" i="2"/>
  <c r="AF497" i="2"/>
  <c r="AF491" i="2"/>
  <c r="AF485" i="2"/>
  <c r="AF479" i="2"/>
  <c r="AF473" i="2"/>
  <c r="AF467" i="2"/>
  <c r="AF461" i="2"/>
  <c r="AF455" i="2"/>
  <c r="AF449" i="2"/>
  <c r="AF443" i="2"/>
  <c r="AF437" i="2"/>
  <c r="AF431" i="2"/>
  <c r="AF425" i="2"/>
  <c r="AF419" i="2"/>
  <c r="AF413" i="2"/>
  <c r="AF407" i="2"/>
  <c r="AF468" i="2"/>
  <c r="AF440" i="2"/>
  <c r="AF423" i="2"/>
  <c r="AF406" i="2"/>
  <c r="AF400" i="2"/>
  <c r="AF394" i="2"/>
  <c r="AF494" i="2"/>
  <c r="AF483" i="2"/>
  <c r="AF472" i="2"/>
  <c r="AF450" i="2"/>
  <c r="AF447" i="2"/>
  <c r="AF427" i="2"/>
  <c r="AF417" i="2"/>
  <c r="AF403" i="2"/>
  <c r="AF501" i="2"/>
  <c r="AF454" i="2"/>
  <c r="AF495" i="2"/>
  <c r="AF480" i="2"/>
  <c r="AF478" i="2"/>
  <c r="AF448" i="2"/>
  <c r="AF426" i="2"/>
  <c r="AF476" i="2"/>
  <c r="AF459" i="2"/>
  <c r="AF432" i="2"/>
  <c r="AF429" i="2"/>
  <c r="AF381" i="2"/>
  <c r="AF375" i="2"/>
  <c r="AF369" i="2"/>
  <c r="AF489" i="2"/>
  <c r="AF474" i="2"/>
  <c r="AF446" i="2"/>
  <c r="AF421" i="2"/>
  <c r="AF418" i="2"/>
  <c r="AF397" i="2"/>
  <c r="AF390" i="2"/>
  <c r="AF498" i="2"/>
  <c r="AF466" i="2"/>
  <c r="AF464" i="2"/>
  <c r="AF444" i="2"/>
  <c r="AF416" i="2"/>
  <c r="AF391" i="2"/>
  <c r="AF377" i="2"/>
  <c r="AF496" i="2"/>
  <c r="AF462" i="2"/>
  <c r="AF433" i="2"/>
  <c r="AF430" i="2"/>
  <c r="AF470" i="2"/>
  <c r="AF424" i="2"/>
  <c r="AF422" i="2"/>
  <c r="AF420" i="2"/>
  <c r="AF396" i="2"/>
  <c r="AF486" i="2"/>
  <c r="AF460" i="2"/>
  <c r="AF442" i="2"/>
  <c r="AF434" i="2"/>
  <c r="AF392" i="2"/>
  <c r="AF380" i="2"/>
  <c r="AF368" i="2"/>
  <c r="AF362" i="2"/>
  <c r="AF356" i="2"/>
  <c r="AF350" i="2"/>
  <c r="AF344" i="2"/>
  <c r="AF338" i="2"/>
  <c r="AF502" i="2"/>
  <c r="AF492" i="2"/>
  <c r="AF439" i="2"/>
  <c r="AF385" i="2"/>
  <c r="AF372" i="2"/>
  <c r="AF453" i="2"/>
  <c r="AF436" i="2"/>
  <c r="AF411" i="2"/>
  <c r="AF405" i="2"/>
  <c r="AF383" i="2"/>
  <c r="AF378" i="2"/>
  <c r="AF363" i="2"/>
  <c r="AF482" i="2"/>
  <c r="AF456" i="2"/>
  <c r="AF428" i="2"/>
  <c r="AF409" i="2"/>
  <c r="AF401" i="2"/>
  <c r="AF452" i="2"/>
  <c r="AF365" i="2"/>
  <c r="AF438" i="2"/>
  <c r="AF358" i="2"/>
  <c r="AF355" i="2"/>
  <c r="AF341" i="2"/>
  <c r="AF330" i="2"/>
  <c r="AF326" i="2"/>
  <c r="AF313" i="2"/>
  <c r="AF309" i="2"/>
  <c r="AF384" i="2"/>
  <c r="AF322" i="2"/>
  <c r="AF304" i="2"/>
  <c r="AF298" i="2"/>
  <c r="AF292" i="2"/>
  <c r="AF286" i="2"/>
  <c r="AF280" i="2"/>
  <c r="AF500" i="2"/>
  <c r="AF366" i="2"/>
  <c r="AF353" i="2"/>
  <c r="AF345" i="2"/>
  <c r="AF335" i="2"/>
  <c r="AF318" i="2"/>
  <c r="AF314" i="2"/>
  <c r="AF414" i="2"/>
  <c r="AF410" i="2"/>
  <c r="AF402" i="2"/>
  <c r="AF374" i="2"/>
  <c r="AF371" i="2"/>
  <c r="AF331" i="2"/>
  <c r="AF327" i="2"/>
  <c r="AF310" i="2"/>
  <c r="AF305" i="2"/>
  <c r="AF299" i="2"/>
  <c r="AF398" i="2"/>
  <c r="AF387" i="2"/>
  <c r="AF361" i="2"/>
  <c r="AF348" i="2"/>
  <c r="AF342" i="2"/>
  <c r="AF339" i="2"/>
  <c r="AF323" i="2"/>
  <c r="AF441" i="2"/>
  <c r="AF359" i="2"/>
  <c r="AF351" i="2"/>
  <c r="AF332" i="2"/>
  <c r="AF319" i="2"/>
  <c r="AF315" i="2"/>
  <c r="AF306" i="2"/>
  <c r="AF300" i="2"/>
  <c r="AF386" i="2"/>
  <c r="AF376" i="2"/>
  <c r="AF373" i="2"/>
  <c r="AF370" i="2"/>
  <c r="AF346" i="2"/>
  <c r="AF336" i="2"/>
  <c r="AF328" i="2"/>
  <c r="AF465" i="2"/>
  <c r="AF435" i="2"/>
  <c r="AF408" i="2"/>
  <c r="AF393" i="2"/>
  <c r="AF379" i="2"/>
  <c r="AF354" i="2"/>
  <c r="AF324" i="2"/>
  <c r="AF320" i="2"/>
  <c r="AF307" i="2"/>
  <c r="AF301" i="2"/>
  <c r="AF458" i="2"/>
  <c r="AF357" i="2"/>
  <c r="AF343" i="2"/>
  <c r="AF302" i="2"/>
  <c r="AF297" i="2"/>
  <c r="AF295" i="2"/>
  <c r="AF288" i="2"/>
  <c r="AF285" i="2"/>
  <c r="AF268" i="2"/>
  <c r="AF477" i="2"/>
  <c r="AF352" i="2"/>
  <c r="AF293" i="2"/>
  <c r="AF275" i="2"/>
  <c r="AF265" i="2"/>
  <c r="AF261" i="2"/>
  <c r="AF255" i="2"/>
  <c r="AF249" i="2"/>
  <c r="AF243" i="2"/>
  <c r="AF237" i="2"/>
  <c r="AF231" i="2"/>
  <c r="AF225" i="2"/>
  <c r="AF219" i="2"/>
  <c r="AF213" i="2"/>
  <c r="AF207" i="2"/>
  <c r="AF201" i="2"/>
  <c r="AF195" i="2"/>
  <c r="AF189" i="2"/>
  <c r="AF412" i="2"/>
  <c r="AF389" i="2"/>
  <c r="AF317" i="2"/>
  <c r="AF283" i="2"/>
  <c r="AF399" i="2"/>
  <c r="AF388" i="2"/>
  <c r="AF347" i="2"/>
  <c r="AF334" i="2"/>
  <c r="AF272" i="2"/>
  <c r="AF269" i="2"/>
  <c r="AF262" i="2"/>
  <c r="AF256" i="2"/>
  <c r="AF250" i="2"/>
  <c r="AF244" i="2"/>
  <c r="AF238" i="2"/>
  <c r="AF232" i="2"/>
  <c r="AF226" i="2"/>
  <c r="AF220" i="2"/>
  <c r="AF471" i="2"/>
  <c r="AF333" i="2"/>
  <c r="AF316" i="2"/>
  <c r="AF291" i="2"/>
  <c r="AF281" i="2"/>
  <c r="AF278" i="2"/>
  <c r="AF490" i="2"/>
  <c r="AF329" i="2"/>
  <c r="AF289" i="2"/>
  <c r="AF266" i="2"/>
  <c r="AF263" i="2"/>
  <c r="AF257" i="2"/>
  <c r="AF251" i="2"/>
  <c r="AF245" i="2"/>
  <c r="AF239" i="2"/>
  <c r="AF367" i="2"/>
  <c r="AF360" i="2"/>
  <c r="AF337" i="2"/>
  <c r="AF296" i="2"/>
  <c r="AF294" i="2"/>
  <c r="AF276" i="2"/>
  <c r="AF488" i="2"/>
  <c r="AF395" i="2"/>
  <c r="AF325" i="2"/>
  <c r="AF287" i="2"/>
  <c r="AF284" i="2"/>
  <c r="AF273" i="2"/>
  <c r="AF270" i="2"/>
  <c r="AF258" i="2"/>
  <c r="AF252" i="2"/>
  <c r="AF246" i="2"/>
  <c r="AF240" i="2"/>
  <c r="AF234" i="2"/>
  <c r="AF228" i="2"/>
  <c r="AF222" i="2"/>
  <c r="AF230" i="2"/>
  <c r="AF221" i="2"/>
  <c r="AF208" i="2"/>
  <c r="AF484" i="2"/>
  <c r="AF349" i="2"/>
  <c r="AF282" i="2"/>
  <c r="AF264" i="2"/>
  <c r="AF253" i="2"/>
  <c r="AF224" i="2"/>
  <c r="AF217" i="2"/>
  <c r="AF215" i="2"/>
  <c r="AF196" i="2"/>
  <c r="AF193" i="2"/>
  <c r="AF184" i="2"/>
  <c r="AF178" i="2"/>
  <c r="AF172" i="2"/>
  <c r="AF166" i="2"/>
  <c r="AF160" i="2"/>
  <c r="AF154" i="2"/>
  <c r="AF148" i="2"/>
  <c r="AF142" i="2"/>
  <c r="AF136" i="2"/>
  <c r="AF130" i="2"/>
  <c r="AF235" i="2"/>
  <c r="AF364" i="2"/>
  <c r="AF277" i="2"/>
  <c r="AF260" i="2"/>
  <c r="AF242" i="2"/>
  <c r="AF229" i="2"/>
  <c r="AF206" i="2"/>
  <c r="AF204" i="2"/>
  <c r="AF191" i="2"/>
  <c r="AF188" i="2"/>
  <c r="AF179" i="2"/>
  <c r="AF173" i="2"/>
  <c r="AF167" i="2"/>
  <c r="AF161" i="2"/>
  <c r="AF155" i="2"/>
  <c r="AF149" i="2"/>
  <c r="AF143" i="2"/>
  <c r="AF137" i="2"/>
  <c r="AF312" i="2"/>
  <c r="AF223" i="2"/>
  <c r="AF202" i="2"/>
  <c r="AF199" i="2"/>
  <c r="AF382" i="2"/>
  <c r="AF303" i="2"/>
  <c r="AF267" i="2"/>
  <c r="AF259" i="2"/>
  <c r="AF241" i="2"/>
  <c r="AF211" i="2"/>
  <c r="AF209" i="2"/>
  <c r="AF180" i="2"/>
  <c r="AF174" i="2"/>
  <c r="AF168" i="2"/>
  <c r="AF162" i="2"/>
  <c r="AF156" i="2"/>
  <c r="AF150" i="2"/>
  <c r="AF144" i="2"/>
  <c r="AF321" i="2"/>
  <c r="AF290" i="2"/>
  <c r="AF197" i="2"/>
  <c r="AF194" i="2"/>
  <c r="AF415" i="2"/>
  <c r="AF311" i="2"/>
  <c r="AF271" i="2"/>
  <c r="AF248" i="2"/>
  <c r="AF218" i="2"/>
  <c r="AF216" i="2"/>
  <c r="AF186" i="2"/>
  <c r="AF181" i="2"/>
  <c r="AF175" i="2"/>
  <c r="AF169" i="2"/>
  <c r="AF163" i="2"/>
  <c r="AF157" i="2"/>
  <c r="AF151" i="2"/>
  <c r="AF145" i="2"/>
  <c r="AF171" i="2"/>
  <c r="AF279" i="2"/>
  <c r="AF192" i="2"/>
  <c r="AF185" i="2"/>
  <c r="AF182" i="2"/>
  <c r="AF165" i="2"/>
  <c r="AF134" i="2"/>
  <c r="AF23" i="2"/>
  <c r="AF11" i="2"/>
  <c r="AF445" i="2"/>
  <c r="AF233" i="2"/>
  <c r="AF176" i="2"/>
  <c r="AF159" i="2"/>
  <c r="AF141" i="2"/>
  <c r="AF139" i="2"/>
  <c r="AF125" i="2"/>
  <c r="AF119" i="2"/>
  <c r="AF113" i="2"/>
  <c r="AF107" i="2"/>
  <c r="AF101" i="2"/>
  <c r="AF95" i="2"/>
  <c r="AF89" i="2"/>
  <c r="AF83" i="2"/>
  <c r="AF77" i="2"/>
  <c r="AF71" i="2"/>
  <c r="AF65" i="2"/>
  <c r="AF59" i="2"/>
  <c r="AF53" i="2"/>
  <c r="AF47" i="2"/>
  <c r="AF41" i="2"/>
  <c r="AF35" i="2"/>
  <c r="AF29" i="2"/>
  <c r="AF17" i="2"/>
  <c r="AF5" i="2"/>
  <c r="AF254" i="2"/>
  <c r="AF212" i="2"/>
  <c r="AF170" i="2"/>
  <c r="AF153" i="2"/>
  <c r="AF132" i="2"/>
  <c r="AF129" i="2"/>
  <c r="AF24" i="2"/>
  <c r="AF404" i="2"/>
  <c r="AF340" i="2"/>
  <c r="AF164" i="2"/>
  <c r="AF147" i="2"/>
  <c r="AF126" i="2"/>
  <c r="AF120" i="2"/>
  <c r="AF114" i="2"/>
  <c r="AF108" i="2"/>
  <c r="AF102" i="2"/>
  <c r="AF96" i="2"/>
  <c r="AF90" i="2"/>
  <c r="AF84" i="2"/>
  <c r="AF78" i="2"/>
  <c r="AF72" i="2"/>
  <c r="AF66" i="2"/>
  <c r="AF60" i="2"/>
  <c r="AF54" i="2"/>
  <c r="AF48" i="2"/>
  <c r="AF42" i="2"/>
  <c r="AF36" i="2"/>
  <c r="AF30" i="2"/>
  <c r="AF18" i="2"/>
  <c r="AF12" i="2"/>
  <c r="AF6" i="2"/>
  <c r="AF205" i="2"/>
  <c r="AF200" i="2"/>
  <c r="AF158" i="2"/>
  <c r="AF274" i="2"/>
  <c r="AF187" i="2"/>
  <c r="AF152" i="2"/>
  <c r="AF135" i="2"/>
  <c r="AF127" i="2"/>
  <c r="AF121" i="2"/>
  <c r="AF115" i="2"/>
  <c r="AF109" i="2"/>
  <c r="AF103" i="2"/>
  <c r="AF97" i="2"/>
  <c r="AF91" i="2"/>
  <c r="AF85" i="2"/>
  <c r="AF79" i="2"/>
  <c r="AF73" i="2"/>
  <c r="AF67" i="2"/>
  <c r="AF61" i="2"/>
  <c r="AF55" i="2"/>
  <c r="AF49" i="2"/>
  <c r="AF43" i="2"/>
  <c r="AF37" i="2"/>
  <c r="AF31" i="2"/>
  <c r="AF25" i="2"/>
  <c r="AF19" i="2"/>
  <c r="AF13" i="2"/>
  <c r="AF7" i="2"/>
  <c r="AF308" i="2"/>
  <c r="AF210" i="2"/>
  <c r="AF214" i="2"/>
  <c r="AF190" i="2"/>
  <c r="AF203" i="2"/>
  <c r="AF118" i="2"/>
  <c r="AF4" i="2"/>
  <c r="AF39" i="2"/>
  <c r="AF10" i="2"/>
  <c r="AF133" i="2"/>
  <c r="AF112" i="2"/>
  <c r="AF98" i="2"/>
  <c r="AF86" i="2"/>
  <c r="AF74" i="2"/>
  <c r="AF62" i="2"/>
  <c r="AF50" i="2"/>
  <c r="AF38" i="2"/>
  <c r="AF26" i="2"/>
  <c r="AF14" i="2"/>
  <c r="AF106" i="2"/>
  <c r="AF116" i="2"/>
  <c r="AF227" i="2"/>
  <c r="AF146" i="2"/>
  <c r="AF123" i="2"/>
  <c r="AF117" i="2"/>
  <c r="AF93" i="2"/>
  <c r="AF81" i="2"/>
  <c r="AF69" i="2"/>
  <c r="AF57" i="2"/>
  <c r="AF45" i="2"/>
  <c r="AF33" i="2"/>
  <c r="AF21" i="2"/>
  <c r="AF9" i="2"/>
  <c r="AF40" i="2"/>
  <c r="AF28" i="2"/>
  <c r="AF87" i="2"/>
  <c r="AF183" i="2"/>
  <c r="AF111" i="2"/>
  <c r="AF52" i="2"/>
  <c r="AF16" i="2"/>
  <c r="AF75" i="2"/>
  <c r="AF177" i="2"/>
  <c r="AF94" i="2"/>
  <c r="AF82" i="2"/>
  <c r="AF46" i="2"/>
  <c r="AF22" i="2"/>
  <c r="AF198" i="2"/>
  <c r="AF140" i="2"/>
  <c r="AF122" i="2"/>
  <c r="AF105" i="2"/>
  <c r="AF100" i="2"/>
  <c r="AF88" i="2"/>
  <c r="AF76" i="2"/>
  <c r="AF64" i="2"/>
  <c r="AF247" i="2"/>
  <c r="AF128" i="2"/>
  <c r="AF63" i="2"/>
  <c r="AF70" i="2"/>
  <c r="AF110" i="2"/>
  <c r="AF92" i="2"/>
  <c r="AF80" i="2"/>
  <c r="AF68" i="2"/>
  <c r="AF56" i="2"/>
  <c r="AF44" i="2"/>
  <c r="AF32" i="2"/>
  <c r="AF20" i="2"/>
  <c r="AF8" i="2"/>
  <c r="AF51" i="2"/>
  <c r="AF124" i="2"/>
  <c r="AF58" i="2"/>
  <c r="AF131" i="2"/>
  <c r="AF104" i="2"/>
  <c r="AF99" i="2"/>
  <c r="AF27" i="2"/>
  <c r="AF15" i="2"/>
  <c r="AF138" i="2"/>
  <c r="AF236" i="2"/>
  <c r="AF34" i="2"/>
  <c r="L509" i="2"/>
  <c r="AB477" i="2" s="1"/>
  <c r="P509" i="1"/>
  <c r="L507" i="1"/>
  <c r="M507" i="1"/>
  <c r="M508" i="1" s="1"/>
  <c r="J507" i="1"/>
  <c r="J509" i="1" s="1"/>
  <c r="C507" i="1"/>
  <c r="C509" i="1" s="1"/>
  <c r="D507" i="1"/>
  <c r="O509" i="1"/>
  <c r="L509" i="1"/>
  <c r="D509" i="1"/>
  <c r="M509" i="1"/>
  <c r="I507" i="1"/>
  <c r="I509" i="1" s="1"/>
  <c r="F507" i="1"/>
  <c r="F509" i="1" s="1"/>
  <c r="G507" i="1"/>
  <c r="G509" i="1" s="1"/>
  <c r="L508" i="1"/>
  <c r="O508" i="1"/>
  <c r="P508" i="1"/>
  <c r="D508" i="1"/>
  <c r="AF505" i="3" l="1"/>
  <c r="Y505" i="3"/>
  <c r="S505" i="3"/>
  <c r="W505" i="3"/>
  <c r="AB505" i="3"/>
  <c r="V502" i="3"/>
  <c r="V496" i="3"/>
  <c r="V490" i="3"/>
  <c r="V484" i="3"/>
  <c r="V478" i="3"/>
  <c r="V472" i="3"/>
  <c r="V466" i="3"/>
  <c r="V460" i="3"/>
  <c r="V454" i="3"/>
  <c r="V448" i="3"/>
  <c r="V442" i="3"/>
  <c r="V436" i="3"/>
  <c r="V430" i="3"/>
  <c r="V424" i="3"/>
  <c r="V418" i="3"/>
  <c r="V412" i="3"/>
  <c r="V503" i="3"/>
  <c r="V486" i="3"/>
  <c r="V469" i="3"/>
  <c r="V452" i="3"/>
  <c r="V435" i="3"/>
  <c r="V431" i="3"/>
  <c r="V414" i="3"/>
  <c r="V405" i="3"/>
  <c r="V399" i="3"/>
  <c r="V499" i="3"/>
  <c r="V482" i="3"/>
  <c r="V465" i="3"/>
  <c r="V461" i="3"/>
  <c r="V444" i="3"/>
  <c r="V427" i="3"/>
  <c r="V410" i="3"/>
  <c r="V485" i="3"/>
  <c r="V463" i="3"/>
  <c r="V441" i="3"/>
  <c r="V408" i="3"/>
  <c r="V390" i="3"/>
  <c r="V384" i="3"/>
  <c r="V378" i="3"/>
  <c r="V372" i="3"/>
  <c r="V366" i="3"/>
  <c r="V360" i="3"/>
  <c r="V354" i="3"/>
  <c r="V348" i="3"/>
  <c r="V342" i="3"/>
  <c r="V336" i="3"/>
  <c r="V330" i="3"/>
  <c r="V324" i="3"/>
  <c r="V318" i="3"/>
  <c r="V312" i="3"/>
  <c r="V306" i="3"/>
  <c r="V300" i="3"/>
  <c r="V294" i="3"/>
  <c r="V288" i="3"/>
  <c r="V491" i="3"/>
  <c r="V488" i="3"/>
  <c r="V455" i="3"/>
  <c r="V433" i="3"/>
  <c r="V411" i="3"/>
  <c r="V402" i="3"/>
  <c r="V471" i="3"/>
  <c r="V467" i="3"/>
  <c r="V450" i="3"/>
  <c r="V371" i="3"/>
  <c r="V501" i="3"/>
  <c r="V497" i="3"/>
  <c r="V480" i="3"/>
  <c r="V393" i="3"/>
  <c r="V383" i="3"/>
  <c r="V380" i="3"/>
  <c r="V363" i="3"/>
  <c r="V462" i="3"/>
  <c r="V428" i="3"/>
  <c r="V426" i="3"/>
  <c r="V419" i="3"/>
  <c r="V356" i="3"/>
  <c r="V339" i="3"/>
  <c r="V322" i="3"/>
  <c r="V305" i="3"/>
  <c r="V301" i="3"/>
  <c r="V489" i="3"/>
  <c r="V446" i="3"/>
  <c r="V437" i="3"/>
  <c r="V388" i="3"/>
  <c r="V381" i="3"/>
  <c r="V373" i="3"/>
  <c r="V370" i="3"/>
  <c r="V367" i="3"/>
  <c r="V352" i="3"/>
  <c r="V335" i="3"/>
  <c r="V331" i="3"/>
  <c r="V314" i="3"/>
  <c r="V297" i="3"/>
  <c r="V481" i="3"/>
  <c r="V459" i="3"/>
  <c r="V443" i="3"/>
  <c r="V440" i="3"/>
  <c r="V421" i="3"/>
  <c r="V400" i="3"/>
  <c r="V395" i="3"/>
  <c r="V369" i="3"/>
  <c r="V351" i="3"/>
  <c r="V332" i="3"/>
  <c r="V329" i="3"/>
  <c r="V310" i="3"/>
  <c r="V296" i="3"/>
  <c r="V279" i="3"/>
  <c r="V262" i="3"/>
  <c r="V245" i="3"/>
  <c r="V241" i="3"/>
  <c r="V475" i="3"/>
  <c r="V451" i="3"/>
  <c r="V429" i="3"/>
  <c r="V413" i="3"/>
  <c r="V362" i="3"/>
  <c r="V357" i="3"/>
  <c r="V343" i="3"/>
  <c r="V321" i="3"/>
  <c r="V302" i="3"/>
  <c r="V299" i="3"/>
  <c r="V275" i="3"/>
  <c r="V271" i="3"/>
  <c r="V258" i="3"/>
  <c r="V254" i="3"/>
  <c r="V483" i="3"/>
  <c r="V464" i="3"/>
  <c r="V445" i="3"/>
  <c r="V423" i="3"/>
  <c r="V407" i="3"/>
  <c r="V397" i="3"/>
  <c r="V376" i="3"/>
  <c r="V349" i="3"/>
  <c r="V346" i="3"/>
  <c r="V327" i="3"/>
  <c r="V313" i="3"/>
  <c r="V291" i="3"/>
  <c r="V284" i="3"/>
  <c r="V267" i="3"/>
  <c r="V250" i="3"/>
  <c r="V498" i="3"/>
  <c r="V473" i="3"/>
  <c r="V458" i="3"/>
  <c r="V425" i="3"/>
  <c r="V394" i="3"/>
  <c r="V389" i="3"/>
  <c r="V359" i="3"/>
  <c r="V340" i="3"/>
  <c r="V317" i="3"/>
  <c r="V298" i="3"/>
  <c r="V286" i="3"/>
  <c r="V265" i="3"/>
  <c r="V234" i="3"/>
  <c r="V224" i="3"/>
  <c r="V221" i="3"/>
  <c r="V211" i="3"/>
  <c r="V200" i="3"/>
  <c r="V196" i="3"/>
  <c r="V183" i="3"/>
  <c r="V179" i="3"/>
  <c r="V162" i="3"/>
  <c r="V494" i="3"/>
  <c r="V487" i="3"/>
  <c r="V447" i="3"/>
  <c r="V422" i="3"/>
  <c r="V404" i="3"/>
  <c r="V391" i="3"/>
  <c r="V453" i="3"/>
  <c r="V323" i="3"/>
  <c r="V316" i="3"/>
  <c r="V287" i="3"/>
  <c r="V266" i="3"/>
  <c r="V264" i="3"/>
  <c r="V239" i="3"/>
  <c r="V226" i="3"/>
  <c r="V187" i="3"/>
  <c r="V184" i="3"/>
  <c r="V177" i="3"/>
  <c r="V157" i="3"/>
  <c r="V154" i="3"/>
  <c r="V147" i="3"/>
  <c r="V143" i="3"/>
  <c r="V139" i="3"/>
  <c r="V126" i="3"/>
  <c r="V122" i="3"/>
  <c r="V105" i="3"/>
  <c r="V479" i="3"/>
  <c r="V457" i="3"/>
  <c r="V449" i="3"/>
  <c r="V398" i="3"/>
  <c r="V387" i="3"/>
  <c r="V374" i="3"/>
  <c r="V355" i="3"/>
  <c r="V341" i="3"/>
  <c r="V325" i="3"/>
  <c r="V307" i="3"/>
  <c r="V283" i="3"/>
  <c r="V281" i="3"/>
  <c r="V277" i="3"/>
  <c r="V260" i="3"/>
  <c r="V244" i="3"/>
  <c r="V237" i="3"/>
  <c r="V229" i="3"/>
  <c r="V218" i="3"/>
  <c r="V204" i="3"/>
  <c r="V194" i="3"/>
  <c r="V174" i="3"/>
  <c r="V164" i="3"/>
  <c r="V135" i="3"/>
  <c r="V438" i="3"/>
  <c r="V406" i="3"/>
  <c r="V401" i="3"/>
  <c r="V396" i="3"/>
  <c r="V293" i="3"/>
  <c r="V233" i="3"/>
  <c r="V220" i="3"/>
  <c r="V216" i="3"/>
  <c r="V386" i="3"/>
  <c r="V382" i="3"/>
  <c r="V358" i="3"/>
  <c r="V319" i="3"/>
  <c r="V308" i="3"/>
  <c r="V292" i="3"/>
  <c r="V289" i="3"/>
  <c r="V259" i="3"/>
  <c r="V242" i="3"/>
  <c r="V238" i="3"/>
  <c r="V232" i="3"/>
  <c r="V345" i="3"/>
  <c r="V309" i="3"/>
  <c r="V256" i="3"/>
  <c r="V251" i="3"/>
  <c r="V246" i="3"/>
  <c r="V227" i="3"/>
  <c r="V219" i="3"/>
  <c r="V217" i="3"/>
  <c r="V199" i="3"/>
  <c r="V185" i="3"/>
  <c r="V180" i="3"/>
  <c r="V161" i="3"/>
  <c r="V156" i="3"/>
  <c r="V141" i="3"/>
  <c r="V138" i="3"/>
  <c r="V113" i="3"/>
  <c r="V110" i="3"/>
  <c r="V86" i="3"/>
  <c r="V69" i="3"/>
  <c r="V477" i="3"/>
  <c r="V377" i="3"/>
  <c r="V347" i="3"/>
  <c r="V337" i="3"/>
  <c r="V304" i="3"/>
  <c r="V285" i="3"/>
  <c r="V247" i="3"/>
  <c r="V222" i="3"/>
  <c r="V198" i="3"/>
  <c r="V191" i="3"/>
  <c r="V186" i="3"/>
  <c r="V155" i="3"/>
  <c r="V150" i="3"/>
  <c r="V134" i="3"/>
  <c r="V115" i="3"/>
  <c r="V108" i="3"/>
  <c r="V88" i="3"/>
  <c r="V71" i="3"/>
  <c r="V476" i="3"/>
  <c r="V416" i="3"/>
  <c r="V334" i="3"/>
  <c r="V280" i="3"/>
  <c r="V236" i="3"/>
  <c r="V223" i="3"/>
  <c r="V208" i="3"/>
  <c r="V201" i="3"/>
  <c r="V178" i="3"/>
  <c r="V120" i="3"/>
  <c r="V468" i="3"/>
  <c r="V326" i="3"/>
  <c r="V290" i="3"/>
  <c r="V257" i="3"/>
  <c r="V213" i="3"/>
  <c r="V176" i="3"/>
  <c r="V170" i="3"/>
  <c r="V132" i="3"/>
  <c r="V125" i="3"/>
  <c r="V101" i="3"/>
  <c r="V96" i="3"/>
  <c r="V89" i="3"/>
  <c r="V78" i="3"/>
  <c r="V66" i="3"/>
  <c r="V62" i="3"/>
  <c r="V45" i="3"/>
  <c r="V28" i="3"/>
  <c r="V11" i="3"/>
  <c r="V7" i="3"/>
  <c r="V230" i="3"/>
  <c r="V210" i="3"/>
  <c r="V203" i="3"/>
  <c r="V188" i="3"/>
  <c r="V151" i="3"/>
  <c r="V149" i="3"/>
  <c r="V145" i="3"/>
  <c r="V118" i="3"/>
  <c r="V106" i="3"/>
  <c r="V94" i="3"/>
  <c r="V81" i="3"/>
  <c r="V70" i="3"/>
  <c r="V41" i="3"/>
  <c r="V20" i="3"/>
  <c r="V276" i="3"/>
  <c r="V205" i="3"/>
  <c r="V192" i="3"/>
  <c r="V415" i="3"/>
  <c r="V353" i="3"/>
  <c r="V333" i="3"/>
  <c r="V273" i="3"/>
  <c r="V270" i="3"/>
  <c r="V263" i="3"/>
  <c r="V225" i="3"/>
  <c r="V182" i="3"/>
  <c r="V130" i="3"/>
  <c r="V58" i="3"/>
  <c r="V37" i="3"/>
  <c r="V24" i="3"/>
  <c r="V474" i="3"/>
  <c r="V215" i="3"/>
  <c r="V190" i="3"/>
  <c r="V252" i="3"/>
  <c r="V249" i="3"/>
  <c r="V243" i="3"/>
  <c r="V202" i="3"/>
  <c r="V181" i="3"/>
  <c r="V148" i="3"/>
  <c r="V131" i="3"/>
  <c r="V119" i="3"/>
  <c r="V107" i="3"/>
  <c r="V95" i="3"/>
  <c r="V85" i="3"/>
  <c r="V74" i="3"/>
  <c r="V64" i="3"/>
  <c r="V47" i="3"/>
  <c r="V43" i="3"/>
  <c r="V30" i="3"/>
  <c r="V26" i="3"/>
  <c r="V9" i="3"/>
  <c r="V456" i="3"/>
  <c r="V403" i="3"/>
  <c r="V385" i="3"/>
  <c r="V379" i="3"/>
  <c r="V364" i="3"/>
  <c r="V278" i="3"/>
  <c r="V268" i="3"/>
  <c r="V255" i="3"/>
  <c r="V240" i="3"/>
  <c r="V214" i="3"/>
  <c r="V209" i="3"/>
  <c r="V146" i="3"/>
  <c r="V144" i="3"/>
  <c r="V124" i="3"/>
  <c r="V112" i="3"/>
  <c r="V100" i="3"/>
  <c r="V60" i="3"/>
  <c r="V56" i="3"/>
  <c r="V493" i="3"/>
  <c r="V253" i="3"/>
  <c r="V235" i="3"/>
  <c r="V189" i="3"/>
  <c r="V171" i="3"/>
  <c r="V117" i="3"/>
  <c r="V77" i="3"/>
  <c r="V40" i="3"/>
  <c r="V21" i="3"/>
  <c r="V14" i="3"/>
  <c r="V31" i="3"/>
  <c r="V153" i="3"/>
  <c r="V22" i="3"/>
  <c r="V328" i="3"/>
  <c r="V228" i="3"/>
  <c r="V65" i="3"/>
  <c r="V34" i="3"/>
  <c r="V27" i="3"/>
  <c r="V500" i="3"/>
  <c r="V173" i="3"/>
  <c r="V166" i="3"/>
  <c r="V492" i="3"/>
  <c r="V434" i="3"/>
  <c r="V420" i="3"/>
  <c r="V338" i="3"/>
  <c r="V315" i="3"/>
  <c r="V197" i="3"/>
  <c r="V193" i="3"/>
  <c r="V114" i="3"/>
  <c r="V111" i="3"/>
  <c r="V91" i="3"/>
  <c r="V38" i="3"/>
  <c r="V417" i="3"/>
  <c r="V344" i="3"/>
  <c r="V163" i="3"/>
  <c r="V116" i="3"/>
  <c r="V67" i="3"/>
  <c r="V48" i="3"/>
  <c r="V36" i="3"/>
  <c r="V368" i="3"/>
  <c r="V76" i="3"/>
  <c r="V392" i="3"/>
  <c r="V361" i="3"/>
  <c r="V272" i="3"/>
  <c r="V206" i="3"/>
  <c r="V167" i="3"/>
  <c r="V128" i="3"/>
  <c r="V99" i="3"/>
  <c r="V79" i="3"/>
  <c r="V72" i="3"/>
  <c r="V19" i="3"/>
  <c r="V12" i="3"/>
  <c r="V5" i="3"/>
  <c r="V432" i="3"/>
  <c r="V160" i="3"/>
  <c r="V140" i="3"/>
  <c r="V137" i="3"/>
  <c r="V102" i="3"/>
  <c r="V93" i="3"/>
  <c r="V54" i="3"/>
  <c r="V52" i="3"/>
  <c r="V50" i="3"/>
  <c r="V29" i="3"/>
  <c r="V17" i="3"/>
  <c r="V10" i="3"/>
  <c r="V320" i="3"/>
  <c r="V63" i="3"/>
  <c r="V46" i="3"/>
  <c r="V8" i="3"/>
  <c r="V282" i="3"/>
  <c r="V159" i="3"/>
  <c r="V133" i="3"/>
  <c r="V127" i="3"/>
  <c r="V104" i="3"/>
  <c r="V375" i="3"/>
  <c r="V168" i="3"/>
  <c r="V75" i="3"/>
  <c r="V59" i="3"/>
  <c r="V42" i="3"/>
  <c r="V23" i="3"/>
  <c r="V495" i="3"/>
  <c r="V350" i="3"/>
  <c r="V82" i="3"/>
  <c r="V15" i="3"/>
  <c r="V87" i="3"/>
  <c r="V49" i="3"/>
  <c r="V207" i="3"/>
  <c r="V32" i="3"/>
  <c r="V4" i="3"/>
  <c r="V158" i="3"/>
  <c r="V90" i="3"/>
  <c r="V55" i="3"/>
  <c r="V44" i="3"/>
  <c r="V25" i="3"/>
  <c r="V13" i="3"/>
  <c r="V470" i="3"/>
  <c r="V439" i="3"/>
  <c r="V195" i="3"/>
  <c r="V172" i="3"/>
  <c r="V165" i="3"/>
  <c r="V136" i="3"/>
  <c r="V73" i="3"/>
  <c r="V61" i="3"/>
  <c r="V35" i="3"/>
  <c r="V365" i="3"/>
  <c r="V303" i="3"/>
  <c r="V409" i="3"/>
  <c r="V261" i="3"/>
  <c r="V248" i="3"/>
  <c r="V16" i="3"/>
  <c r="V6" i="3"/>
  <c r="V142" i="3"/>
  <c r="V51" i="3"/>
  <c r="V123" i="3"/>
  <c r="V53" i="3"/>
  <c r="V295" i="3"/>
  <c r="V175" i="3"/>
  <c r="V152" i="3"/>
  <c r="V103" i="3"/>
  <c r="V83" i="3"/>
  <c r="V33" i="3"/>
  <c r="V212" i="3"/>
  <c r="V129" i="3"/>
  <c r="V98" i="3"/>
  <c r="V68" i="3"/>
  <c r="V18" i="3"/>
  <c r="V274" i="3"/>
  <c r="V80" i="3"/>
  <c r="V57" i="3"/>
  <c r="V311" i="3"/>
  <c r="V269" i="3"/>
  <c r="V231" i="3"/>
  <c r="V169" i="3"/>
  <c r="V121" i="3"/>
  <c r="V92" i="3"/>
  <c r="V84" i="3"/>
  <c r="V109" i="3"/>
  <c r="V97" i="3"/>
  <c r="V39" i="3"/>
  <c r="AC505" i="3"/>
  <c r="AE505" i="3"/>
  <c r="T505" i="3"/>
  <c r="AE68" i="2"/>
  <c r="AE114" i="2"/>
  <c r="AE147" i="2"/>
  <c r="AE348" i="2"/>
  <c r="AE355" i="2"/>
  <c r="AE54" i="2"/>
  <c r="AE108" i="2"/>
  <c r="AE266" i="2"/>
  <c r="AE298" i="2"/>
  <c r="AE393" i="2"/>
  <c r="AE72" i="2"/>
  <c r="AE228" i="2"/>
  <c r="AE219" i="2"/>
  <c r="AE370" i="2"/>
  <c r="AE84" i="2"/>
  <c r="AE290" i="2"/>
  <c r="AE225" i="2"/>
  <c r="AE373" i="2"/>
  <c r="AE258" i="2"/>
  <c r="AE150" i="2"/>
  <c r="AE243" i="2"/>
  <c r="AE438" i="2"/>
  <c r="AE31" i="2"/>
  <c r="AE234" i="2"/>
  <c r="AE288" i="2"/>
  <c r="AB231" i="2"/>
  <c r="AC43" i="2"/>
  <c r="AC249" i="2"/>
  <c r="AB376" i="2"/>
  <c r="AC108" i="2"/>
  <c r="AC311" i="2"/>
  <c r="AB13" i="2"/>
  <c r="AB291" i="2"/>
  <c r="AC139" i="2"/>
  <c r="AC304" i="2"/>
  <c r="AB50" i="2"/>
  <c r="AB378" i="2"/>
  <c r="AC17" i="2"/>
  <c r="AC487" i="2"/>
  <c r="AB103" i="2"/>
  <c r="AB385" i="2"/>
  <c r="AC156" i="2"/>
  <c r="AC417" i="2"/>
  <c r="AB24" i="2"/>
  <c r="AB438" i="2"/>
  <c r="AC180" i="2"/>
  <c r="AC501" i="2"/>
  <c r="AB216" i="2"/>
  <c r="AB495" i="2"/>
  <c r="AC142" i="2"/>
  <c r="AC449" i="2"/>
  <c r="AB233" i="2"/>
  <c r="AB451" i="2"/>
  <c r="AC166" i="2"/>
  <c r="AC376" i="2"/>
  <c r="AB143" i="2"/>
  <c r="AC140" i="2"/>
  <c r="AC219" i="2"/>
  <c r="AC410" i="2"/>
  <c r="AB171" i="2"/>
  <c r="AC9" i="2"/>
  <c r="AC365" i="2"/>
  <c r="S92" i="2"/>
  <c r="S366" i="2"/>
  <c r="S99" i="2"/>
  <c r="S179" i="2"/>
  <c r="S293" i="2"/>
  <c r="S135" i="2"/>
  <c r="S352" i="2"/>
  <c r="S342" i="2"/>
  <c r="S437" i="2"/>
  <c r="S114" i="2"/>
  <c r="S196" i="2"/>
  <c r="S434" i="2"/>
  <c r="S10" i="2"/>
  <c r="S234" i="2"/>
  <c r="S398" i="2"/>
  <c r="S37" i="2"/>
  <c r="S277" i="2"/>
  <c r="S451" i="2"/>
  <c r="S132" i="2"/>
  <c r="S86" i="2"/>
  <c r="S50" i="2"/>
  <c r="S272" i="2"/>
  <c r="S295" i="2"/>
  <c r="S483" i="2"/>
  <c r="S239" i="2"/>
  <c r="S214" i="2"/>
  <c r="S55" i="2"/>
  <c r="S338" i="2"/>
  <c r="S467" i="2"/>
  <c r="S403" i="2"/>
  <c r="S74" i="2"/>
  <c r="S106" i="2"/>
  <c r="S224" i="2"/>
  <c r="S378" i="2"/>
  <c r="S487" i="2"/>
  <c r="S407" i="2"/>
  <c r="S334" i="2"/>
  <c r="S67" i="2"/>
  <c r="S368" i="2"/>
  <c r="S376" i="2"/>
  <c r="S237" i="2"/>
  <c r="S128" i="2"/>
  <c r="S184" i="2"/>
  <c r="S282" i="2"/>
  <c r="S104" i="2"/>
  <c r="S356" i="2"/>
  <c r="S359" i="2"/>
  <c r="S81" i="2"/>
  <c r="S370" i="2"/>
  <c r="S216" i="2"/>
  <c r="S68" i="2"/>
  <c r="S280" i="2"/>
  <c r="S266" i="2"/>
  <c r="S473" i="2"/>
  <c r="S130" i="2"/>
  <c r="S498" i="2"/>
  <c r="S458" i="2"/>
  <c r="S109" i="2"/>
  <c r="S240" i="2"/>
  <c r="S386" i="2"/>
  <c r="S320" i="2"/>
  <c r="S172" i="2"/>
  <c r="S62" i="2"/>
  <c r="S186" i="2"/>
  <c r="S349" i="2"/>
  <c r="S465" i="2"/>
  <c r="S281" i="2"/>
  <c r="S311" i="2"/>
  <c r="S127" i="2"/>
  <c r="S258" i="2"/>
  <c r="S500" i="2"/>
  <c r="S420" i="2"/>
  <c r="S153" i="2"/>
  <c r="S26" i="2"/>
  <c r="S192" i="2"/>
  <c r="S372" i="2"/>
  <c r="S28" i="2"/>
  <c r="S438" i="2"/>
  <c r="S346" i="2"/>
  <c r="S165" i="2"/>
  <c r="S290" i="2"/>
  <c r="S309" i="2"/>
  <c r="S47" i="2"/>
  <c r="S397" i="2"/>
  <c r="S187" i="2"/>
  <c r="S445" i="2"/>
  <c r="S351" i="2"/>
  <c r="S492" i="2"/>
  <c r="S188" i="2"/>
  <c r="S60" i="2"/>
  <c r="S95" i="2"/>
  <c r="S204" i="2"/>
  <c r="S211" i="2"/>
  <c r="S402" i="2"/>
  <c r="S91" i="2"/>
  <c r="S222" i="2"/>
  <c r="S412" i="2"/>
  <c r="S207" i="2"/>
  <c r="S94" i="2"/>
  <c r="S256" i="2"/>
  <c r="S17" i="2"/>
  <c r="S260" i="2"/>
  <c r="S449" i="2"/>
  <c r="S435" i="2"/>
  <c r="S250" i="2"/>
  <c r="S300" i="2"/>
  <c r="S466" i="2"/>
  <c r="S54" i="2"/>
  <c r="S273" i="2"/>
  <c r="S484" i="2"/>
  <c r="S7" i="2"/>
  <c r="S296" i="2"/>
  <c r="S57" i="2"/>
  <c r="S137" i="2"/>
  <c r="S354" i="2"/>
  <c r="S89" i="2"/>
  <c r="S29" i="2"/>
  <c r="S497" i="2"/>
  <c r="S72" i="2"/>
  <c r="S348" i="2"/>
  <c r="S478" i="2"/>
  <c r="S170" i="2"/>
  <c r="S383" i="2"/>
  <c r="S141" i="2"/>
  <c r="S283" i="2"/>
  <c r="S394" i="2"/>
  <c r="S136" i="2"/>
  <c r="S116" i="2"/>
  <c r="S422" i="2"/>
  <c r="S84" i="2"/>
  <c r="S284" i="2"/>
  <c r="S495" i="2"/>
  <c r="S125" i="2"/>
  <c r="S322" i="2"/>
  <c r="S90" i="2"/>
  <c r="S167" i="2"/>
  <c r="S180" i="2"/>
  <c r="S46" i="2"/>
  <c r="S275" i="2"/>
  <c r="S13" i="2"/>
  <c r="S327" i="2"/>
  <c r="S151" i="2"/>
  <c r="S302" i="2"/>
  <c r="S333" i="2"/>
  <c r="S233" i="2"/>
  <c r="S65" i="2"/>
  <c r="S360" i="2"/>
  <c r="S41" i="2"/>
  <c r="S156" i="2"/>
  <c r="S294" i="2"/>
  <c r="S456" i="2"/>
  <c r="S347" i="2"/>
  <c r="S319" i="2"/>
  <c r="S64" i="2"/>
  <c r="S126" i="2"/>
  <c r="S208" i="2"/>
  <c r="S482" i="2"/>
  <c r="S138" i="2"/>
  <c r="S131" i="2"/>
  <c r="S134" i="2"/>
  <c r="S254" i="2"/>
  <c r="S380" i="2"/>
  <c r="S18" i="2"/>
  <c r="S103" i="2"/>
  <c r="S489" i="2"/>
  <c r="S157" i="2"/>
  <c r="S226" i="2"/>
  <c r="S377" i="2"/>
  <c r="S210" i="2"/>
  <c r="S225" i="2"/>
  <c r="S206" i="2"/>
  <c r="S259" i="2"/>
  <c r="S486" i="2"/>
  <c r="S161" i="2"/>
  <c r="S193" i="2"/>
  <c r="S480" i="2"/>
  <c r="S177" i="2"/>
  <c r="S238" i="2"/>
  <c r="S405" i="2"/>
  <c r="S59" i="2"/>
  <c r="S21" i="2"/>
  <c r="S245" i="2"/>
  <c r="S324" i="2"/>
  <c r="S129" i="2"/>
  <c r="S440" i="2"/>
  <c r="S396" i="2"/>
  <c r="S30" i="2"/>
  <c r="S439" i="2"/>
  <c r="S36" i="2"/>
  <c r="S251" i="2"/>
  <c r="S455" i="2"/>
  <c r="S270" i="2"/>
  <c r="S93" i="2"/>
  <c r="S411" i="2"/>
  <c r="S33" i="2"/>
  <c r="S278" i="2"/>
  <c r="S488" i="2"/>
  <c r="S76" i="2"/>
  <c r="S436" i="2"/>
  <c r="S305" i="2"/>
  <c r="S44" i="2"/>
  <c r="S286" i="2"/>
  <c r="S317" i="2"/>
  <c r="S419" i="2"/>
  <c r="S390" i="2"/>
  <c r="S297" i="2"/>
  <c r="S159" i="2"/>
  <c r="S247" i="2"/>
  <c r="S442" i="2"/>
  <c r="S485" i="2"/>
  <c r="S268" i="2"/>
  <c r="S8" i="2"/>
  <c r="S382" i="2"/>
  <c r="S344" i="2"/>
  <c r="S447" i="2"/>
  <c r="S276" i="2"/>
  <c r="S203" i="2"/>
  <c r="S61" i="2"/>
  <c r="S361" i="2"/>
  <c r="S364" i="2"/>
  <c r="S472" i="2"/>
  <c r="S236" i="2"/>
  <c r="S175" i="2"/>
  <c r="S158" i="2"/>
  <c r="S459" i="2"/>
  <c r="S490" i="2"/>
  <c r="S119" i="2"/>
  <c r="S287" i="2"/>
  <c r="S169" i="2"/>
  <c r="S494" i="2"/>
  <c r="S4" i="2"/>
  <c r="S12" i="2"/>
  <c r="S15" i="2"/>
  <c r="S166" i="2"/>
  <c r="S100" i="2"/>
  <c r="S108" i="2"/>
  <c r="S190" i="2"/>
  <c r="S431" i="2"/>
  <c r="S315" i="2"/>
  <c r="S85" i="2"/>
  <c r="S353" i="2"/>
  <c r="S105" i="2"/>
  <c r="S185" i="2"/>
  <c r="S299" i="2"/>
  <c r="S9" i="2"/>
  <c r="S5" i="2"/>
  <c r="S389" i="2"/>
  <c r="S181" i="2"/>
  <c r="S219" i="2"/>
  <c r="S374" i="2"/>
  <c r="S469" i="2"/>
  <c r="S399" i="2"/>
  <c r="S308" i="2"/>
  <c r="S49" i="2"/>
  <c r="S314" i="2"/>
  <c r="S464" i="2"/>
  <c r="S318" i="2"/>
  <c r="S263" i="2"/>
  <c r="S14" i="2"/>
  <c r="S195" i="2"/>
  <c r="S301" i="2"/>
  <c r="S491" i="2"/>
  <c r="S321" i="2"/>
  <c r="S418" i="2"/>
  <c r="S148" i="2"/>
  <c r="S267" i="2"/>
  <c r="S503" i="2"/>
  <c r="S379" i="2"/>
  <c r="S337" i="2"/>
  <c r="S34" i="2"/>
  <c r="S291" i="2"/>
  <c r="S316" i="2"/>
  <c r="S391" i="2"/>
  <c r="S71" i="2"/>
  <c r="S19" i="2"/>
  <c r="S58" i="2"/>
  <c r="S213" i="2"/>
  <c r="S115" i="2"/>
  <c r="S400" i="2"/>
  <c r="S215" i="2"/>
  <c r="S69" i="2"/>
  <c r="S227" i="2"/>
  <c r="S96" i="2"/>
  <c r="S212" i="2"/>
  <c r="S80" i="2"/>
  <c r="S183" i="2"/>
  <c r="S262" i="2"/>
  <c r="S471" i="2"/>
  <c r="S430" i="2"/>
  <c r="S133" i="2"/>
  <c r="S406" i="2"/>
  <c r="S110" i="2"/>
  <c r="S223" i="2"/>
  <c r="S365" i="2"/>
  <c r="S446" i="2"/>
  <c r="S111" i="2"/>
  <c r="S429" i="2"/>
  <c r="S98" i="2"/>
  <c r="S304" i="2"/>
  <c r="S340" i="2"/>
  <c r="S454" i="2"/>
  <c r="S56" i="2"/>
  <c r="S343" i="2"/>
  <c r="S121" i="2"/>
  <c r="S252" i="2"/>
  <c r="S474" i="2"/>
  <c r="S499" i="2"/>
  <c r="S32" i="2"/>
  <c r="S199" i="2"/>
  <c r="S200" i="2"/>
  <c r="S362" i="2"/>
  <c r="S476" i="2"/>
  <c r="S441" i="2"/>
  <c r="S450" i="2"/>
  <c r="S6" i="2"/>
  <c r="S221" i="2"/>
  <c r="S381" i="2"/>
  <c r="S408" i="2"/>
  <c r="S51" i="2"/>
  <c r="S101" i="2"/>
  <c r="S298" i="2"/>
  <c r="S264" i="2"/>
  <c r="S416" i="2"/>
  <c r="S83" i="2"/>
  <c r="S410" i="2"/>
  <c r="S329" i="2"/>
  <c r="S197" i="2"/>
  <c r="S328" i="2"/>
  <c r="S457" i="2"/>
  <c r="S369" i="2"/>
  <c r="S289" i="2"/>
  <c r="S149" i="2"/>
  <c r="S501" i="2"/>
  <c r="S22" i="2"/>
  <c r="S393" i="2"/>
  <c r="S313" i="2"/>
  <c r="S243" i="2"/>
  <c r="S82" i="2"/>
  <c r="S182" i="2"/>
  <c r="S312" i="2"/>
  <c r="S477" i="2"/>
  <c r="S113" i="2"/>
  <c r="S102" i="2"/>
  <c r="S443" i="2"/>
  <c r="S25" i="2"/>
  <c r="S421" i="2"/>
  <c r="S427" i="2"/>
  <c r="S274" i="2"/>
  <c r="S171" i="2"/>
  <c r="S373" i="2"/>
  <c r="S38" i="2"/>
  <c r="S168" i="2"/>
  <c r="S306" i="2"/>
  <c r="S479" i="2"/>
  <c r="S31" i="2"/>
  <c r="S414" i="2"/>
  <c r="S145" i="2"/>
  <c r="S209" i="2"/>
  <c r="S363" i="2"/>
  <c r="S395" i="2"/>
  <c r="S123" i="2"/>
  <c r="S146" i="2"/>
  <c r="S189" i="2"/>
  <c r="S332" i="2"/>
  <c r="S502" i="2"/>
  <c r="S39" i="2"/>
  <c r="S357" i="2"/>
  <c r="S78" i="2"/>
  <c r="S401" i="2"/>
  <c r="S493" i="2"/>
  <c r="S107" i="2"/>
  <c r="S43" i="2"/>
  <c r="S248" i="2"/>
  <c r="S205" i="2"/>
  <c r="S375" i="2"/>
  <c r="S16" i="2"/>
  <c r="AC474" i="2"/>
  <c r="AC460" i="2"/>
  <c r="AC431" i="2"/>
  <c r="AC398" i="2"/>
  <c r="AC423" i="2"/>
  <c r="AC485" i="2"/>
  <c r="AC444" i="2"/>
  <c r="AC361" i="2"/>
  <c r="AC375" i="2"/>
  <c r="AC397" i="2"/>
  <c r="AC347" i="2"/>
  <c r="AC358" i="2"/>
  <c r="AC298" i="2"/>
  <c r="AC356" i="2"/>
  <c r="AC370" i="2"/>
  <c r="AC280" i="2"/>
  <c r="AC212" i="2"/>
  <c r="AC378" i="2"/>
  <c r="AC452" i="2"/>
  <c r="AC256" i="2"/>
  <c r="AC257" i="2"/>
  <c r="AC190" i="2"/>
  <c r="AC165" i="2"/>
  <c r="AC217" i="2"/>
  <c r="AC136" i="2"/>
  <c r="AC173" i="2"/>
  <c r="AC185" i="2"/>
  <c r="AC150" i="2"/>
  <c r="AC100" i="2"/>
  <c r="AC28" i="2"/>
  <c r="AC137" i="2"/>
  <c r="AC59" i="2"/>
  <c r="AC340" i="2"/>
  <c r="AC78" i="2"/>
  <c r="AC6" i="2"/>
  <c r="AC19" i="2"/>
  <c r="AC203" i="2"/>
  <c r="AC26" i="2"/>
  <c r="AC117" i="2"/>
  <c r="AC122" i="2"/>
  <c r="AC92" i="2"/>
  <c r="AC20" i="2"/>
  <c r="AC468" i="2"/>
  <c r="AC454" i="2"/>
  <c r="AC414" i="2"/>
  <c r="AC394" i="2"/>
  <c r="AC409" i="2"/>
  <c r="AC470" i="2"/>
  <c r="AC441" i="2"/>
  <c r="AC355" i="2"/>
  <c r="AC368" i="2"/>
  <c r="AC395" i="2"/>
  <c r="AC334" i="2"/>
  <c r="AC350" i="2"/>
  <c r="AC406" i="2"/>
  <c r="AC327" i="2"/>
  <c r="AC359" i="2"/>
  <c r="AC277" i="2"/>
  <c r="AC206" i="2"/>
  <c r="AC369" i="2"/>
  <c r="AC346" i="2"/>
  <c r="AC250" i="2"/>
  <c r="AC251" i="2"/>
  <c r="AC187" i="2"/>
  <c r="AC159" i="2"/>
  <c r="AC215" i="2"/>
  <c r="AC296" i="2"/>
  <c r="AC167" i="2"/>
  <c r="AC259" i="2"/>
  <c r="AC144" i="2"/>
  <c r="AC94" i="2"/>
  <c r="AC22" i="2"/>
  <c r="AC125" i="2"/>
  <c r="AC53" i="2"/>
  <c r="AC195" i="2"/>
  <c r="AC72" i="2"/>
  <c r="AC274" i="2"/>
  <c r="AC186" i="2"/>
  <c r="AC163" i="2"/>
  <c r="AC14" i="2"/>
  <c r="AC93" i="2"/>
  <c r="AC105" i="2"/>
  <c r="AC80" i="2"/>
  <c r="AC131" i="2"/>
  <c r="AC462" i="2"/>
  <c r="AC448" i="2"/>
  <c r="AC405" i="2"/>
  <c r="AC495" i="2"/>
  <c r="AC403" i="2"/>
  <c r="AC453" i="2"/>
  <c r="AC503" i="2"/>
  <c r="AC349" i="2"/>
  <c r="AC362" i="2"/>
  <c r="AC388" i="2"/>
  <c r="AC317" i="2"/>
  <c r="AC341" i="2"/>
  <c r="AC366" i="2"/>
  <c r="AC310" i="2"/>
  <c r="AC332" i="2"/>
  <c r="AC271" i="2"/>
  <c r="AC200" i="2"/>
  <c r="AC352" i="2"/>
  <c r="AC307" i="2"/>
  <c r="AC244" i="2"/>
  <c r="AC245" i="2"/>
  <c r="AC292" i="2"/>
  <c r="AC153" i="2"/>
  <c r="AC196" i="2"/>
  <c r="AC276" i="2"/>
  <c r="AC161" i="2"/>
  <c r="AC241" i="2"/>
  <c r="AC294" i="2"/>
  <c r="AC88" i="2"/>
  <c r="AC16" i="2"/>
  <c r="AC119" i="2"/>
  <c r="AC47" i="2"/>
  <c r="AC181" i="2"/>
  <c r="AC66" i="2"/>
  <c r="AC205" i="2"/>
  <c r="AC103" i="2"/>
  <c r="AC214" i="2"/>
  <c r="AC87" i="2"/>
  <c r="AC81" i="2"/>
  <c r="AC97" i="2"/>
  <c r="AC44" i="2"/>
  <c r="AC121" i="2"/>
  <c r="AC456" i="2"/>
  <c r="AC442" i="2"/>
  <c r="AC399" i="2"/>
  <c r="AC473" i="2"/>
  <c r="AC389" i="2"/>
  <c r="AC438" i="2"/>
  <c r="AC429" i="2"/>
  <c r="AC343" i="2"/>
  <c r="AC439" i="2"/>
  <c r="AC364" i="2"/>
  <c r="AC313" i="2"/>
  <c r="AC338" i="2"/>
  <c r="AC353" i="2"/>
  <c r="AC305" i="2"/>
  <c r="AC315" i="2"/>
  <c r="AC268" i="2"/>
  <c r="AC194" i="2"/>
  <c r="AC275" i="2"/>
  <c r="AC286" i="2"/>
  <c r="AC238" i="2"/>
  <c r="AC239" i="2"/>
  <c r="AC287" i="2"/>
  <c r="AC147" i="2"/>
  <c r="AC193" i="2"/>
  <c r="AC235" i="2"/>
  <c r="AC155" i="2"/>
  <c r="AC234" i="2"/>
  <c r="AC207" i="2"/>
  <c r="AC82" i="2"/>
  <c r="AC10" i="2"/>
  <c r="AC113" i="2"/>
  <c r="AC41" i="2"/>
  <c r="AC164" i="2"/>
  <c r="AC60" i="2"/>
  <c r="AC175" i="2"/>
  <c r="AC91" i="2"/>
  <c r="AC39" i="2"/>
  <c r="AC75" i="2"/>
  <c r="AC69" i="2"/>
  <c r="AC85" i="2"/>
  <c r="AC157" i="2"/>
  <c r="AC104" i="2"/>
  <c r="AC450" i="2"/>
  <c r="AC436" i="2"/>
  <c r="AC393" i="2"/>
  <c r="AC451" i="2"/>
  <c r="AC380" i="2"/>
  <c r="AC427" i="2"/>
  <c r="AC416" i="2"/>
  <c r="AC337" i="2"/>
  <c r="AC390" i="2"/>
  <c r="AC475" i="2"/>
  <c r="AC303" i="2"/>
  <c r="AC330" i="2"/>
  <c r="AC345" i="2"/>
  <c r="AC299" i="2"/>
  <c r="AC306" i="2"/>
  <c r="AC260" i="2"/>
  <c r="AC188" i="2"/>
  <c r="AC265" i="2"/>
  <c r="AC283" i="2"/>
  <c r="AC333" i="2"/>
  <c r="AC233" i="2"/>
  <c r="AC246" i="2"/>
  <c r="AC141" i="2"/>
  <c r="AC184" i="2"/>
  <c r="AC226" i="2"/>
  <c r="AC149" i="2"/>
  <c r="AC211" i="2"/>
  <c r="AC197" i="2"/>
  <c r="AC76" i="2"/>
  <c r="AC192" i="2"/>
  <c r="AC107" i="2"/>
  <c r="AC35" i="2"/>
  <c r="AC126" i="2"/>
  <c r="AC54" i="2"/>
  <c r="AC158" i="2"/>
  <c r="AC79" i="2"/>
  <c r="AC258" i="2"/>
  <c r="AC51" i="2"/>
  <c r="AC57" i="2"/>
  <c r="AC73" i="2"/>
  <c r="AC99" i="2"/>
  <c r="AC502" i="2"/>
  <c r="AC430" i="2"/>
  <c r="AC491" i="2"/>
  <c r="AC499" i="2"/>
  <c r="AC374" i="2"/>
  <c r="AC404" i="2"/>
  <c r="AC402" i="2"/>
  <c r="AC422" i="2"/>
  <c r="AC383" i="2"/>
  <c r="AC433" i="2"/>
  <c r="AC297" i="2"/>
  <c r="AC326" i="2"/>
  <c r="AC335" i="2"/>
  <c r="AC459" i="2"/>
  <c r="AC300" i="2"/>
  <c r="AC254" i="2"/>
  <c r="AC323" i="2"/>
  <c r="AC261" i="2"/>
  <c r="AC471" i="2"/>
  <c r="AC316" i="2"/>
  <c r="AC227" i="2"/>
  <c r="AC210" i="2"/>
  <c r="AC135" i="2"/>
  <c r="AC178" i="2"/>
  <c r="AC213" i="2"/>
  <c r="AC464" i="2"/>
  <c r="AC209" i="2"/>
  <c r="AC354" i="2"/>
  <c r="AC70" i="2"/>
  <c r="AC182" i="2"/>
  <c r="AC101" i="2"/>
  <c r="AC29" i="2"/>
  <c r="AC120" i="2"/>
  <c r="AC48" i="2"/>
  <c r="AC130" i="2"/>
  <c r="AC67" i="2"/>
  <c r="AC133" i="2"/>
  <c r="AC27" i="2"/>
  <c r="AC45" i="2"/>
  <c r="AC61" i="2"/>
  <c r="AC247" i="2"/>
  <c r="AC496" i="2"/>
  <c r="AC424" i="2"/>
  <c r="AC477" i="2"/>
  <c r="AC482" i="2"/>
  <c r="AC493" i="2"/>
  <c r="AC386" i="2"/>
  <c r="AC377" i="2"/>
  <c r="AC396" i="2"/>
  <c r="AC372" i="2"/>
  <c r="AC428" i="2"/>
  <c r="AC291" i="2"/>
  <c r="AC309" i="2"/>
  <c r="AC331" i="2"/>
  <c r="AC351" i="2"/>
  <c r="AC425" i="2"/>
  <c r="AC248" i="2"/>
  <c r="AC320" i="2"/>
  <c r="AC255" i="2"/>
  <c r="AC408" i="2"/>
  <c r="AC281" i="2"/>
  <c r="AC221" i="2"/>
  <c r="AC208" i="2"/>
  <c r="AC129" i="2"/>
  <c r="AC172" i="2"/>
  <c r="AC252" i="2"/>
  <c r="AC382" i="2"/>
  <c r="AC189" i="2"/>
  <c r="AC4" i="2"/>
  <c r="AC64" i="2"/>
  <c r="AC134" i="2"/>
  <c r="AC95" i="2"/>
  <c r="AC23" i="2"/>
  <c r="AC114" i="2"/>
  <c r="AC42" i="2"/>
  <c r="AC328" i="2"/>
  <c r="AC55" i="2"/>
  <c r="AC98" i="2"/>
  <c r="AC15" i="2"/>
  <c r="AC33" i="2"/>
  <c r="AC49" i="2"/>
  <c r="AC151" i="2"/>
  <c r="AC492" i="2"/>
  <c r="AC478" i="2"/>
  <c r="AC497" i="2"/>
  <c r="AC440" i="2"/>
  <c r="AC437" i="2"/>
  <c r="AC415" i="2"/>
  <c r="AC483" i="2"/>
  <c r="AC445" i="2"/>
  <c r="AC447" i="2"/>
  <c r="AC488" i="2"/>
  <c r="AC360" i="2"/>
  <c r="AC455" i="2"/>
  <c r="AC384" i="2"/>
  <c r="AC413" i="2"/>
  <c r="AC339" i="2"/>
  <c r="AC379" i="2"/>
  <c r="AC230" i="2"/>
  <c r="AC293" i="2"/>
  <c r="AC237" i="2"/>
  <c r="AC272" i="2"/>
  <c r="AC289" i="2"/>
  <c r="AC325" i="2"/>
  <c r="AC183" i="2"/>
  <c r="AC264" i="2"/>
  <c r="AC154" i="2"/>
  <c r="AC204" i="2"/>
  <c r="AC223" i="2"/>
  <c r="AC168" i="2"/>
  <c r="AC118" i="2"/>
  <c r="AC46" i="2"/>
  <c r="AC132" i="2"/>
  <c r="AC77" i="2"/>
  <c r="AC216" i="2"/>
  <c r="AC96" i="2"/>
  <c r="AC24" i="2"/>
  <c r="AC270" i="2"/>
  <c r="AC7" i="2"/>
  <c r="AC62" i="2"/>
  <c r="AC21" i="2"/>
  <c r="AC32" i="2"/>
  <c r="AC13" i="2"/>
  <c r="AC110" i="2"/>
  <c r="AB25" i="2"/>
  <c r="AB62" i="2"/>
  <c r="AB109" i="2"/>
  <c r="AB30" i="2"/>
  <c r="AB251" i="2"/>
  <c r="AB125" i="2"/>
  <c r="AB162" i="2"/>
  <c r="AB177" i="2"/>
  <c r="AB257" i="2"/>
  <c r="AB310" i="2"/>
  <c r="AB343" i="2"/>
  <c r="AB386" i="2"/>
  <c r="AB297" i="2"/>
  <c r="AB411" i="2"/>
  <c r="AB387" i="2"/>
  <c r="AB453" i="2"/>
  <c r="AB396" i="2"/>
  <c r="AB474" i="2"/>
  <c r="AC8" i="2"/>
  <c r="AC143" i="2"/>
  <c r="AC90" i="2"/>
  <c r="AC176" i="2"/>
  <c r="AC162" i="2"/>
  <c r="AC148" i="2"/>
  <c r="AC273" i="2"/>
  <c r="AC231" i="2"/>
  <c r="AC357" i="2"/>
  <c r="AC322" i="2"/>
  <c r="AC421" i="2"/>
  <c r="AC481" i="2"/>
  <c r="AC420" i="2"/>
  <c r="AC486" i="2"/>
  <c r="AE494" i="2"/>
  <c r="AE430" i="2"/>
  <c r="AE478" i="2"/>
  <c r="AE443" i="2"/>
  <c r="AE382" i="2"/>
  <c r="AE349" i="2"/>
  <c r="AE420" i="2"/>
  <c r="AE380" i="2"/>
  <c r="AE405" i="2"/>
  <c r="AE501" i="2"/>
  <c r="AE291" i="2"/>
  <c r="AE338" i="2"/>
  <c r="AE268" i="2"/>
  <c r="AE374" i="2"/>
  <c r="AE342" i="2"/>
  <c r="AE336" i="2"/>
  <c r="AE230" i="2"/>
  <c r="AE477" i="2"/>
  <c r="AE213" i="2"/>
  <c r="AE272" i="2"/>
  <c r="AE333" i="2"/>
  <c r="AE239" i="2"/>
  <c r="AE315" i="2"/>
  <c r="AE141" i="2"/>
  <c r="AE178" i="2"/>
  <c r="AE252" i="2"/>
  <c r="AE211" i="2"/>
  <c r="AE197" i="2"/>
  <c r="AE70" i="2"/>
  <c r="AE161" i="2"/>
  <c r="AE125" i="2"/>
  <c r="AE53" i="2"/>
  <c r="AE240" i="2"/>
  <c r="AE155" i="2"/>
  <c r="AE97" i="2"/>
  <c r="AE25" i="2"/>
  <c r="AE60" i="2"/>
  <c r="AE98" i="2"/>
  <c r="AE105" i="2"/>
  <c r="AE69" i="2"/>
  <c r="AE247" i="2"/>
  <c r="AE44" i="2"/>
  <c r="AE484" i="2"/>
  <c r="AE407" i="2"/>
  <c r="AE461" i="2"/>
  <c r="AE432" i="2"/>
  <c r="AE479" i="2"/>
  <c r="AE343" i="2"/>
  <c r="AE396" i="2"/>
  <c r="AE368" i="2"/>
  <c r="AE378" i="2"/>
  <c r="AE488" i="2"/>
  <c r="AE285" i="2"/>
  <c r="AE330" i="2"/>
  <c r="AE474" i="2"/>
  <c r="AE371" i="2"/>
  <c r="AE339" i="2"/>
  <c r="AE328" i="2"/>
  <c r="AE224" i="2"/>
  <c r="AE352" i="2"/>
  <c r="AE207" i="2"/>
  <c r="AE269" i="2"/>
  <c r="AE316" i="2"/>
  <c r="AE233" i="2"/>
  <c r="AE287" i="2"/>
  <c r="AE135" i="2"/>
  <c r="AE172" i="2"/>
  <c r="AE229" i="2"/>
  <c r="AE209" i="2"/>
  <c r="AE354" i="2"/>
  <c r="AE64" i="2"/>
  <c r="AE126" i="2"/>
  <c r="AE119" i="2"/>
  <c r="AE47" i="2"/>
  <c r="AE222" i="2"/>
  <c r="AE144" i="2"/>
  <c r="AE91" i="2"/>
  <c r="AE19" i="2"/>
  <c r="AE48" i="2"/>
  <c r="AE62" i="2"/>
  <c r="AE18" i="2"/>
  <c r="AE57" i="2"/>
  <c r="AE151" i="2"/>
  <c r="AE32" i="2"/>
  <c r="AE481" i="2"/>
  <c r="AE389" i="2"/>
  <c r="AE440" i="2"/>
  <c r="AE429" i="2"/>
  <c r="AE466" i="2"/>
  <c r="AE337" i="2"/>
  <c r="AE394" i="2"/>
  <c r="AE362" i="2"/>
  <c r="AE369" i="2"/>
  <c r="AE462" i="2"/>
  <c r="AE279" i="2"/>
  <c r="AE326" i="2"/>
  <c r="AE406" i="2"/>
  <c r="AE356" i="2"/>
  <c r="AE323" i="2"/>
  <c r="AE311" i="2"/>
  <c r="AE218" i="2"/>
  <c r="AE275" i="2"/>
  <c r="AE201" i="2"/>
  <c r="AE262" i="2"/>
  <c r="AE281" i="2"/>
  <c r="AE227" i="2"/>
  <c r="AE246" i="2"/>
  <c r="AE129" i="2"/>
  <c r="AE166" i="2"/>
  <c r="AE204" i="2"/>
  <c r="AE180" i="2"/>
  <c r="AE145" i="2"/>
  <c r="AE58" i="2"/>
  <c r="AE192" i="2"/>
  <c r="AE113" i="2"/>
  <c r="AE41" i="2"/>
  <c r="AE216" i="2"/>
  <c r="AE403" i="2"/>
  <c r="AE85" i="2"/>
  <c r="AE13" i="2"/>
  <c r="AE36" i="2"/>
  <c r="AE14" i="2"/>
  <c r="AE503" i="2"/>
  <c r="AE45" i="2"/>
  <c r="AE128" i="2"/>
  <c r="AE20" i="2"/>
  <c r="AE471" i="2"/>
  <c r="AE383" i="2"/>
  <c r="AE426" i="2"/>
  <c r="AE381" i="2"/>
  <c r="AE464" i="2"/>
  <c r="AE331" i="2"/>
  <c r="AE499" i="2"/>
  <c r="AE492" i="2"/>
  <c r="AE363" i="2"/>
  <c r="AE399" i="2"/>
  <c r="AE273" i="2"/>
  <c r="AE309" i="2"/>
  <c r="AE366" i="2"/>
  <c r="AE327" i="2"/>
  <c r="AE421" i="2"/>
  <c r="AE379" i="2"/>
  <c r="AE212" i="2"/>
  <c r="AE265" i="2"/>
  <c r="AE195" i="2"/>
  <c r="AE256" i="2"/>
  <c r="AE278" i="2"/>
  <c r="AE221" i="2"/>
  <c r="AE210" i="2"/>
  <c r="AE324" i="2"/>
  <c r="AE160" i="2"/>
  <c r="AE312" i="2"/>
  <c r="AE174" i="2"/>
  <c r="AE124" i="2"/>
  <c r="AE52" i="2"/>
  <c r="AE182" i="2"/>
  <c r="AE107" i="2"/>
  <c r="AE35" i="2"/>
  <c r="AE170" i="2"/>
  <c r="AE187" i="2"/>
  <c r="AE79" i="2"/>
  <c r="AE7" i="2"/>
  <c r="AE24" i="2"/>
  <c r="AE30" i="2"/>
  <c r="AE75" i="2"/>
  <c r="AE33" i="2"/>
  <c r="AE116" i="2"/>
  <c r="AE131" i="2"/>
  <c r="AE458" i="2"/>
  <c r="AE498" i="2"/>
  <c r="AE415" i="2"/>
  <c r="AE375" i="2"/>
  <c r="AE496" i="2"/>
  <c r="AE325" i="2"/>
  <c r="AE489" i="2"/>
  <c r="AE439" i="2"/>
  <c r="AE357" i="2"/>
  <c r="AE395" i="2"/>
  <c r="AE267" i="2"/>
  <c r="AE384" i="2"/>
  <c r="AE353" i="2"/>
  <c r="AE310" i="2"/>
  <c r="AE417" i="2"/>
  <c r="AE308" i="2"/>
  <c r="AE206" i="2"/>
  <c r="AE261" i="2"/>
  <c r="AE189" i="2"/>
  <c r="AE250" i="2"/>
  <c r="AE490" i="2"/>
  <c r="AE469" i="2"/>
  <c r="AE198" i="2"/>
  <c r="AE282" i="2"/>
  <c r="AE154" i="2"/>
  <c r="AE223" i="2"/>
  <c r="AE168" i="2"/>
  <c r="AE118" i="2"/>
  <c r="AE46" i="2"/>
  <c r="AE179" i="2"/>
  <c r="AE101" i="2"/>
  <c r="AE29" i="2"/>
  <c r="AE167" i="2"/>
  <c r="AE169" i="2"/>
  <c r="AE73" i="2"/>
  <c r="AE300" i="2"/>
  <c r="AE12" i="2"/>
  <c r="AE6" i="2"/>
  <c r="AE146" i="2"/>
  <c r="AE21" i="2"/>
  <c r="AE56" i="2"/>
  <c r="AE157" i="2"/>
  <c r="AE448" i="2"/>
  <c r="AE487" i="2"/>
  <c r="AE412" i="2"/>
  <c r="AE500" i="2"/>
  <c r="AE445" i="2"/>
  <c r="AE319" i="2"/>
  <c r="AE486" i="2"/>
  <c r="AE431" i="2"/>
  <c r="AE351" i="2"/>
  <c r="AE388" i="2"/>
  <c r="AE468" i="2"/>
  <c r="AE322" i="2"/>
  <c r="AE345" i="2"/>
  <c r="AE305" i="2"/>
  <c r="AE397" i="2"/>
  <c r="AE277" i="2"/>
  <c r="AE200" i="2"/>
  <c r="AE255" i="2"/>
  <c r="AE475" i="2"/>
  <c r="AE244" i="2"/>
  <c r="AE329" i="2"/>
  <c r="AE433" i="2"/>
  <c r="AE183" i="2"/>
  <c r="AE264" i="2"/>
  <c r="AE148" i="2"/>
  <c r="AE202" i="2"/>
  <c r="AE162" i="2"/>
  <c r="AE112" i="2"/>
  <c r="AE40" i="2"/>
  <c r="AE134" i="2"/>
  <c r="AE95" i="2"/>
  <c r="AE23" i="2"/>
  <c r="AE132" i="2"/>
  <c r="AE152" i="2"/>
  <c r="AE67" i="2"/>
  <c r="AE284" i="2"/>
  <c r="AE86" i="2"/>
  <c r="AE63" i="2"/>
  <c r="AE123" i="2"/>
  <c r="AE122" i="2"/>
  <c r="AE8" i="2"/>
  <c r="AE99" i="2"/>
  <c r="AE444" i="2"/>
  <c r="AE476" i="2"/>
  <c r="AE400" i="2"/>
  <c r="AE483" i="2"/>
  <c r="AE418" i="2"/>
  <c r="AE313" i="2"/>
  <c r="AE473" i="2"/>
  <c r="AE390" i="2"/>
  <c r="AE446" i="2"/>
  <c r="AE364" i="2"/>
  <c r="AE455" i="2"/>
  <c r="AE304" i="2"/>
  <c r="AE335" i="2"/>
  <c r="AE299" i="2"/>
  <c r="AE359" i="2"/>
  <c r="AE271" i="2"/>
  <c r="AE194" i="2"/>
  <c r="AE249" i="2"/>
  <c r="AE456" i="2"/>
  <c r="AE238" i="2"/>
  <c r="AE289" i="2"/>
  <c r="AE419" i="2"/>
  <c r="AE177" i="2"/>
  <c r="AE253" i="2"/>
  <c r="AE142" i="2"/>
  <c r="AE199" i="2"/>
  <c r="AE156" i="2"/>
  <c r="AE106" i="2"/>
  <c r="AE34" i="2"/>
  <c r="AE191" i="2"/>
  <c r="AE89" i="2"/>
  <c r="AE17" i="2"/>
  <c r="AE340" i="2"/>
  <c r="AE149" i="2"/>
  <c r="AE61" i="2"/>
  <c r="AE270" i="2"/>
  <c r="AE50" i="2"/>
  <c r="AE51" i="2"/>
  <c r="AE9" i="2"/>
  <c r="AE102" i="2"/>
  <c r="AE190" i="2"/>
  <c r="AE87" i="2"/>
  <c r="AE502" i="2"/>
  <c r="AE463" i="2"/>
  <c r="AE491" i="2"/>
  <c r="AE441" i="2"/>
  <c r="AE367" i="2"/>
  <c r="AE454" i="2"/>
  <c r="AE442" i="2"/>
  <c r="AE450" i="2"/>
  <c r="AE376" i="2"/>
  <c r="AE317" i="2"/>
  <c r="AE358" i="2"/>
  <c r="AE286" i="2"/>
  <c r="AE414" i="2"/>
  <c r="AE472" i="2"/>
  <c r="AE425" i="2"/>
  <c r="AE248" i="2"/>
  <c r="AE302" i="2"/>
  <c r="AE231" i="2"/>
  <c r="AE435" i="2"/>
  <c r="AE220" i="2"/>
  <c r="AE257" i="2"/>
  <c r="AE296" i="2"/>
  <c r="AE159" i="2"/>
  <c r="AE196" i="2"/>
  <c r="AE482" i="2"/>
  <c r="AE259" i="2"/>
  <c r="AE321" i="2"/>
  <c r="AE88" i="2"/>
  <c r="AE16" i="2"/>
  <c r="AE173" i="2"/>
  <c r="AE71" i="2"/>
  <c r="AE181" i="2"/>
  <c r="AE205" i="2"/>
  <c r="AE115" i="2"/>
  <c r="AE43" i="2"/>
  <c r="AE96" i="2"/>
  <c r="AE27" i="2"/>
  <c r="AE74" i="2"/>
  <c r="AE117" i="2"/>
  <c r="AE111" i="2"/>
  <c r="AE92" i="2"/>
  <c r="AB37" i="2"/>
  <c r="AB32" i="2"/>
  <c r="AB138" i="2"/>
  <c r="AB36" i="2"/>
  <c r="AB289" i="2"/>
  <c r="AB156" i="2"/>
  <c r="AB149" i="2"/>
  <c r="AB183" i="2"/>
  <c r="AB306" i="2"/>
  <c r="AB288" i="2"/>
  <c r="AB425" i="2"/>
  <c r="AB331" i="2"/>
  <c r="AB303" i="2"/>
  <c r="AB415" i="2"/>
  <c r="AB420" i="2"/>
  <c r="AB485" i="2"/>
  <c r="AB482" i="2"/>
  <c r="AC111" i="2"/>
  <c r="AC31" i="2"/>
  <c r="AC102" i="2"/>
  <c r="AC5" i="2"/>
  <c r="AC174" i="2"/>
  <c r="AC160" i="2"/>
  <c r="AC336" i="2"/>
  <c r="AC243" i="2"/>
  <c r="AC290" i="2"/>
  <c r="AC432" i="2"/>
  <c r="AC494" i="2"/>
  <c r="AC500" i="2"/>
  <c r="AC458" i="2"/>
  <c r="AC498" i="2"/>
  <c r="AE42" i="2"/>
  <c r="AE186" i="2"/>
  <c r="AE404" i="2"/>
  <c r="AE176" i="2"/>
  <c r="AE344" i="2"/>
  <c r="AE215" i="2"/>
  <c r="AE263" i="2"/>
  <c r="AE237" i="2"/>
  <c r="AE452" i="2"/>
  <c r="AE292" i="2"/>
  <c r="AE386" i="2"/>
  <c r="AE467" i="2"/>
  <c r="AE385" i="2"/>
  <c r="AB422" i="2"/>
  <c r="AB382" i="2"/>
  <c r="AB480" i="2"/>
  <c r="AB440" i="2"/>
  <c r="AB435" i="2"/>
  <c r="AB490" i="2"/>
  <c r="AB312" i="2"/>
  <c r="AB367" i="2"/>
  <c r="AB431" i="2"/>
  <c r="AB430" i="2"/>
  <c r="AB329" i="2"/>
  <c r="AB395" i="2"/>
  <c r="AB285" i="2"/>
  <c r="AB384" i="2"/>
  <c r="AB314" i="2"/>
  <c r="AB319" i="2"/>
  <c r="AB223" i="2"/>
  <c r="AB379" i="2"/>
  <c r="AB224" i="2"/>
  <c r="AB275" i="2"/>
  <c r="AB346" i="2"/>
  <c r="AB238" i="2"/>
  <c r="AB182" i="2"/>
  <c r="AB221" i="2"/>
  <c r="AB165" i="2"/>
  <c r="AB196" i="2"/>
  <c r="AB202" i="2"/>
  <c r="AB111" i="2"/>
  <c r="AB39" i="2"/>
  <c r="AB145" i="2"/>
  <c r="AB58" i="2"/>
  <c r="AB192" i="2"/>
  <c r="AB181" i="2"/>
  <c r="AB78" i="2"/>
  <c r="AB6" i="2"/>
  <c r="AB53" i="2"/>
  <c r="AB79" i="2"/>
  <c r="AB19" i="2"/>
  <c r="AB121" i="2"/>
  <c r="AB68" i="2"/>
  <c r="AB127" i="2"/>
  <c r="AB110" i="2"/>
  <c r="AB418" i="2"/>
  <c r="AB503" i="2"/>
  <c r="AB467" i="2"/>
  <c r="AB412" i="2"/>
  <c r="AB424" i="2"/>
  <c r="AB414" i="2"/>
  <c r="AB496" i="2"/>
  <c r="AB361" i="2"/>
  <c r="AB426" i="2"/>
  <c r="AB428" i="2"/>
  <c r="AB325" i="2"/>
  <c r="AB364" i="2"/>
  <c r="AB279" i="2"/>
  <c r="AB322" i="2"/>
  <c r="AB472" i="2"/>
  <c r="AB370" i="2"/>
  <c r="AB217" i="2"/>
  <c r="AB357" i="2"/>
  <c r="AB218" i="2"/>
  <c r="AB265" i="2"/>
  <c r="AB307" i="2"/>
  <c r="AB232" i="2"/>
  <c r="AB176" i="2"/>
  <c r="AB190" i="2"/>
  <c r="AB159" i="2"/>
  <c r="AB276" i="2"/>
  <c r="AB185" i="2"/>
  <c r="AB105" i="2"/>
  <c r="AB33" i="2"/>
  <c r="AB124" i="2"/>
  <c r="AB52" i="2"/>
  <c r="AB139" i="2"/>
  <c r="AB178" i="2"/>
  <c r="AB72" i="2"/>
  <c r="AB373" i="2"/>
  <c r="AB41" i="2"/>
  <c r="AB67" i="2"/>
  <c r="AB20" i="2"/>
  <c r="AB258" i="2"/>
  <c r="AB56" i="2"/>
  <c r="AB80" i="2"/>
  <c r="AB499" i="2"/>
  <c r="AB484" i="2"/>
  <c r="AB465" i="2"/>
  <c r="AB409" i="2"/>
  <c r="AB421" i="2"/>
  <c r="AB400" i="2"/>
  <c r="AB483" i="2"/>
  <c r="AB486" i="2"/>
  <c r="AB407" i="2"/>
  <c r="AB419" i="2"/>
  <c r="AB308" i="2"/>
  <c r="AB355" i="2"/>
  <c r="AB273" i="2"/>
  <c r="AB304" i="2"/>
  <c r="AB441" i="2"/>
  <c r="AB305" i="2"/>
  <c r="AB211" i="2"/>
  <c r="AB280" i="2"/>
  <c r="AB212" i="2"/>
  <c r="AB261" i="2"/>
  <c r="AB286" i="2"/>
  <c r="AB226" i="2"/>
  <c r="AB170" i="2"/>
  <c r="AB349" i="2"/>
  <c r="AB153" i="2"/>
  <c r="AB252" i="2"/>
  <c r="AB234" i="2"/>
  <c r="AB99" i="2"/>
  <c r="AB27" i="2"/>
  <c r="AB118" i="2"/>
  <c r="AB46" i="2"/>
  <c r="AB137" i="2"/>
  <c r="AB144" i="2"/>
  <c r="AB66" i="2"/>
  <c r="AB209" i="2"/>
  <c r="AB29" i="2"/>
  <c r="AB55" i="2"/>
  <c r="AB328" i="2"/>
  <c r="AB154" i="2"/>
  <c r="AB44" i="2"/>
  <c r="AB122" i="2"/>
  <c r="AB488" i="2"/>
  <c r="AB470" i="2"/>
  <c r="AB448" i="2"/>
  <c r="AB403" i="2"/>
  <c r="AB410" i="2"/>
  <c r="AB366" i="2"/>
  <c r="AB429" i="2"/>
  <c r="AB476" i="2"/>
  <c r="AB392" i="2"/>
  <c r="AB399" i="2"/>
  <c r="AB302" i="2"/>
  <c r="AB344" i="2"/>
  <c r="AB267" i="2"/>
  <c r="AB298" i="2"/>
  <c r="AB401" i="2"/>
  <c r="AB282" i="2"/>
  <c r="AB205" i="2"/>
  <c r="AB277" i="2"/>
  <c r="AB206" i="2"/>
  <c r="AB255" i="2"/>
  <c r="AB283" i="2"/>
  <c r="AB337" i="2"/>
  <c r="AB164" i="2"/>
  <c r="AB287" i="2"/>
  <c r="AB147" i="2"/>
  <c r="AB220" i="2"/>
  <c r="AB168" i="2"/>
  <c r="AB93" i="2"/>
  <c r="AB21" i="2"/>
  <c r="AB112" i="2"/>
  <c r="AB40" i="2"/>
  <c r="AB107" i="2"/>
  <c r="AB142" i="2"/>
  <c r="AB60" i="2"/>
  <c r="AB175" i="2"/>
  <c r="AB17" i="2"/>
  <c r="AB31" i="2"/>
  <c r="AB163" i="2"/>
  <c r="AB133" i="2"/>
  <c r="AB8" i="2"/>
  <c r="AB97" i="2"/>
  <c r="AB466" i="2"/>
  <c r="AB462" i="2"/>
  <c r="AB437" i="2"/>
  <c r="AB393" i="2"/>
  <c r="AB397" i="2"/>
  <c r="AB360" i="2"/>
  <c r="AB416" i="2"/>
  <c r="AB473" i="2"/>
  <c r="AB375" i="2"/>
  <c r="AB381" i="2"/>
  <c r="AB296" i="2"/>
  <c r="AB321" i="2"/>
  <c r="AB427" i="2"/>
  <c r="AB292" i="2"/>
  <c r="AB363" i="2"/>
  <c r="AB274" i="2"/>
  <c r="AB199" i="2"/>
  <c r="AB271" i="2"/>
  <c r="AB200" i="2"/>
  <c r="AB249" i="2"/>
  <c r="AB471" i="2"/>
  <c r="AB333" i="2"/>
  <c r="AB158" i="2"/>
  <c r="AB246" i="2"/>
  <c r="AB141" i="2"/>
  <c r="AB204" i="2"/>
  <c r="AB151" i="2"/>
  <c r="AB87" i="2"/>
  <c r="AB15" i="2"/>
  <c r="AB106" i="2"/>
  <c r="AB34" i="2"/>
  <c r="AB404" i="2"/>
  <c r="AB126" i="2"/>
  <c r="AB54" i="2"/>
  <c r="AB172" i="2"/>
  <c r="AB5" i="2"/>
  <c r="AB136" i="2"/>
  <c r="AB26" i="2"/>
  <c r="AB98" i="2"/>
  <c r="AB104" i="2"/>
  <c r="AB85" i="2"/>
  <c r="AB500" i="2"/>
  <c r="AB455" i="2"/>
  <c r="AB459" i="2"/>
  <c r="AB434" i="2"/>
  <c r="AB389" i="2"/>
  <c r="AB394" i="2"/>
  <c r="AB354" i="2"/>
  <c r="AB398" i="2"/>
  <c r="AB460" i="2"/>
  <c r="AB368" i="2"/>
  <c r="AB469" i="2"/>
  <c r="AB290" i="2"/>
  <c r="AB347" i="2"/>
  <c r="AB391" i="2"/>
  <c r="AB436" i="2"/>
  <c r="AB327" i="2"/>
  <c r="AB264" i="2"/>
  <c r="AB193" i="2"/>
  <c r="AB268" i="2"/>
  <c r="AB194" i="2"/>
  <c r="AB243" i="2"/>
  <c r="AB408" i="2"/>
  <c r="AB316" i="2"/>
  <c r="AB152" i="2"/>
  <c r="AB210" i="2"/>
  <c r="AB135" i="2"/>
  <c r="AB191" i="2"/>
  <c r="AB294" i="2"/>
  <c r="AB81" i="2"/>
  <c r="AB9" i="2"/>
  <c r="AB100" i="2"/>
  <c r="AB28" i="2"/>
  <c r="AB240" i="2"/>
  <c r="AB120" i="2"/>
  <c r="AB48" i="2"/>
  <c r="AB228" i="2"/>
  <c r="AB7" i="2"/>
  <c r="AB71" i="2"/>
  <c r="AB14" i="2"/>
  <c r="AB86" i="2"/>
  <c r="AB95" i="2"/>
  <c r="AB73" i="2"/>
  <c r="AB487" i="2"/>
  <c r="AB443" i="2"/>
  <c r="AB501" i="2"/>
  <c r="AB406" i="2"/>
  <c r="AB380" i="2"/>
  <c r="AB390" i="2"/>
  <c r="AB348" i="2"/>
  <c r="AB377" i="2"/>
  <c r="AB442" i="2"/>
  <c r="AB362" i="2"/>
  <c r="AB456" i="2"/>
  <c r="AB284" i="2"/>
  <c r="AB334" i="2"/>
  <c r="AB358" i="2"/>
  <c r="AB405" i="2"/>
  <c r="AB417" i="2"/>
  <c r="AB259" i="2"/>
  <c r="AB187" i="2"/>
  <c r="AB260" i="2"/>
  <c r="AB188" i="2"/>
  <c r="AB237" i="2"/>
  <c r="AB301" i="2"/>
  <c r="AB281" i="2"/>
  <c r="AB146" i="2"/>
  <c r="AB208" i="2"/>
  <c r="AB129" i="2"/>
  <c r="AB179" i="2"/>
  <c r="AB197" i="2"/>
  <c r="AB75" i="2"/>
  <c r="AB119" i="2"/>
  <c r="AB94" i="2"/>
  <c r="AB22" i="2"/>
  <c r="AB222" i="2"/>
  <c r="AB114" i="2"/>
  <c r="AB42" i="2"/>
  <c r="AB157" i="2"/>
  <c r="AB189" i="2"/>
  <c r="AB35" i="2"/>
  <c r="AB300" i="2"/>
  <c r="AB74" i="2"/>
  <c r="AB59" i="2"/>
  <c r="AB61" i="2"/>
  <c r="AB464" i="2"/>
  <c r="AB413" i="2"/>
  <c r="AB148" i="2"/>
  <c r="AB160" i="2"/>
  <c r="AB83" i="2"/>
  <c r="AB65" i="2"/>
  <c r="AB96" i="2"/>
  <c r="AB16" i="2"/>
  <c r="AB51" i="2"/>
  <c r="AB167" i="2"/>
  <c r="AB315" i="2"/>
  <c r="AB256" i="2"/>
  <c r="AB320" i="2"/>
  <c r="AB235" i="2"/>
  <c r="AB353" i="2"/>
  <c r="AB481" i="2"/>
  <c r="AB491" i="2"/>
  <c r="AB371" i="2"/>
  <c r="AB468" i="2"/>
  <c r="AB450" i="2"/>
  <c r="AC68" i="2"/>
  <c r="AC115" i="2"/>
  <c r="AC138" i="2"/>
  <c r="AC170" i="2"/>
  <c r="AC40" i="2"/>
  <c r="AC202" i="2"/>
  <c r="AC253" i="2"/>
  <c r="AC266" i="2"/>
  <c r="AC288" i="2"/>
  <c r="AC446" i="2"/>
  <c r="AC443" i="2"/>
  <c r="AC407" i="2"/>
  <c r="AC400" i="2"/>
  <c r="AC461" i="2"/>
  <c r="AE80" i="2"/>
  <c r="AE38" i="2"/>
  <c r="AE37" i="2"/>
  <c r="AE120" i="2"/>
  <c r="AE10" i="2"/>
  <c r="AE241" i="2"/>
  <c r="AE153" i="2"/>
  <c r="AE214" i="2"/>
  <c r="AE295" i="2"/>
  <c r="AE409" i="2"/>
  <c r="AE350" i="2"/>
  <c r="AE436" i="2"/>
  <c r="AE361" i="2"/>
  <c r="AE495" i="2"/>
  <c r="AB4" i="2"/>
  <c r="AB244" i="2"/>
  <c r="AB313" i="2"/>
  <c r="AB498" i="2"/>
  <c r="AB201" i="2"/>
  <c r="Y505" i="2"/>
  <c r="Z505" i="2"/>
  <c r="AB180" i="2"/>
  <c r="AB169" i="2"/>
  <c r="AB77" i="2"/>
  <c r="AB102" i="2"/>
  <c r="AB64" i="2"/>
  <c r="AB57" i="2"/>
  <c r="AB173" i="2"/>
  <c r="AB365" i="2"/>
  <c r="AB262" i="2"/>
  <c r="AB230" i="2"/>
  <c r="AB241" i="2"/>
  <c r="AB383" i="2"/>
  <c r="AB494" i="2"/>
  <c r="AB350" i="2"/>
  <c r="AB318" i="2"/>
  <c r="AB489" i="2"/>
  <c r="AB452" i="2"/>
  <c r="AC116" i="2"/>
  <c r="AC123" i="2"/>
  <c r="AC169" i="2"/>
  <c r="AC222" i="2"/>
  <c r="AC52" i="2"/>
  <c r="AC267" i="2"/>
  <c r="AC282" i="2"/>
  <c r="AC329" i="2"/>
  <c r="AC295" i="2"/>
  <c r="AC342" i="2"/>
  <c r="AC279" i="2"/>
  <c r="AC479" i="2"/>
  <c r="AC426" i="2"/>
  <c r="AC412" i="2"/>
  <c r="AE110" i="2"/>
  <c r="AE133" i="2"/>
  <c r="AE49" i="2"/>
  <c r="AE5" i="2"/>
  <c r="AE22" i="2"/>
  <c r="AE416" i="2"/>
  <c r="AE165" i="2"/>
  <c r="AE226" i="2"/>
  <c r="AE320" i="2"/>
  <c r="AE485" i="2"/>
  <c r="AE391" i="2"/>
  <c r="AE453" i="2"/>
  <c r="AE387" i="2"/>
  <c r="AE497" i="2"/>
  <c r="AF505" i="2"/>
  <c r="AB317" i="2"/>
  <c r="AB214" i="2"/>
  <c r="AB43" i="2"/>
  <c r="AB89" i="2"/>
  <c r="AB108" i="2"/>
  <c r="AB70" i="2"/>
  <c r="AB63" i="2"/>
  <c r="AB215" i="2"/>
  <c r="AB128" i="2"/>
  <c r="AB269" i="2"/>
  <c r="AB236" i="2"/>
  <c r="AB247" i="2"/>
  <c r="AB432" i="2"/>
  <c r="AB266" i="2"/>
  <c r="AB356" i="2"/>
  <c r="AB324" i="2"/>
  <c r="AB502" i="2"/>
  <c r="AB388" i="2"/>
  <c r="AC128" i="2"/>
  <c r="AC146" i="2"/>
  <c r="AC228" i="2"/>
  <c r="AC11" i="2"/>
  <c r="AC58" i="2"/>
  <c r="AC312" i="2"/>
  <c r="AC324" i="2"/>
  <c r="AC278" i="2"/>
  <c r="AC302" i="2"/>
  <c r="AC348" i="2"/>
  <c r="AC285" i="2"/>
  <c r="AC489" i="2"/>
  <c r="AC476" i="2"/>
  <c r="AC418" i="2"/>
  <c r="AE104" i="2"/>
  <c r="AE15" i="2"/>
  <c r="AE55" i="2"/>
  <c r="AE11" i="2"/>
  <c r="AE28" i="2"/>
  <c r="AE185" i="2"/>
  <c r="AE171" i="2"/>
  <c r="AE232" i="2"/>
  <c r="AE188" i="2"/>
  <c r="AE293" i="2"/>
  <c r="AE423" i="2"/>
  <c r="AE372" i="2"/>
  <c r="AE398" i="2"/>
  <c r="AE465" i="2"/>
  <c r="AB49" i="2"/>
  <c r="AB198" i="2"/>
  <c r="AB454" i="2"/>
  <c r="AB270" i="2"/>
  <c r="AB130" i="2"/>
  <c r="AB91" i="2"/>
  <c r="AB101" i="2"/>
  <c r="AB195" i="2"/>
  <c r="AB76" i="2"/>
  <c r="AB69" i="2"/>
  <c r="AB245" i="2"/>
  <c r="AB134" i="2"/>
  <c r="AB207" i="2"/>
  <c r="AB242" i="2"/>
  <c r="AB253" i="2"/>
  <c r="AB309" i="2"/>
  <c r="AB272" i="2"/>
  <c r="AB444" i="2"/>
  <c r="AB330" i="2"/>
  <c r="AB374" i="2"/>
  <c r="AB402" i="2"/>
  <c r="AC127" i="2"/>
  <c r="AC38" i="2"/>
  <c r="AC12" i="2"/>
  <c r="AC65" i="2"/>
  <c r="AC106" i="2"/>
  <c r="AC179" i="2"/>
  <c r="AC171" i="2"/>
  <c r="AC262" i="2"/>
  <c r="AC218" i="2"/>
  <c r="AC363" i="2"/>
  <c r="AC321" i="2"/>
  <c r="AC367" i="2"/>
  <c r="AC463" i="2"/>
  <c r="AC466" i="2"/>
  <c r="AE143" i="2"/>
  <c r="AE163" i="2"/>
  <c r="AE103" i="2"/>
  <c r="AE59" i="2"/>
  <c r="AE76" i="2"/>
  <c r="AE235" i="2"/>
  <c r="AE276" i="2"/>
  <c r="AE301" i="2"/>
  <c r="AE236" i="2"/>
  <c r="AE377" i="2"/>
  <c r="AE297" i="2"/>
  <c r="AE392" i="2"/>
  <c r="AE401" i="2"/>
  <c r="AE437" i="2"/>
  <c r="AB113" i="2"/>
  <c r="AB335" i="2"/>
  <c r="AB116" i="2"/>
  <c r="AB92" i="2"/>
  <c r="AB174" i="2"/>
  <c r="AB115" i="2"/>
  <c r="AB340" i="2"/>
  <c r="AB82" i="2"/>
  <c r="AB117" i="2"/>
  <c r="AB263" i="2"/>
  <c r="AB140" i="2"/>
  <c r="AB213" i="2"/>
  <c r="AB248" i="2"/>
  <c r="AB323" i="2"/>
  <c r="AB326" i="2"/>
  <c r="AB278" i="2"/>
  <c r="AB447" i="2"/>
  <c r="AB336" i="2"/>
  <c r="AB461" i="2"/>
  <c r="AB423" i="2"/>
  <c r="AC284" i="2"/>
  <c r="AC50" i="2"/>
  <c r="AC18" i="2"/>
  <c r="AC71" i="2"/>
  <c r="AC112" i="2"/>
  <c r="AC191" i="2"/>
  <c r="AC177" i="2"/>
  <c r="AC269" i="2"/>
  <c r="AC224" i="2"/>
  <c r="AC401" i="2"/>
  <c r="AC344" i="2"/>
  <c r="AC387" i="2"/>
  <c r="AC434" i="2"/>
  <c r="AC472" i="2"/>
  <c r="AE78" i="2"/>
  <c r="AE203" i="2"/>
  <c r="AE109" i="2"/>
  <c r="AE65" i="2"/>
  <c r="AE82" i="2"/>
  <c r="AE428" i="2"/>
  <c r="AE294" i="2"/>
  <c r="AE408" i="2"/>
  <c r="AE242" i="2"/>
  <c r="AE402" i="2"/>
  <c r="AE303" i="2"/>
  <c r="AE434" i="2"/>
  <c r="AE413" i="2"/>
  <c r="AE480" i="2"/>
  <c r="AB23" i="2"/>
  <c r="AB458" i="2"/>
  <c r="W502" i="2"/>
  <c r="W496" i="2"/>
  <c r="W490" i="2"/>
  <c r="W484" i="2"/>
  <c r="W478" i="2"/>
  <c r="W472" i="2"/>
  <c r="W466" i="2"/>
  <c r="W460" i="2"/>
  <c r="W454" i="2"/>
  <c r="W500" i="2"/>
  <c r="W494" i="2"/>
  <c r="W488" i="2"/>
  <c r="W482" i="2"/>
  <c r="W476" i="2"/>
  <c r="W470" i="2"/>
  <c r="W464" i="2"/>
  <c r="W458" i="2"/>
  <c r="W452" i="2"/>
  <c r="W446" i="2"/>
  <c r="W440" i="2"/>
  <c r="W434" i="2"/>
  <c r="W428" i="2"/>
  <c r="W422" i="2"/>
  <c r="W416" i="2"/>
  <c r="W410" i="2"/>
  <c r="W483" i="2"/>
  <c r="W438" i="2"/>
  <c r="W421" i="2"/>
  <c r="W417" i="2"/>
  <c r="W403" i="2"/>
  <c r="W397" i="2"/>
  <c r="W493" i="2"/>
  <c r="W471" i="2"/>
  <c r="W449" i="2"/>
  <c r="W439" i="2"/>
  <c r="W429" i="2"/>
  <c r="W419" i="2"/>
  <c r="W409" i="2"/>
  <c r="W401" i="2"/>
  <c r="W486" i="2"/>
  <c r="W475" i="2"/>
  <c r="W467" i="2"/>
  <c r="W453" i="2"/>
  <c r="W503" i="2"/>
  <c r="W473" i="2"/>
  <c r="W456" i="2"/>
  <c r="W425" i="2"/>
  <c r="W414" i="2"/>
  <c r="W402" i="2"/>
  <c r="W378" i="2"/>
  <c r="W372" i="2"/>
  <c r="W501" i="2"/>
  <c r="W469" i="2"/>
  <c r="W442" i="2"/>
  <c r="W431" i="2"/>
  <c r="W399" i="2"/>
  <c r="W392" i="2"/>
  <c r="W388" i="2"/>
  <c r="W491" i="2"/>
  <c r="W474" i="2"/>
  <c r="W459" i="2"/>
  <c r="W443" i="2"/>
  <c r="W412" i="2"/>
  <c r="W389" i="2"/>
  <c r="W380" i="2"/>
  <c r="W489" i="2"/>
  <c r="W457" i="2"/>
  <c r="W455" i="2"/>
  <c r="W461" i="2"/>
  <c r="W448" i="2"/>
  <c r="W432" i="2"/>
  <c r="W406" i="2"/>
  <c r="W384" i="2"/>
  <c r="W379" i="2"/>
  <c r="W370" i="2"/>
  <c r="W480" i="2"/>
  <c r="W477" i="2"/>
  <c r="W451" i="2"/>
  <c r="W427" i="2"/>
  <c r="W404" i="2"/>
  <c r="W391" i="2"/>
  <c r="W365" i="2"/>
  <c r="W359" i="2"/>
  <c r="W353" i="2"/>
  <c r="W347" i="2"/>
  <c r="W341" i="2"/>
  <c r="W445" i="2"/>
  <c r="W437" i="2"/>
  <c r="W418" i="2"/>
  <c r="W408" i="2"/>
  <c r="W400" i="2"/>
  <c r="W382" i="2"/>
  <c r="W374" i="2"/>
  <c r="W499" i="2"/>
  <c r="W420" i="2"/>
  <c r="W398" i="2"/>
  <c r="W366" i="2"/>
  <c r="W424" i="2"/>
  <c r="W396" i="2"/>
  <c r="W394" i="2"/>
  <c r="W387" i="2"/>
  <c r="W377" i="2"/>
  <c r="W371" i="2"/>
  <c r="W498" i="2"/>
  <c r="W444" i="2"/>
  <c r="W436" i="2"/>
  <c r="W413" i="2"/>
  <c r="W390" i="2"/>
  <c r="W368" i="2"/>
  <c r="W362" i="2"/>
  <c r="W495" i="2"/>
  <c r="W407" i="2"/>
  <c r="W375" i="2"/>
  <c r="W349" i="2"/>
  <c r="W346" i="2"/>
  <c r="W343" i="2"/>
  <c r="W328" i="2"/>
  <c r="W324" i="2"/>
  <c r="W415" i="2"/>
  <c r="W411" i="2"/>
  <c r="W357" i="2"/>
  <c r="W320" i="2"/>
  <c r="W307" i="2"/>
  <c r="W301" i="2"/>
  <c r="W295" i="2"/>
  <c r="W289" i="2"/>
  <c r="W283" i="2"/>
  <c r="W277" i="2"/>
  <c r="W462" i="2"/>
  <c r="W433" i="2"/>
  <c r="W423" i="2"/>
  <c r="W381" i="2"/>
  <c r="W369" i="2"/>
  <c r="W360" i="2"/>
  <c r="W340" i="2"/>
  <c r="W337" i="2"/>
  <c r="W333" i="2"/>
  <c r="W329" i="2"/>
  <c r="W316" i="2"/>
  <c r="W312" i="2"/>
  <c r="W481" i="2"/>
  <c r="W468" i="2"/>
  <c r="W355" i="2"/>
  <c r="W352" i="2"/>
  <c r="W325" i="2"/>
  <c r="W308" i="2"/>
  <c r="W302" i="2"/>
  <c r="W487" i="2"/>
  <c r="W395" i="2"/>
  <c r="W364" i="2"/>
  <c r="W344" i="2"/>
  <c r="W321" i="2"/>
  <c r="W317" i="2"/>
  <c r="W447" i="2"/>
  <c r="W426" i="2"/>
  <c r="W350" i="2"/>
  <c r="W334" i="2"/>
  <c r="W330" i="2"/>
  <c r="W313" i="2"/>
  <c r="W303" i="2"/>
  <c r="W492" i="2"/>
  <c r="W485" i="2"/>
  <c r="W479" i="2"/>
  <c r="W361" i="2"/>
  <c r="W358" i="2"/>
  <c r="W338" i="2"/>
  <c r="W441" i="2"/>
  <c r="W405" i="2"/>
  <c r="W383" i="2"/>
  <c r="W335" i="2"/>
  <c r="W322" i="2"/>
  <c r="W318" i="2"/>
  <c r="W304" i="2"/>
  <c r="W363" i="2"/>
  <c r="W348" i="2"/>
  <c r="W331" i="2"/>
  <c r="W315" i="2"/>
  <c r="W300" i="2"/>
  <c r="W294" i="2"/>
  <c r="W292" i="2"/>
  <c r="W279" i="2"/>
  <c r="W276" i="2"/>
  <c r="W497" i="2"/>
  <c r="W327" i="2"/>
  <c r="W290" i="2"/>
  <c r="W287" i="2"/>
  <c r="W270" i="2"/>
  <c r="W267" i="2"/>
  <c r="W258" i="2"/>
  <c r="W252" i="2"/>
  <c r="W246" i="2"/>
  <c r="W240" i="2"/>
  <c r="W234" i="2"/>
  <c r="W228" i="2"/>
  <c r="W222" i="2"/>
  <c r="W216" i="2"/>
  <c r="W210" i="2"/>
  <c r="W204" i="2"/>
  <c r="W198" i="2"/>
  <c r="W192" i="2"/>
  <c r="W339" i="2"/>
  <c r="W314" i="2"/>
  <c r="W305" i="2"/>
  <c r="W297" i="2"/>
  <c r="W311" i="2"/>
  <c r="W299" i="2"/>
  <c r="W285" i="2"/>
  <c r="W282" i="2"/>
  <c r="W274" i="2"/>
  <c r="W264" i="2"/>
  <c r="W259" i="2"/>
  <c r="W253" i="2"/>
  <c r="W247" i="2"/>
  <c r="W241" i="2"/>
  <c r="W235" i="2"/>
  <c r="W229" i="2"/>
  <c r="W223" i="2"/>
  <c r="W356" i="2"/>
  <c r="W342" i="2"/>
  <c r="W326" i="2"/>
  <c r="W323" i="2"/>
  <c r="W271" i="2"/>
  <c r="W435" i="2"/>
  <c r="W280" i="2"/>
  <c r="W268" i="2"/>
  <c r="W260" i="2"/>
  <c r="W254" i="2"/>
  <c r="W248" i="2"/>
  <c r="W242" i="2"/>
  <c r="W386" i="2"/>
  <c r="W376" i="2"/>
  <c r="W351" i="2"/>
  <c r="W310" i="2"/>
  <c r="W293" i="2"/>
  <c r="W291" i="2"/>
  <c r="W288" i="2"/>
  <c r="W265" i="2"/>
  <c r="W450" i="2"/>
  <c r="W385" i="2"/>
  <c r="W367" i="2"/>
  <c r="W278" i="2"/>
  <c r="W275" i="2"/>
  <c r="W272" i="2"/>
  <c r="W261" i="2"/>
  <c r="W255" i="2"/>
  <c r="W249" i="2"/>
  <c r="W243" i="2"/>
  <c r="W237" i="2"/>
  <c r="W231" i="2"/>
  <c r="W225" i="2"/>
  <c r="W430" i="2"/>
  <c r="W298" i="2"/>
  <c r="W236" i="2"/>
  <c r="W205" i="2"/>
  <c r="W200" i="2"/>
  <c r="W197" i="2"/>
  <c r="W186" i="2"/>
  <c r="W393" i="2"/>
  <c r="W269" i="2"/>
  <c r="W250" i="2"/>
  <c r="W230" i="2"/>
  <c r="W214" i="2"/>
  <c r="W212" i="2"/>
  <c r="W181" i="2"/>
  <c r="W175" i="2"/>
  <c r="W169" i="2"/>
  <c r="W163" i="2"/>
  <c r="W157" i="2"/>
  <c r="W151" i="2"/>
  <c r="W145" i="2"/>
  <c r="W139" i="2"/>
  <c r="W133" i="2"/>
  <c r="W336" i="2"/>
  <c r="W233" i="2"/>
  <c r="W224" i="2"/>
  <c r="W195" i="2"/>
  <c r="W306" i="2"/>
  <c r="W273" i="2"/>
  <c r="W257" i="2"/>
  <c r="W239" i="2"/>
  <c r="W227" i="2"/>
  <c r="W219" i="2"/>
  <c r="W203" i="2"/>
  <c r="W187" i="2"/>
  <c r="W182" i="2"/>
  <c r="W176" i="2"/>
  <c r="W170" i="2"/>
  <c r="W164" i="2"/>
  <c r="W158" i="2"/>
  <c r="W152" i="2"/>
  <c r="W146" i="2"/>
  <c r="W140" i="2"/>
  <c r="W465" i="2"/>
  <c r="W345" i="2"/>
  <c r="W286" i="2"/>
  <c r="W221" i="2"/>
  <c r="W217" i="2"/>
  <c r="W296" i="2"/>
  <c r="W256" i="2"/>
  <c r="W238" i="2"/>
  <c r="W232" i="2"/>
  <c r="W208" i="2"/>
  <c r="W206" i="2"/>
  <c r="W201" i="2"/>
  <c r="W183" i="2"/>
  <c r="W177" i="2"/>
  <c r="W171" i="2"/>
  <c r="W165" i="2"/>
  <c r="W159" i="2"/>
  <c r="W153" i="2"/>
  <c r="W147" i="2"/>
  <c r="W281" i="2"/>
  <c r="W226" i="2"/>
  <c r="W188" i="2"/>
  <c r="W463" i="2"/>
  <c r="W332" i="2"/>
  <c r="W263" i="2"/>
  <c r="W245" i="2"/>
  <c r="W215" i="2"/>
  <c r="W213" i="2"/>
  <c r="W199" i="2"/>
  <c r="W196" i="2"/>
  <c r="W184" i="2"/>
  <c r="W178" i="2"/>
  <c r="W172" i="2"/>
  <c r="W166" i="2"/>
  <c r="W160" i="2"/>
  <c r="W154" i="2"/>
  <c r="W148" i="2"/>
  <c r="W319" i="2"/>
  <c r="W193" i="2"/>
  <c r="W266" i="2"/>
  <c r="W244" i="2"/>
  <c r="W218" i="2"/>
  <c r="W180" i="2"/>
  <c r="W26" i="2"/>
  <c r="W14" i="2"/>
  <c r="W202" i="2"/>
  <c r="W189" i="2"/>
  <c r="W174" i="2"/>
  <c r="W138" i="2"/>
  <c r="W136" i="2"/>
  <c r="W128" i="2"/>
  <c r="W122" i="2"/>
  <c r="W116" i="2"/>
  <c r="W110" i="2"/>
  <c r="W104" i="2"/>
  <c r="W98" i="2"/>
  <c r="W92" i="2"/>
  <c r="W86" i="2"/>
  <c r="W80" i="2"/>
  <c r="W74" i="2"/>
  <c r="W68" i="2"/>
  <c r="W62" i="2"/>
  <c r="W56" i="2"/>
  <c r="W50" i="2"/>
  <c r="W44" i="2"/>
  <c r="W38" i="2"/>
  <c r="W32" i="2"/>
  <c r="W20" i="2"/>
  <c r="W8" i="2"/>
  <c r="W354" i="2"/>
  <c r="W207" i="2"/>
  <c r="W168" i="2"/>
  <c r="W156" i="2"/>
  <c r="W211" i="2"/>
  <c r="W185" i="2"/>
  <c r="W179" i="2"/>
  <c r="W162" i="2"/>
  <c r="W143" i="2"/>
  <c r="W141" i="2"/>
  <c r="W134" i="2"/>
  <c r="W131" i="2"/>
  <c r="W123" i="2"/>
  <c r="W117" i="2"/>
  <c r="W111" i="2"/>
  <c r="W105" i="2"/>
  <c r="W99" i="2"/>
  <c r="W93" i="2"/>
  <c r="W87" i="2"/>
  <c r="W81" i="2"/>
  <c r="W75" i="2"/>
  <c r="W69" i="2"/>
  <c r="W63" i="2"/>
  <c r="W57" i="2"/>
  <c r="W51" i="2"/>
  <c r="W45" i="2"/>
  <c r="W39" i="2"/>
  <c r="W33" i="2"/>
  <c r="W27" i="2"/>
  <c r="W21" i="2"/>
  <c r="W15" i="2"/>
  <c r="W9" i="2"/>
  <c r="W309" i="2"/>
  <c r="W262" i="2"/>
  <c r="W173" i="2"/>
  <c r="W167" i="2"/>
  <c r="W150" i="2"/>
  <c r="W129" i="2"/>
  <c r="W124" i="2"/>
  <c r="W118" i="2"/>
  <c r="W112" i="2"/>
  <c r="W106" i="2"/>
  <c r="W100" i="2"/>
  <c r="W94" i="2"/>
  <c r="W88" i="2"/>
  <c r="W82" i="2"/>
  <c r="W76" i="2"/>
  <c r="W70" i="2"/>
  <c r="W64" i="2"/>
  <c r="W58" i="2"/>
  <c r="W52" i="2"/>
  <c r="W46" i="2"/>
  <c r="W40" i="2"/>
  <c r="W34" i="2"/>
  <c r="W28" i="2"/>
  <c r="W22" i="2"/>
  <c r="W16" i="2"/>
  <c r="W10" i="2"/>
  <c r="W4" i="2"/>
  <c r="W251" i="2"/>
  <c r="W191" i="2"/>
  <c r="W161" i="2"/>
  <c r="W373" i="2"/>
  <c r="W17" i="2"/>
  <c r="W5" i="2"/>
  <c r="W155" i="2"/>
  <c r="W127" i="2"/>
  <c r="W101" i="2"/>
  <c r="W89" i="2"/>
  <c r="W77" i="2"/>
  <c r="W65" i="2"/>
  <c r="W53" i="2"/>
  <c r="W41" i="2"/>
  <c r="W29" i="2"/>
  <c r="W7" i="2"/>
  <c r="W90" i="2"/>
  <c r="W42" i="2"/>
  <c r="W190" i="2"/>
  <c r="W107" i="2"/>
  <c r="W97" i="2"/>
  <c r="W49" i="2"/>
  <c r="W25" i="2"/>
  <c r="W13" i="2"/>
  <c r="W142" i="2"/>
  <c r="W130" i="2"/>
  <c r="W121" i="2"/>
  <c r="W66" i="2"/>
  <c r="W30" i="2"/>
  <c r="W85" i="2"/>
  <c r="W220" i="2"/>
  <c r="W137" i="2"/>
  <c r="W115" i="2"/>
  <c r="W96" i="2"/>
  <c r="W84" i="2"/>
  <c r="W72" i="2"/>
  <c r="W60" i="2"/>
  <c r="W48" i="2"/>
  <c r="W36" i="2"/>
  <c r="W24" i="2"/>
  <c r="W12" i="2"/>
  <c r="W79" i="2"/>
  <c r="W19" i="2"/>
  <c r="W114" i="2"/>
  <c r="W209" i="2"/>
  <c r="W61" i="2"/>
  <c r="W126" i="2"/>
  <c r="W109" i="2"/>
  <c r="W43" i="2"/>
  <c r="W31" i="2"/>
  <c r="W6" i="2"/>
  <c r="W284" i="2"/>
  <c r="W120" i="2"/>
  <c r="W103" i="2"/>
  <c r="W91" i="2"/>
  <c r="W67" i="2"/>
  <c r="W55" i="2"/>
  <c r="W194" i="2"/>
  <c r="W18" i="2"/>
  <c r="W37" i="2"/>
  <c r="W132" i="2"/>
  <c r="W125" i="2"/>
  <c r="W108" i="2"/>
  <c r="W95" i="2"/>
  <c r="W83" i="2"/>
  <c r="W71" i="2"/>
  <c r="W59" i="2"/>
  <c r="W47" i="2"/>
  <c r="W35" i="2"/>
  <c r="W23" i="2"/>
  <c r="W11" i="2"/>
  <c r="W144" i="2"/>
  <c r="W135" i="2"/>
  <c r="W113" i="2"/>
  <c r="W102" i="2"/>
  <c r="W78" i="2"/>
  <c r="W54" i="2"/>
  <c r="W119" i="2"/>
  <c r="W149" i="2"/>
  <c r="W73" i="2"/>
  <c r="AB47" i="2"/>
  <c r="AB90" i="2"/>
  <c r="AB10" i="2"/>
  <c r="AB45" i="2"/>
  <c r="AB250" i="2"/>
  <c r="AB295" i="2"/>
  <c r="AB229" i="2"/>
  <c r="AB345" i="2"/>
  <c r="AB475" i="2"/>
  <c r="AB457" i="2"/>
  <c r="AB446" i="2"/>
  <c r="AB445" i="2"/>
  <c r="AC56" i="2"/>
  <c r="AC152" i="2"/>
  <c r="AC109" i="2"/>
  <c r="AC240" i="2"/>
  <c r="AC34" i="2"/>
  <c r="AC199" i="2"/>
  <c r="AC232" i="2"/>
  <c r="AC263" i="2"/>
  <c r="AC411" i="2"/>
  <c r="AC373" i="2"/>
  <c r="AC391" i="2"/>
  <c r="AC392" i="2"/>
  <c r="AC385" i="2"/>
  <c r="AC435" i="2"/>
  <c r="AB11" i="2"/>
  <c r="AB186" i="2"/>
  <c r="AB12" i="2"/>
  <c r="AB132" i="2"/>
  <c r="AB88" i="2"/>
  <c r="AB123" i="2"/>
  <c r="AB332" i="2"/>
  <c r="AB203" i="2"/>
  <c r="AB219" i="2"/>
  <c r="AB254" i="2"/>
  <c r="AB339" i="2"/>
  <c r="AB338" i="2"/>
  <c r="AB352" i="2"/>
  <c r="AB479" i="2"/>
  <c r="AB342" i="2"/>
  <c r="AB463" i="2"/>
  <c r="AB433" i="2"/>
  <c r="AC25" i="2"/>
  <c r="AC74" i="2"/>
  <c r="AC30" i="2"/>
  <c r="AC83" i="2"/>
  <c r="AC124" i="2"/>
  <c r="AC220" i="2"/>
  <c r="AC198" i="2"/>
  <c r="AC301" i="2"/>
  <c r="AC236" i="2"/>
  <c r="AC314" i="2"/>
  <c r="AC381" i="2"/>
  <c r="AC457" i="2"/>
  <c r="AC465" i="2"/>
  <c r="AC484" i="2"/>
  <c r="AE39" i="2"/>
  <c r="AE90" i="2"/>
  <c r="AE121" i="2"/>
  <c r="AE77" i="2"/>
  <c r="AE94" i="2"/>
  <c r="AE130" i="2"/>
  <c r="AE306" i="2"/>
  <c r="AE283" i="2"/>
  <c r="AE254" i="2"/>
  <c r="AE314" i="2"/>
  <c r="AE334" i="2"/>
  <c r="AE447" i="2"/>
  <c r="AE449" i="2"/>
  <c r="AE410" i="2"/>
  <c r="AB84" i="2"/>
  <c r="AB155" i="2"/>
  <c r="AB293" i="2"/>
  <c r="AB449" i="2"/>
  <c r="AB497" i="2"/>
  <c r="V505" i="2"/>
  <c r="AB161" i="2"/>
  <c r="T505" i="2"/>
  <c r="AB166" i="2"/>
  <c r="AB38" i="2"/>
  <c r="AB372" i="2"/>
  <c r="AB18" i="2"/>
  <c r="AB184" i="2"/>
  <c r="AB150" i="2"/>
  <c r="AB131" i="2"/>
  <c r="AB359" i="2"/>
  <c r="AB227" i="2"/>
  <c r="AB225" i="2"/>
  <c r="AB299" i="2"/>
  <c r="AB351" i="2"/>
  <c r="AB341" i="2"/>
  <c r="AB369" i="2"/>
  <c r="AB492" i="2"/>
  <c r="AB493" i="2"/>
  <c r="AB478" i="2"/>
  <c r="AB439" i="2"/>
  <c r="AC37" i="2"/>
  <c r="AC86" i="2"/>
  <c r="AC36" i="2"/>
  <c r="AC89" i="2"/>
  <c r="AC145" i="2"/>
  <c r="AC229" i="2"/>
  <c r="AC201" i="2"/>
  <c r="AC319" i="2"/>
  <c r="AC242" i="2"/>
  <c r="AC318" i="2"/>
  <c r="AC419" i="2"/>
  <c r="AC371" i="2"/>
  <c r="AC467" i="2"/>
  <c r="AC490" i="2"/>
  <c r="AE66" i="2"/>
  <c r="AE26" i="2"/>
  <c r="AE127" i="2"/>
  <c r="AE83" i="2"/>
  <c r="AE100" i="2"/>
  <c r="AE136" i="2"/>
  <c r="AE360" i="2"/>
  <c r="AE307" i="2"/>
  <c r="AE260" i="2"/>
  <c r="AE318" i="2"/>
  <c r="AE347" i="2"/>
  <c r="AE460" i="2"/>
  <c r="AE451" i="2"/>
  <c r="AE427" i="2"/>
  <c r="I508" i="1"/>
  <c r="J508" i="1"/>
  <c r="G508" i="1"/>
  <c r="C508" i="1"/>
  <c r="T501" i="1"/>
  <c r="T495" i="1"/>
  <c r="T489" i="1"/>
  <c r="T483" i="1"/>
  <c r="T477" i="1"/>
  <c r="T471" i="1"/>
  <c r="T465" i="1"/>
  <c r="T459" i="1"/>
  <c r="T453" i="1"/>
  <c r="T447" i="1"/>
  <c r="T441" i="1"/>
  <c r="T435" i="1"/>
  <c r="T429" i="1"/>
  <c r="T423" i="1"/>
  <c r="T417" i="1"/>
  <c r="T411" i="1"/>
  <c r="T499" i="1"/>
  <c r="T493" i="1"/>
  <c r="T487" i="1"/>
  <c r="T481" i="1"/>
  <c r="T475" i="1"/>
  <c r="T469" i="1"/>
  <c r="T463" i="1"/>
  <c r="T457" i="1"/>
  <c r="T451" i="1"/>
  <c r="T445" i="1"/>
  <c r="T439" i="1"/>
  <c r="T496" i="1"/>
  <c r="T486" i="1"/>
  <c r="T473" i="1"/>
  <c r="T460" i="1"/>
  <c r="T450" i="1"/>
  <c r="T437" i="1"/>
  <c r="T421" i="1"/>
  <c r="T403" i="1"/>
  <c r="T397" i="1"/>
  <c r="T391" i="1"/>
  <c r="T491" i="1"/>
  <c r="T478" i="1"/>
  <c r="T468" i="1"/>
  <c r="T455" i="1"/>
  <c r="T442" i="1"/>
  <c r="T503" i="1"/>
  <c r="T484" i="1"/>
  <c r="T446" i="1"/>
  <c r="T436" i="1"/>
  <c r="T433" i="1"/>
  <c r="T430" i="1"/>
  <c r="T402" i="1"/>
  <c r="T398" i="1"/>
  <c r="T389" i="1"/>
  <c r="T383" i="1"/>
  <c r="T377" i="1"/>
  <c r="T371" i="1"/>
  <c r="T365" i="1"/>
  <c r="T359" i="1"/>
  <c r="T353" i="1"/>
  <c r="T470" i="1"/>
  <c r="T458" i="1"/>
  <c r="T420" i="1"/>
  <c r="T410" i="1"/>
  <c r="T394" i="1"/>
  <c r="T482" i="1"/>
  <c r="T444" i="1"/>
  <c r="T427" i="1"/>
  <c r="T407" i="1"/>
  <c r="T494" i="1"/>
  <c r="T456" i="1"/>
  <c r="T449" i="1"/>
  <c r="T434" i="1"/>
  <c r="T424" i="1"/>
  <c r="T414" i="1"/>
  <c r="T399" i="1"/>
  <c r="T480" i="1"/>
  <c r="T461" i="1"/>
  <c r="T454" i="1"/>
  <c r="T431" i="1"/>
  <c r="T395" i="1"/>
  <c r="T385" i="1"/>
  <c r="T379" i="1"/>
  <c r="T492" i="1"/>
  <c r="T485" i="1"/>
  <c r="T466" i="1"/>
  <c r="T418" i="1"/>
  <c r="T404" i="1"/>
  <c r="T502" i="1"/>
  <c r="T464" i="1"/>
  <c r="T425" i="1"/>
  <c r="T415" i="1"/>
  <c r="T396" i="1"/>
  <c r="T392" i="1"/>
  <c r="T488" i="1"/>
  <c r="T476" i="1"/>
  <c r="T500" i="1"/>
  <c r="T382" i="1"/>
  <c r="T348" i="1"/>
  <c r="T342" i="1"/>
  <c r="T336" i="1"/>
  <c r="T330" i="1"/>
  <c r="T324" i="1"/>
  <c r="T318" i="1"/>
  <c r="T312" i="1"/>
  <c r="T306" i="1"/>
  <c r="T300" i="1"/>
  <c r="T294" i="1"/>
  <c r="T288" i="1"/>
  <c r="T282" i="1"/>
  <c r="T276" i="1"/>
  <c r="T479" i="1"/>
  <c r="T384" i="1"/>
  <c r="T349" i="1"/>
  <c r="T343" i="1"/>
  <c r="T337" i="1"/>
  <c r="T331" i="1"/>
  <c r="T325" i="1"/>
  <c r="T319" i="1"/>
  <c r="T313" i="1"/>
  <c r="T307" i="1"/>
  <c r="T301" i="1"/>
  <c r="T295" i="1"/>
  <c r="T289" i="1"/>
  <c r="T283" i="1"/>
  <c r="T277" i="1"/>
  <c r="T452" i="1"/>
  <c r="T386" i="1"/>
  <c r="T370" i="1"/>
  <c r="T367" i="1"/>
  <c r="T357" i="1"/>
  <c r="T354" i="1"/>
  <c r="T462" i="1"/>
  <c r="T438" i="1"/>
  <c r="T381" i="1"/>
  <c r="T350" i="1"/>
  <c r="T344" i="1"/>
  <c r="T338" i="1"/>
  <c r="T332" i="1"/>
  <c r="T326" i="1"/>
  <c r="T320" i="1"/>
  <c r="T314" i="1"/>
  <c r="T498" i="1"/>
  <c r="T472" i="1"/>
  <c r="T393" i="1"/>
  <c r="T388" i="1"/>
  <c r="T351" i="1"/>
  <c r="T345" i="1"/>
  <c r="T339" i="1"/>
  <c r="T333" i="1"/>
  <c r="T327" i="1"/>
  <c r="T321" i="1"/>
  <c r="T315" i="1"/>
  <c r="T419" i="1"/>
  <c r="T413" i="1"/>
  <c r="T360" i="1"/>
  <c r="T340" i="1"/>
  <c r="T372" i="1"/>
  <c r="T346" i="1"/>
  <c r="T303" i="1"/>
  <c r="T293" i="1"/>
  <c r="T290" i="1"/>
  <c r="T280" i="1"/>
  <c r="T272" i="1"/>
  <c r="T266" i="1"/>
  <c r="T443" i="1"/>
  <c r="T412" i="1"/>
  <c r="T380" i="1"/>
  <c r="T362" i="1"/>
  <c r="T406" i="1"/>
  <c r="T401" i="1"/>
  <c r="T374" i="1"/>
  <c r="T352" i="1"/>
  <c r="T317" i="1"/>
  <c r="T310" i="1"/>
  <c r="T297" i="1"/>
  <c r="T287" i="1"/>
  <c r="T284" i="1"/>
  <c r="T467" i="1"/>
  <c r="T364" i="1"/>
  <c r="T323" i="1"/>
  <c r="T405" i="1"/>
  <c r="T369" i="1"/>
  <c r="T329" i="1"/>
  <c r="T304" i="1"/>
  <c r="T291" i="1"/>
  <c r="T281" i="1"/>
  <c r="T278" i="1"/>
  <c r="T274" i="1"/>
  <c r="T268" i="1"/>
  <c r="T448" i="1"/>
  <c r="T416" i="1"/>
  <c r="T376" i="1"/>
  <c r="T366" i="1"/>
  <c r="T341" i="1"/>
  <c r="T311" i="1"/>
  <c r="T308" i="1"/>
  <c r="T298" i="1"/>
  <c r="T285" i="1"/>
  <c r="T275" i="1"/>
  <c r="T474" i="1"/>
  <c r="T409" i="1"/>
  <c r="T368" i="1"/>
  <c r="T356" i="1"/>
  <c r="T347" i="1"/>
  <c r="T400" i="1"/>
  <c r="T387" i="1"/>
  <c r="T361" i="1"/>
  <c r="T292" i="1"/>
  <c r="T245" i="1"/>
  <c r="T228" i="1"/>
  <c r="T224" i="1"/>
  <c r="T211" i="1"/>
  <c r="T207" i="1"/>
  <c r="T432" i="1"/>
  <c r="T309" i="1"/>
  <c r="T273" i="1"/>
  <c r="T258" i="1"/>
  <c r="T250" i="1"/>
  <c r="T233" i="1"/>
  <c r="T216" i="1"/>
  <c r="T212" i="1"/>
  <c r="T199" i="1"/>
  <c r="T195" i="1"/>
  <c r="T375" i="1"/>
  <c r="T316" i="1"/>
  <c r="T305" i="1"/>
  <c r="T271" i="1"/>
  <c r="T269" i="1"/>
  <c r="T246" i="1"/>
  <c r="T242" i="1"/>
  <c r="T229" i="1"/>
  <c r="T225" i="1"/>
  <c r="T208" i="1"/>
  <c r="T190" i="1"/>
  <c r="T428" i="1"/>
  <c r="T262" i="1"/>
  <c r="T255" i="1"/>
  <c r="T238" i="1"/>
  <c r="T221" i="1"/>
  <c r="T204" i="1"/>
  <c r="T200" i="1"/>
  <c r="T373" i="1"/>
  <c r="T358" i="1"/>
  <c r="T335" i="1"/>
  <c r="T267" i="1"/>
  <c r="T251" i="1"/>
  <c r="T234" i="1"/>
  <c r="T230" i="1"/>
  <c r="T440" i="1"/>
  <c r="T422" i="1"/>
  <c r="T263" i="1"/>
  <c r="T252" i="1"/>
  <c r="T248" i="1"/>
  <c r="T235" i="1"/>
  <c r="T231" i="1"/>
  <c r="T214" i="1"/>
  <c r="T322" i="1"/>
  <c r="T299" i="1"/>
  <c r="T254" i="1"/>
  <c r="T241" i="1"/>
  <c r="T203" i="1"/>
  <c r="T189" i="1"/>
  <c r="T184" i="1"/>
  <c r="T164" i="1"/>
  <c r="T160" i="1"/>
  <c r="T147" i="1"/>
  <c r="T143" i="1"/>
  <c r="T126" i="1"/>
  <c r="T112" i="1"/>
  <c r="T408" i="1"/>
  <c r="T265" i="1"/>
  <c r="T256" i="1"/>
  <c r="T181" i="1"/>
  <c r="T169" i="1"/>
  <c r="T152" i="1"/>
  <c r="T148" i="1"/>
  <c r="T135" i="1"/>
  <c r="T131" i="1"/>
  <c r="T113" i="1"/>
  <c r="T227" i="1"/>
  <c r="T218" i="1"/>
  <c r="T209" i="1"/>
  <c r="T198" i="1"/>
  <c r="T194" i="1"/>
  <c r="T192" i="1"/>
  <c r="T178" i="1"/>
  <c r="T165" i="1"/>
  <c r="T161" i="1"/>
  <c r="T144" i="1"/>
  <c r="T497" i="1"/>
  <c r="T363" i="1"/>
  <c r="T240" i="1"/>
  <c r="T185" i="1"/>
  <c r="T174" i="1"/>
  <c r="T157" i="1"/>
  <c r="T378" i="1"/>
  <c r="T328" i="1"/>
  <c r="T296" i="1"/>
  <c r="T253" i="1"/>
  <c r="T232" i="1"/>
  <c r="T220" i="1"/>
  <c r="T213" i="1"/>
  <c r="T202" i="1"/>
  <c r="T170" i="1"/>
  <c r="T166" i="1"/>
  <c r="T153" i="1"/>
  <c r="T149" i="1"/>
  <c r="T490" i="1"/>
  <c r="T302" i="1"/>
  <c r="T264" i="1"/>
  <c r="T261" i="1"/>
  <c r="T237" i="1"/>
  <c r="T222" i="1"/>
  <c r="T182" i="1"/>
  <c r="T179" i="1"/>
  <c r="T162" i="1"/>
  <c r="T270" i="1"/>
  <c r="T191" i="1"/>
  <c r="T163" i="1"/>
  <c r="T146" i="1"/>
  <c r="T142" i="1"/>
  <c r="T140" i="1"/>
  <c r="T118" i="1"/>
  <c r="T115" i="1"/>
  <c r="T103" i="1"/>
  <c r="T97" i="1"/>
  <c r="T91" i="1"/>
  <c r="T85" i="1"/>
  <c r="T79" i="1"/>
  <c r="T73" i="1"/>
  <c r="T67" i="1"/>
  <c r="T61" i="1"/>
  <c r="T55" i="1"/>
  <c r="T49" i="1"/>
  <c r="T43" i="1"/>
  <c r="T37" i="1"/>
  <c r="T279" i="1"/>
  <c r="T257" i="1"/>
  <c r="T236" i="1"/>
  <c r="T176" i="1"/>
  <c r="T155" i="1"/>
  <c r="T132" i="1"/>
  <c r="T129" i="1"/>
  <c r="T168" i="1"/>
  <c r="T124" i="1"/>
  <c r="T121" i="1"/>
  <c r="T109" i="1"/>
  <c r="T104" i="1"/>
  <c r="T98" i="1"/>
  <c r="T92" i="1"/>
  <c r="T86" i="1"/>
  <c r="T206" i="1"/>
  <c r="T175" i="1"/>
  <c r="T154" i="1"/>
  <c r="T138" i="1"/>
  <c r="T119" i="1"/>
  <c r="T116" i="1"/>
  <c r="T105" i="1"/>
  <c r="T99" i="1"/>
  <c r="T93" i="1"/>
  <c r="T87" i="1"/>
  <c r="T81" i="1"/>
  <c r="T239" i="1"/>
  <c r="T215" i="1"/>
  <c r="T197" i="1"/>
  <c r="T186" i="1"/>
  <c r="T167" i="1"/>
  <c r="T145" i="1"/>
  <c r="T130" i="1"/>
  <c r="T286" i="1"/>
  <c r="T219" i="1"/>
  <c r="T210" i="1"/>
  <c r="T201" i="1"/>
  <c r="T180" i="1"/>
  <c r="T172" i="1"/>
  <c r="T159" i="1"/>
  <c r="T125" i="1"/>
  <c r="T355" i="1"/>
  <c r="T249" i="1"/>
  <c r="T151" i="1"/>
  <c r="T139" i="1"/>
  <c r="T128" i="1"/>
  <c r="T244" i="1"/>
  <c r="T137" i="1"/>
  <c r="T133" i="1"/>
  <c r="T122" i="1"/>
  <c r="T110" i="1"/>
  <c r="T100" i="1"/>
  <c r="T88" i="1"/>
  <c r="T78" i="1"/>
  <c r="T51" i="1"/>
  <c r="T34" i="1"/>
  <c r="T28" i="1"/>
  <c r="T22" i="1"/>
  <c r="T16" i="1"/>
  <c r="T10" i="1"/>
  <c r="T4" i="1"/>
  <c r="T243" i="1"/>
  <c r="T156" i="1"/>
  <c r="T150" i="1"/>
  <c r="T107" i="1"/>
  <c r="T95" i="1"/>
  <c r="T72" i="1"/>
  <c r="T69" i="1"/>
  <c r="T59" i="1"/>
  <c r="T47" i="1"/>
  <c r="T188" i="1"/>
  <c r="T136" i="1"/>
  <c r="T56" i="1"/>
  <c r="T39" i="1"/>
  <c r="T29" i="1"/>
  <c r="T23" i="1"/>
  <c r="T17" i="1"/>
  <c r="T196" i="1"/>
  <c r="T102" i="1"/>
  <c r="T90" i="1"/>
  <c r="T76" i="1"/>
  <c r="T66" i="1"/>
  <c r="T63" i="1"/>
  <c r="T52" i="1"/>
  <c r="T35" i="1"/>
  <c r="T334" i="1"/>
  <c r="T217" i="1"/>
  <c r="T187" i="1"/>
  <c r="T84" i="1"/>
  <c r="T48" i="1"/>
  <c r="T44" i="1"/>
  <c r="T30" i="1"/>
  <c r="T24" i="1"/>
  <c r="T205" i="1"/>
  <c r="T173" i="1"/>
  <c r="T82" i="1"/>
  <c r="T70" i="1"/>
  <c r="T60" i="1"/>
  <c r="T57" i="1"/>
  <c r="T40" i="1"/>
  <c r="T193" i="1"/>
  <c r="T127" i="1"/>
  <c r="T114" i="1"/>
  <c r="T101" i="1"/>
  <c r="T89" i="1"/>
  <c r="T77" i="1"/>
  <c r="T74" i="1"/>
  <c r="T64" i="1"/>
  <c r="T45" i="1"/>
  <c r="T390" i="1"/>
  <c r="T120" i="1"/>
  <c r="T117" i="1"/>
  <c r="T80" i="1"/>
  <c r="T41" i="1"/>
  <c r="T32" i="1"/>
  <c r="T26" i="1"/>
  <c r="T53" i="1"/>
  <c r="T7" i="1"/>
  <c r="T46" i="1"/>
  <c r="T62" i="1"/>
  <c r="T42" i="1"/>
  <c r="T177" i="1"/>
  <c r="T158" i="1"/>
  <c r="T111" i="1"/>
  <c r="T96" i="1"/>
  <c r="T19" i="1"/>
  <c r="T5" i="1"/>
  <c r="T71" i="1"/>
  <c r="T54" i="1"/>
  <c r="T83" i="1"/>
  <c r="T33" i="1"/>
  <c r="T14" i="1"/>
  <c r="T11" i="1"/>
  <c r="T21" i="1"/>
  <c r="T12" i="1"/>
  <c r="T38" i="1"/>
  <c r="T141" i="1"/>
  <c r="T65" i="1"/>
  <c r="T8" i="1"/>
  <c r="T50" i="1"/>
  <c r="T20" i="1"/>
  <c r="T27" i="1"/>
  <c r="T426" i="1"/>
  <c r="T226" i="1"/>
  <c r="T94" i="1"/>
  <c r="T36" i="1"/>
  <c r="T25" i="1"/>
  <c r="T106" i="1"/>
  <c r="T9" i="1"/>
  <c r="T58" i="1"/>
  <c r="T183" i="1"/>
  <c r="T75" i="1"/>
  <c r="T260" i="1"/>
  <c r="T223" i="1"/>
  <c r="T171" i="1"/>
  <c r="T108" i="1"/>
  <c r="T68" i="1"/>
  <c r="T6" i="1"/>
  <c r="T247" i="1"/>
  <c r="T123" i="1"/>
  <c r="T259" i="1"/>
  <c r="T15" i="1"/>
  <c r="T31" i="1"/>
  <c r="T134" i="1"/>
  <c r="T13" i="1"/>
  <c r="T18" i="1"/>
  <c r="F508" i="1"/>
  <c r="S499" i="1"/>
  <c r="S476" i="1"/>
  <c r="S463" i="1"/>
  <c r="S440" i="1"/>
  <c r="S425" i="1"/>
  <c r="S408" i="1"/>
  <c r="S494" i="1"/>
  <c r="S481" i="1"/>
  <c r="S458" i="1"/>
  <c r="S445" i="1"/>
  <c r="S498" i="1"/>
  <c r="S491" i="1"/>
  <c r="S479" i="1"/>
  <c r="S472" i="1"/>
  <c r="S465" i="1"/>
  <c r="S453" i="1"/>
  <c r="S423" i="1"/>
  <c r="S416" i="1"/>
  <c r="S413" i="1"/>
  <c r="S406" i="1"/>
  <c r="S503" i="1"/>
  <c r="S496" i="1"/>
  <c r="S484" i="1"/>
  <c r="S477" i="1"/>
  <c r="S446" i="1"/>
  <c r="S436" i="1"/>
  <c r="S433" i="1"/>
  <c r="S430" i="1"/>
  <c r="S402" i="1"/>
  <c r="S398" i="1"/>
  <c r="S389" i="1"/>
  <c r="S383" i="1"/>
  <c r="S377" i="1"/>
  <c r="S371" i="1"/>
  <c r="S365" i="1"/>
  <c r="S359" i="1"/>
  <c r="S353" i="1"/>
  <c r="S501" i="1"/>
  <c r="S489" i="1"/>
  <c r="S470" i="1"/>
  <c r="S451" i="1"/>
  <c r="S439" i="1"/>
  <c r="S420" i="1"/>
  <c r="S417" i="1"/>
  <c r="S410" i="1"/>
  <c r="S482" i="1"/>
  <c r="S475" i="1"/>
  <c r="S444" i="1"/>
  <c r="S427" i="1"/>
  <c r="S407" i="1"/>
  <c r="S403" i="1"/>
  <c r="S390" i="1"/>
  <c r="S384" i="1"/>
  <c r="S378" i="1"/>
  <c r="S487" i="1"/>
  <c r="S468" i="1"/>
  <c r="S456" i="1"/>
  <c r="S449" i="1"/>
  <c r="S442" i="1"/>
  <c r="S434" i="1"/>
  <c r="S424" i="1"/>
  <c r="S414" i="1"/>
  <c r="S399" i="1"/>
  <c r="S480" i="1"/>
  <c r="S473" i="1"/>
  <c r="S461" i="1"/>
  <c r="S454" i="1"/>
  <c r="S447" i="1"/>
  <c r="S437" i="1"/>
  <c r="S431" i="1"/>
  <c r="S421" i="1"/>
  <c r="S411" i="1"/>
  <c r="S395" i="1"/>
  <c r="S391" i="1"/>
  <c r="S385" i="1"/>
  <c r="S497" i="1"/>
  <c r="S490" i="1"/>
  <c r="S483" i="1"/>
  <c r="S471" i="1"/>
  <c r="S452" i="1"/>
  <c r="S428" i="1"/>
  <c r="S400" i="1"/>
  <c r="S386" i="1"/>
  <c r="S502" i="1"/>
  <c r="S495" i="1"/>
  <c r="S464" i="1"/>
  <c r="S457" i="1"/>
  <c r="S469" i="1"/>
  <c r="S432" i="1"/>
  <c r="S418" i="1"/>
  <c r="S397" i="1"/>
  <c r="S369" i="1"/>
  <c r="S366" i="1"/>
  <c r="S356" i="1"/>
  <c r="S500" i="1"/>
  <c r="S474" i="1"/>
  <c r="S448" i="1"/>
  <c r="S443" i="1"/>
  <c r="S394" i="1"/>
  <c r="S376" i="1"/>
  <c r="S373" i="1"/>
  <c r="S363" i="1"/>
  <c r="S360" i="1"/>
  <c r="S478" i="1"/>
  <c r="S404" i="1"/>
  <c r="S349" i="1"/>
  <c r="S343" i="1"/>
  <c r="S337" i="1"/>
  <c r="S331" i="1"/>
  <c r="S325" i="1"/>
  <c r="S319" i="1"/>
  <c r="S488" i="1"/>
  <c r="S396" i="1"/>
  <c r="S379" i="1"/>
  <c r="S370" i="1"/>
  <c r="S367" i="1"/>
  <c r="S357" i="1"/>
  <c r="S354" i="1"/>
  <c r="S467" i="1"/>
  <c r="S401" i="1"/>
  <c r="S374" i="1"/>
  <c r="S364" i="1"/>
  <c r="S361" i="1"/>
  <c r="S375" i="1"/>
  <c r="S355" i="1"/>
  <c r="S338" i="1"/>
  <c r="S334" i="1"/>
  <c r="S330" i="1"/>
  <c r="S309" i="1"/>
  <c r="S299" i="1"/>
  <c r="S296" i="1"/>
  <c r="S286" i="1"/>
  <c r="S283" i="1"/>
  <c r="S271" i="1"/>
  <c r="S265" i="1"/>
  <c r="S259" i="1"/>
  <c r="S253" i="1"/>
  <c r="S247" i="1"/>
  <c r="S241" i="1"/>
  <c r="S235" i="1"/>
  <c r="S229" i="1"/>
  <c r="S223" i="1"/>
  <c r="S217" i="1"/>
  <c r="S211" i="1"/>
  <c r="S205" i="1"/>
  <c r="S199" i="1"/>
  <c r="S419" i="1"/>
  <c r="S393" i="1"/>
  <c r="S344" i="1"/>
  <c r="S340" i="1"/>
  <c r="S336" i="1"/>
  <c r="S306" i="1"/>
  <c r="S372" i="1"/>
  <c r="S350" i="1"/>
  <c r="S346" i="1"/>
  <c r="S342" i="1"/>
  <c r="S315" i="1"/>
  <c r="S303" i="1"/>
  <c r="S293" i="1"/>
  <c r="S290" i="1"/>
  <c r="S280" i="1"/>
  <c r="S277" i="1"/>
  <c r="S460" i="1"/>
  <c r="S450" i="1"/>
  <c r="S412" i="1"/>
  <c r="S388" i="1"/>
  <c r="S380" i="1"/>
  <c r="S362" i="1"/>
  <c r="S348" i="1"/>
  <c r="S321" i="1"/>
  <c r="S313" i="1"/>
  <c r="S300" i="1"/>
  <c r="S486" i="1"/>
  <c r="S459" i="1"/>
  <c r="S435" i="1"/>
  <c r="S392" i="1"/>
  <c r="S352" i="1"/>
  <c r="S327" i="1"/>
  <c r="S317" i="1"/>
  <c r="S310" i="1"/>
  <c r="S307" i="1"/>
  <c r="S297" i="1"/>
  <c r="S287" i="1"/>
  <c r="S284" i="1"/>
  <c r="S273" i="1"/>
  <c r="S267" i="1"/>
  <c r="S261" i="1"/>
  <c r="S493" i="1"/>
  <c r="S485" i="1"/>
  <c r="S466" i="1"/>
  <c r="S441" i="1"/>
  <c r="S429" i="1"/>
  <c r="S333" i="1"/>
  <c r="S323" i="1"/>
  <c r="S294" i="1"/>
  <c r="S422" i="1"/>
  <c r="S387" i="1"/>
  <c r="S345" i="1"/>
  <c r="S335" i="1"/>
  <c r="S288" i="1"/>
  <c r="S351" i="1"/>
  <c r="S328" i="1"/>
  <c r="S318" i="1"/>
  <c r="S285" i="1"/>
  <c r="S276" i="1"/>
  <c r="S266" i="1"/>
  <c r="S249" i="1"/>
  <c r="S232" i="1"/>
  <c r="S215" i="1"/>
  <c r="S198" i="1"/>
  <c r="S194" i="1"/>
  <c r="S188" i="1"/>
  <c r="S182" i="1"/>
  <c r="S332" i="1"/>
  <c r="S322" i="1"/>
  <c r="S302" i="1"/>
  <c r="S281" i="1"/>
  <c r="S278" i="1"/>
  <c r="S264" i="1"/>
  <c r="S254" i="1"/>
  <c r="S237" i="1"/>
  <c r="S220" i="1"/>
  <c r="S203" i="1"/>
  <c r="S189" i="1"/>
  <c r="S183" i="1"/>
  <c r="S177" i="1"/>
  <c r="S171" i="1"/>
  <c r="S165" i="1"/>
  <c r="S159" i="1"/>
  <c r="S153" i="1"/>
  <c r="S147" i="1"/>
  <c r="S141" i="1"/>
  <c r="S135" i="1"/>
  <c r="S129" i="1"/>
  <c r="S123" i="1"/>
  <c r="S117" i="1"/>
  <c r="S341" i="1"/>
  <c r="S298" i="1"/>
  <c r="S291" i="1"/>
  <c r="S275" i="1"/>
  <c r="S258" i="1"/>
  <c r="S250" i="1"/>
  <c r="S233" i="1"/>
  <c r="S216" i="1"/>
  <c r="S212" i="1"/>
  <c r="S195" i="1"/>
  <c r="S326" i="1"/>
  <c r="S316" i="1"/>
  <c r="S312" i="1"/>
  <c r="S308" i="1"/>
  <c r="S305" i="1"/>
  <c r="S301" i="1"/>
  <c r="S269" i="1"/>
  <c r="S246" i="1"/>
  <c r="S242" i="1"/>
  <c r="S225" i="1"/>
  <c r="S208" i="1"/>
  <c r="S190" i="1"/>
  <c r="S409" i="1"/>
  <c r="S262" i="1"/>
  <c r="S255" i="1"/>
  <c r="S238" i="1"/>
  <c r="S492" i="1"/>
  <c r="S405" i="1"/>
  <c r="S329" i="1"/>
  <c r="S314" i="1"/>
  <c r="S274" i="1"/>
  <c r="S272" i="1"/>
  <c r="S256" i="1"/>
  <c r="S239" i="1"/>
  <c r="S222" i="1"/>
  <c r="S218" i="1"/>
  <c r="S201" i="1"/>
  <c r="S455" i="1"/>
  <c r="S415" i="1"/>
  <c r="S368" i="1"/>
  <c r="S292" i="1"/>
  <c r="S228" i="1"/>
  <c r="S168" i="1"/>
  <c r="S151" i="1"/>
  <c r="S134" i="1"/>
  <c r="S130" i="1"/>
  <c r="S381" i="1"/>
  <c r="S339" i="1"/>
  <c r="S243" i="1"/>
  <c r="S196" i="1"/>
  <c r="S187" i="1"/>
  <c r="S173" i="1"/>
  <c r="S156" i="1"/>
  <c r="S139" i="1"/>
  <c r="S122" i="1"/>
  <c r="S118" i="1"/>
  <c r="S248" i="1"/>
  <c r="S207" i="1"/>
  <c r="S200" i="1"/>
  <c r="S181" i="1"/>
  <c r="S169" i="1"/>
  <c r="S152" i="1"/>
  <c r="S148" i="1"/>
  <c r="S438" i="1"/>
  <c r="S268" i="1"/>
  <c r="S227" i="1"/>
  <c r="S209" i="1"/>
  <c r="S192" i="1"/>
  <c r="S178" i="1"/>
  <c r="S161" i="1"/>
  <c r="S289" i="1"/>
  <c r="S282" i="1"/>
  <c r="S240" i="1"/>
  <c r="S185" i="1"/>
  <c r="S174" i="1"/>
  <c r="S157" i="1"/>
  <c r="S347" i="1"/>
  <c r="S295" i="1"/>
  <c r="S245" i="1"/>
  <c r="S213" i="1"/>
  <c r="S204" i="1"/>
  <c r="S202" i="1"/>
  <c r="S170" i="1"/>
  <c r="S166" i="1"/>
  <c r="S263" i="1"/>
  <c r="S252" i="1"/>
  <c r="S231" i="1"/>
  <c r="S226" i="1"/>
  <c r="S150" i="1"/>
  <c r="S144" i="1"/>
  <c r="S137" i="1"/>
  <c r="S126" i="1"/>
  <c r="S324" i="1"/>
  <c r="S270" i="1"/>
  <c r="S191" i="1"/>
  <c r="S163" i="1"/>
  <c r="S146" i="1"/>
  <c r="S142" i="1"/>
  <c r="S140" i="1"/>
  <c r="S115" i="1"/>
  <c r="S103" i="1"/>
  <c r="S97" i="1"/>
  <c r="S91" i="1"/>
  <c r="S85" i="1"/>
  <c r="S79" i="1"/>
  <c r="S73" i="1"/>
  <c r="S67" i="1"/>
  <c r="S61" i="1"/>
  <c r="S279" i="1"/>
  <c r="S257" i="1"/>
  <c r="S236" i="1"/>
  <c r="S221" i="1"/>
  <c r="S176" i="1"/>
  <c r="S155" i="1"/>
  <c r="S132" i="1"/>
  <c r="S112" i="1"/>
  <c r="S320" i="1"/>
  <c r="S358" i="1"/>
  <c r="S234" i="1"/>
  <c r="S162" i="1"/>
  <c r="S127" i="1"/>
  <c r="S224" i="1"/>
  <c r="S206" i="1"/>
  <c r="S175" i="1"/>
  <c r="S154" i="1"/>
  <c r="S149" i="1"/>
  <c r="S138" i="1"/>
  <c r="S119" i="1"/>
  <c r="S116" i="1"/>
  <c r="S113" i="1"/>
  <c r="S105" i="1"/>
  <c r="S99" i="1"/>
  <c r="S93" i="1"/>
  <c r="S260" i="1"/>
  <c r="S244" i="1"/>
  <c r="S193" i="1"/>
  <c r="S143" i="1"/>
  <c r="S136" i="1"/>
  <c r="S133" i="1"/>
  <c r="S110" i="1"/>
  <c r="S106" i="1"/>
  <c r="S100" i="1"/>
  <c r="S94" i="1"/>
  <c r="S462" i="1"/>
  <c r="S219" i="1"/>
  <c r="S210" i="1"/>
  <c r="S180" i="1"/>
  <c r="S172" i="1"/>
  <c r="S125" i="1"/>
  <c r="S304" i="1"/>
  <c r="S75" i="1"/>
  <c r="S65" i="1"/>
  <c r="S62" i="1"/>
  <c r="S55" i="1"/>
  <c r="S42" i="1"/>
  <c r="S38" i="1"/>
  <c r="S145" i="1"/>
  <c r="S88" i="1"/>
  <c r="S81" i="1"/>
  <c r="S78" i="1"/>
  <c r="S51" i="1"/>
  <c r="S34" i="1"/>
  <c r="S28" i="1"/>
  <c r="S22" i="1"/>
  <c r="S16" i="1"/>
  <c r="S10" i="1"/>
  <c r="S4" i="1"/>
  <c r="S230" i="1"/>
  <c r="S197" i="1"/>
  <c r="S107" i="1"/>
  <c r="S95" i="1"/>
  <c r="S86" i="1"/>
  <c r="S72" i="1"/>
  <c r="S69" i="1"/>
  <c r="S59" i="1"/>
  <c r="S47" i="1"/>
  <c r="S43" i="1"/>
  <c r="S56" i="1"/>
  <c r="S39" i="1"/>
  <c r="S29" i="1"/>
  <c r="S23" i="1"/>
  <c r="S167" i="1"/>
  <c r="S128" i="1"/>
  <c r="S102" i="1"/>
  <c r="S90" i="1"/>
  <c r="S76" i="1"/>
  <c r="S66" i="1"/>
  <c r="S63" i="1"/>
  <c r="S52" i="1"/>
  <c r="S35" i="1"/>
  <c r="S186" i="1"/>
  <c r="S179" i="1"/>
  <c r="S124" i="1"/>
  <c r="S121" i="1"/>
  <c r="S109" i="1"/>
  <c r="S104" i="1"/>
  <c r="S92" i="1"/>
  <c r="S84" i="1"/>
  <c r="S48" i="1"/>
  <c r="S44" i="1"/>
  <c r="S30" i="1"/>
  <c r="S24" i="1"/>
  <c r="S18" i="1"/>
  <c r="S426" i="1"/>
  <c r="S214" i="1"/>
  <c r="S87" i="1"/>
  <c r="S53" i="1"/>
  <c r="S49" i="1"/>
  <c r="S36" i="1"/>
  <c r="S31" i="1"/>
  <c r="S25" i="1"/>
  <c r="S19" i="1"/>
  <c r="S114" i="1"/>
  <c r="S101" i="1"/>
  <c r="S89" i="1"/>
  <c r="S77" i="1"/>
  <c r="S74" i="1"/>
  <c r="S64" i="1"/>
  <c r="S45" i="1"/>
  <c r="S160" i="1"/>
  <c r="S131" i="1"/>
  <c r="S70" i="1"/>
  <c r="S57" i="1"/>
  <c r="S80" i="1"/>
  <c r="S120" i="1"/>
  <c r="S41" i="1"/>
  <c r="S37" i="1"/>
  <c r="S26" i="1"/>
  <c r="S17" i="1"/>
  <c r="S7" i="1"/>
  <c r="S8" i="1"/>
  <c r="S184" i="1"/>
  <c r="S50" i="1"/>
  <c r="S158" i="1"/>
  <c r="S111" i="1"/>
  <c r="S96" i="1"/>
  <c r="S27" i="1"/>
  <c r="S13" i="1"/>
  <c r="S83" i="1"/>
  <c r="S33" i="1"/>
  <c r="S14" i="1"/>
  <c r="S11" i="1"/>
  <c r="S58" i="1"/>
  <c r="S82" i="1"/>
  <c r="S60" i="1"/>
  <c r="S40" i="1"/>
  <c r="S5" i="1"/>
  <c r="S251" i="1"/>
  <c r="S6" i="1"/>
  <c r="S20" i="1"/>
  <c r="S382" i="1"/>
  <c r="S32" i="1"/>
  <c r="S9" i="1"/>
  <c r="S98" i="1"/>
  <c r="S108" i="1"/>
  <c r="S68" i="1"/>
  <c r="S164" i="1"/>
  <c r="S54" i="1"/>
  <c r="S21" i="1"/>
  <c r="S15" i="1"/>
  <c r="S12" i="1"/>
  <c r="S311" i="1"/>
  <c r="S71" i="1"/>
  <c r="S46" i="1"/>
  <c r="AF499" i="1"/>
  <c r="AF493" i="1"/>
  <c r="AF487" i="1"/>
  <c r="AF481" i="1"/>
  <c r="AF475" i="1"/>
  <c r="AF469" i="1"/>
  <c r="AF463" i="1"/>
  <c r="AF457" i="1"/>
  <c r="AF451" i="1"/>
  <c r="AF445" i="1"/>
  <c r="AF439" i="1"/>
  <c r="AF433" i="1"/>
  <c r="AF427" i="1"/>
  <c r="AF421" i="1"/>
  <c r="AF415" i="1"/>
  <c r="AF409" i="1"/>
  <c r="AF503" i="1"/>
  <c r="AF497" i="1"/>
  <c r="AF491" i="1"/>
  <c r="AF485" i="1"/>
  <c r="AF479" i="1"/>
  <c r="AF473" i="1"/>
  <c r="AF467" i="1"/>
  <c r="AF461" i="1"/>
  <c r="AF455" i="1"/>
  <c r="AF449" i="1"/>
  <c r="AF443" i="1"/>
  <c r="AF437" i="1"/>
  <c r="AF501" i="1"/>
  <c r="AF488" i="1"/>
  <c r="AF478" i="1"/>
  <c r="AF465" i="1"/>
  <c r="AF452" i="1"/>
  <c r="AF442" i="1"/>
  <c r="AF432" i="1"/>
  <c r="AF428" i="1"/>
  <c r="AF411" i="1"/>
  <c r="AF401" i="1"/>
  <c r="AF395" i="1"/>
  <c r="AF496" i="1"/>
  <c r="AF483" i="1"/>
  <c r="AF470" i="1"/>
  <c r="AF460" i="1"/>
  <c r="AF447" i="1"/>
  <c r="AF466" i="1"/>
  <c r="AF459" i="1"/>
  <c r="AF440" i="1"/>
  <c r="AF425" i="1"/>
  <c r="AF392" i="1"/>
  <c r="AF387" i="1"/>
  <c r="AF381" i="1"/>
  <c r="AF375" i="1"/>
  <c r="AF369" i="1"/>
  <c r="AF363" i="1"/>
  <c r="AF357" i="1"/>
  <c r="AF490" i="1"/>
  <c r="AF471" i="1"/>
  <c r="AF464" i="1"/>
  <c r="AF422" i="1"/>
  <c r="AF412" i="1"/>
  <c r="AF405" i="1"/>
  <c r="AF502" i="1"/>
  <c r="AF495" i="1"/>
  <c r="AF476" i="1"/>
  <c r="AF435" i="1"/>
  <c r="AF429" i="1"/>
  <c r="AF500" i="1"/>
  <c r="AF462" i="1"/>
  <c r="AF450" i="1"/>
  <c r="AF438" i="1"/>
  <c r="AF419" i="1"/>
  <c r="AF416" i="1"/>
  <c r="AF393" i="1"/>
  <c r="AF474" i="1"/>
  <c r="AF426" i="1"/>
  <c r="AF406" i="1"/>
  <c r="AF402" i="1"/>
  <c r="AF389" i="1"/>
  <c r="AF383" i="1"/>
  <c r="AF377" i="1"/>
  <c r="AF498" i="1"/>
  <c r="AF486" i="1"/>
  <c r="AF448" i="1"/>
  <c r="AF441" i="1"/>
  <c r="AF423" i="1"/>
  <c r="AF413" i="1"/>
  <c r="AF398" i="1"/>
  <c r="AF484" i="1"/>
  <c r="AF477" i="1"/>
  <c r="AF458" i="1"/>
  <c r="AF417" i="1"/>
  <c r="AF407" i="1"/>
  <c r="AF403" i="1"/>
  <c r="AF489" i="1"/>
  <c r="AF482" i="1"/>
  <c r="AF444" i="1"/>
  <c r="AF494" i="1"/>
  <c r="AF424" i="1"/>
  <c r="AF414" i="1"/>
  <c r="AF404" i="1"/>
  <c r="AF386" i="1"/>
  <c r="AF346" i="1"/>
  <c r="AF340" i="1"/>
  <c r="AF334" i="1"/>
  <c r="AF328" i="1"/>
  <c r="AF322" i="1"/>
  <c r="AF316" i="1"/>
  <c r="AF310" i="1"/>
  <c r="AF304" i="1"/>
  <c r="AF298" i="1"/>
  <c r="AF292" i="1"/>
  <c r="AF286" i="1"/>
  <c r="AF280" i="1"/>
  <c r="AF434" i="1"/>
  <c r="AF420" i="1"/>
  <c r="AF388" i="1"/>
  <c r="AF347" i="1"/>
  <c r="AF341" i="1"/>
  <c r="AF335" i="1"/>
  <c r="AF329" i="1"/>
  <c r="AF323" i="1"/>
  <c r="AF317" i="1"/>
  <c r="AF311" i="1"/>
  <c r="AF305" i="1"/>
  <c r="AF299" i="1"/>
  <c r="AF293" i="1"/>
  <c r="AF287" i="1"/>
  <c r="AF281" i="1"/>
  <c r="AF275" i="1"/>
  <c r="AF472" i="1"/>
  <c r="AF446" i="1"/>
  <c r="AF430" i="1"/>
  <c r="AF390" i="1"/>
  <c r="AF372" i="1"/>
  <c r="AF362" i="1"/>
  <c r="AF359" i="1"/>
  <c r="AF456" i="1"/>
  <c r="AF385" i="1"/>
  <c r="AF348" i="1"/>
  <c r="AF342" i="1"/>
  <c r="AF336" i="1"/>
  <c r="AF330" i="1"/>
  <c r="AF324" i="1"/>
  <c r="AF318" i="1"/>
  <c r="AF492" i="1"/>
  <c r="AF380" i="1"/>
  <c r="AF349" i="1"/>
  <c r="AF343" i="1"/>
  <c r="AF337" i="1"/>
  <c r="AF331" i="1"/>
  <c r="AF325" i="1"/>
  <c r="AF319" i="1"/>
  <c r="AF313" i="1"/>
  <c r="AF397" i="1"/>
  <c r="AF384" i="1"/>
  <c r="AF364" i="1"/>
  <c r="AF327" i="1"/>
  <c r="AF374" i="1"/>
  <c r="AF354" i="1"/>
  <c r="AF333" i="1"/>
  <c r="AF308" i="1"/>
  <c r="AF295" i="1"/>
  <c r="AF285" i="1"/>
  <c r="AF282" i="1"/>
  <c r="AF270" i="1"/>
  <c r="AF264" i="1"/>
  <c r="AF418" i="1"/>
  <c r="AF376" i="1"/>
  <c r="AF366" i="1"/>
  <c r="AF339" i="1"/>
  <c r="AF468" i="1"/>
  <c r="AF371" i="1"/>
  <c r="AF356" i="1"/>
  <c r="AF345" i="1"/>
  <c r="AF314" i="1"/>
  <c r="AF302" i="1"/>
  <c r="AF289" i="1"/>
  <c r="AF400" i="1"/>
  <c r="AF396" i="1"/>
  <c r="AF379" i="1"/>
  <c r="AF373" i="1"/>
  <c r="AF361" i="1"/>
  <c r="AF320" i="1"/>
  <c r="AF312" i="1"/>
  <c r="AF410" i="1"/>
  <c r="AF391" i="1"/>
  <c r="AF353" i="1"/>
  <c r="AF351" i="1"/>
  <c r="AF326" i="1"/>
  <c r="AF309" i="1"/>
  <c r="AF306" i="1"/>
  <c r="AF296" i="1"/>
  <c r="AF283" i="1"/>
  <c r="AF272" i="1"/>
  <c r="AF266" i="1"/>
  <c r="AF399" i="1"/>
  <c r="AF360" i="1"/>
  <c r="AF338" i="1"/>
  <c r="AF303" i="1"/>
  <c r="AF300" i="1"/>
  <c r="AF290" i="1"/>
  <c r="AF277" i="1"/>
  <c r="AF273" i="1"/>
  <c r="AF394" i="1"/>
  <c r="AF365" i="1"/>
  <c r="AF368" i="1"/>
  <c r="AF288" i="1"/>
  <c r="AF278" i="1"/>
  <c r="AF256" i="1"/>
  <c r="AF252" i="1"/>
  <c r="AF239" i="1"/>
  <c r="AF235" i="1"/>
  <c r="AF218" i="1"/>
  <c r="AF201" i="1"/>
  <c r="AF480" i="1"/>
  <c r="AF454" i="1"/>
  <c r="AF367" i="1"/>
  <c r="AF294" i="1"/>
  <c r="AF291" i="1"/>
  <c r="AF260" i="1"/>
  <c r="AF244" i="1"/>
  <c r="AF240" i="1"/>
  <c r="AF227" i="1"/>
  <c r="AF223" i="1"/>
  <c r="AF206" i="1"/>
  <c r="AF453" i="1"/>
  <c r="AF431" i="1"/>
  <c r="AF352" i="1"/>
  <c r="AF321" i="1"/>
  <c r="AF301" i="1"/>
  <c r="AF263" i="1"/>
  <c r="AF253" i="1"/>
  <c r="AF236" i="1"/>
  <c r="AF219" i="1"/>
  <c r="AF202" i="1"/>
  <c r="AF198" i="1"/>
  <c r="AF188" i="1"/>
  <c r="AF382" i="1"/>
  <c r="AF358" i="1"/>
  <c r="AF297" i="1"/>
  <c r="AF274" i="1"/>
  <c r="AF257" i="1"/>
  <c r="AF249" i="1"/>
  <c r="AF232" i="1"/>
  <c r="AF228" i="1"/>
  <c r="AF215" i="1"/>
  <c r="AF211" i="1"/>
  <c r="AF194" i="1"/>
  <c r="AF350" i="1"/>
  <c r="AF344" i="1"/>
  <c r="AF315" i="1"/>
  <c r="AF307" i="1"/>
  <c r="AF268" i="1"/>
  <c r="AF245" i="1"/>
  <c r="AF241" i="1"/>
  <c r="AF378" i="1"/>
  <c r="AF370" i="1"/>
  <c r="AF242" i="1"/>
  <c r="AF225" i="1"/>
  <c r="AF208" i="1"/>
  <c r="AF204" i="1"/>
  <c r="AF284" i="1"/>
  <c r="AF265" i="1"/>
  <c r="AF248" i="1"/>
  <c r="AF220" i="1"/>
  <c r="AF209" i="1"/>
  <c r="AF179" i="1"/>
  <c r="AF175" i="1"/>
  <c r="AF171" i="1"/>
  <c r="AF154" i="1"/>
  <c r="AF137" i="1"/>
  <c r="AF120" i="1"/>
  <c r="AF116" i="1"/>
  <c r="AF110" i="1"/>
  <c r="AF276" i="1"/>
  <c r="AF258" i="1"/>
  <c r="AF250" i="1"/>
  <c r="AF229" i="1"/>
  <c r="AF224" i="1"/>
  <c r="AF222" i="1"/>
  <c r="AF213" i="1"/>
  <c r="AF183" i="1"/>
  <c r="AF176" i="1"/>
  <c r="AF163" i="1"/>
  <c r="AF159" i="1"/>
  <c r="AF142" i="1"/>
  <c r="AF125" i="1"/>
  <c r="AF111" i="1"/>
  <c r="AF271" i="1"/>
  <c r="AF255" i="1"/>
  <c r="AF234" i="1"/>
  <c r="AF195" i="1"/>
  <c r="AF186" i="1"/>
  <c r="AF172" i="1"/>
  <c r="AF155" i="1"/>
  <c r="AF247" i="1"/>
  <c r="AF217" i="1"/>
  <c r="AF199" i="1"/>
  <c r="AF197" i="1"/>
  <c r="AF193" i="1"/>
  <c r="AF180" i="1"/>
  <c r="AF168" i="1"/>
  <c r="AF164" i="1"/>
  <c r="AF151" i="1"/>
  <c r="AF436" i="1"/>
  <c r="AF267" i="1"/>
  <c r="AF226" i="1"/>
  <c r="AF191" i="1"/>
  <c r="AF189" i="1"/>
  <c r="AF177" i="1"/>
  <c r="AF160" i="1"/>
  <c r="AF143" i="1"/>
  <c r="AF231" i="1"/>
  <c r="AF210" i="1"/>
  <c r="AF184" i="1"/>
  <c r="AF173" i="1"/>
  <c r="AF156" i="1"/>
  <c r="AF152" i="1"/>
  <c r="AF216" i="1"/>
  <c r="AF207" i="1"/>
  <c r="AF170" i="1"/>
  <c r="AF157" i="1"/>
  <c r="AF147" i="1"/>
  <c r="AF133" i="1"/>
  <c r="AF107" i="1"/>
  <c r="AF101" i="1"/>
  <c r="AF95" i="1"/>
  <c r="AF89" i="1"/>
  <c r="AF83" i="1"/>
  <c r="AF77" i="1"/>
  <c r="AF71" i="1"/>
  <c r="AF65" i="1"/>
  <c r="AF59" i="1"/>
  <c r="AF53" i="1"/>
  <c r="AF47" i="1"/>
  <c r="AF41" i="1"/>
  <c r="AF35" i="1"/>
  <c r="AF262" i="1"/>
  <c r="AF251" i="1"/>
  <c r="AF230" i="1"/>
  <c r="AF149" i="1"/>
  <c r="AF136" i="1"/>
  <c r="AF117" i="1"/>
  <c r="AF269" i="1"/>
  <c r="AF190" i="1"/>
  <c r="AF162" i="1"/>
  <c r="AF145" i="1"/>
  <c r="AF141" i="1"/>
  <c r="AF139" i="1"/>
  <c r="AF128" i="1"/>
  <c r="AF114" i="1"/>
  <c r="AF102" i="1"/>
  <c r="AF96" i="1"/>
  <c r="AF90" i="1"/>
  <c r="AF84" i="1"/>
  <c r="AF408" i="1"/>
  <c r="AF254" i="1"/>
  <c r="AF169" i="1"/>
  <c r="AF123" i="1"/>
  <c r="AF108" i="1"/>
  <c r="AF103" i="1"/>
  <c r="AF97" i="1"/>
  <c r="AF91" i="1"/>
  <c r="AF85" i="1"/>
  <c r="AF79" i="1"/>
  <c r="AF233" i="1"/>
  <c r="AF161" i="1"/>
  <c r="AF126" i="1"/>
  <c r="AF332" i="1"/>
  <c r="AF196" i="1"/>
  <c r="AF185" i="1"/>
  <c r="AF182" i="1"/>
  <c r="AF166" i="1"/>
  <c r="AF146" i="1"/>
  <c r="AF144" i="1"/>
  <c r="AF140" i="1"/>
  <c r="AF121" i="1"/>
  <c r="AF259" i="1"/>
  <c r="AF243" i="1"/>
  <c r="AF200" i="1"/>
  <c r="AF192" i="1"/>
  <c r="AF158" i="1"/>
  <c r="AF135" i="1"/>
  <c r="AF132" i="1"/>
  <c r="AF355" i="1"/>
  <c r="AF181" i="1"/>
  <c r="AF118" i="1"/>
  <c r="AF115" i="1"/>
  <c r="AF112" i="1"/>
  <c r="AF104" i="1"/>
  <c r="AF92" i="1"/>
  <c r="AF82" i="1"/>
  <c r="AF45" i="1"/>
  <c r="AF32" i="1"/>
  <c r="AF26" i="1"/>
  <c r="AF20" i="1"/>
  <c r="AF14" i="1"/>
  <c r="AF8" i="1"/>
  <c r="AF174" i="1"/>
  <c r="AF109" i="1"/>
  <c r="AF99" i="1"/>
  <c r="AF74" i="1"/>
  <c r="AF64" i="1"/>
  <c r="AF61" i="1"/>
  <c r="AF54" i="1"/>
  <c r="AF37" i="1"/>
  <c r="AF27" i="1"/>
  <c r="AF21" i="1"/>
  <c r="AF124" i="1"/>
  <c r="AF87" i="1"/>
  <c r="AF80" i="1"/>
  <c r="AF50" i="1"/>
  <c r="AF33" i="1"/>
  <c r="AF187" i="1"/>
  <c r="AF167" i="1"/>
  <c r="AF148" i="1"/>
  <c r="AF106" i="1"/>
  <c r="AF94" i="1"/>
  <c r="AF68" i="1"/>
  <c r="AF58" i="1"/>
  <c r="AF46" i="1"/>
  <c r="AF42" i="1"/>
  <c r="AF205" i="1"/>
  <c r="AF131" i="1"/>
  <c r="AF55" i="1"/>
  <c r="AF38" i="1"/>
  <c r="AF28" i="1"/>
  <c r="AF22" i="1"/>
  <c r="AF238" i="1"/>
  <c r="AF153" i="1"/>
  <c r="AF138" i="1"/>
  <c r="AF127" i="1"/>
  <c r="AF78" i="1"/>
  <c r="AF75" i="1"/>
  <c r="AF72" i="1"/>
  <c r="AF62" i="1"/>
  <c r="AF51" i="1"/>
  <c r="AF34" i="1"/>
  <c r="AF130" i="1"/>
  <c r="AF105" i="1"/>
  <c r="AF93" i="1"/>
  <c r="AF81" i="1"/>
  <c r="AF69" i="1"/>
  <c r="AF66" i="1"/>
  <c r="AF56" i="1"/>
  <c r="AF39" i="1"/>
  <c r="AF261" i="1"/>
  <c r="AF212" i="1"/>
  <c r="AF86" i="1"/>
  <c r="AF52" i="1"/>
  <c r="AF48" i="1"/>
  <c r="AF30" i="1"/>
  <c r="AF24" i="1"/>
  <c r="AF237" i="1"/>
  <c r="AF203" i="1"/>
  <c r="AF178" i="1"/>
  <c r="AF29" i="1"/>
  <c r="AF12" i="1"/>
  <c r="AF9" i="1"/>
  <c r="AF122" i="1"/>
  <c r="AF15" i="1"/>
  <c r="AF279" i="1"/>
  <c r="AF88" i="1"/>
  <c r="AF73" i="1"/>
  <c r="AF60" i="1"/>
  <c r="AF44" i="1"/>
  <c r="AF165" i="1"/>
  <c r="AF113" i="1"/>
  <c r="AF19" i="1"/>
  <c r="AF129" i="1"/>
  <c r="AF119" i="1"/>
  <c r="AF40" i="1"/>
  <c r="AF36" i="1"/>
  <c r="AF25" i="1"/>
  <c r="AF18" i="1"/>
  <c r="AF16" i="1"/>
  <c r="AF6" i="1"/>
  <c r="AF4" i="1"/>
  <c r="AF11" i="1"/>
  <c r="AF57" i="1"/>
  <c r="AF31" i="1"/>
  <c r="AF23" i="1"/>
  <c r="AF70" i="1"/>
  <c r="AF43" i="1"/>
  <c r="AF13" i="1"/>
  <c r="AF10" i="1"/>
  <c r="AF7" i="1"/>
  <c r="AF100" i="1"/>
  <c r="AF76" i="1"/>
  <c r="AF63" i="1"/>
  <c r="AF214" i="1"/>
  <c r="AF5" i="1"/>
  <c r="AF221" i="1"/>
  <c r="AF134" i="1"/>
  <c r="AF98" i="1"/>
  <c r="AF49" i="1"/>
  <c r="AF150" i="1"/>
  <c r="AF67" i="1"/>
  <c r="AF17" i="1"/>
  <c r="AF246" i="1"/>
  <c r="AE491" i="1"/>
  <c r="AE468" i="1"/>
  <c r="AE455" i="1"/>
  <c r="AE419" i="1"/>
  <c r="AE415" i="1"/>
  <c r="AE486" i="1"/>
  <c r="AE473" i="1"/>
  <c r="AE450" i="1"/>
  <c r="AE492" i="1"/>
  <c r="AE485" i="1"/>
  <c r="AE454" i="1"/>
  <c r="AE447" i="1"/>
  <c r="AE418" i="1"/>
  <c r="AE408" i="1"/>
  <c r="AE400" i="1"/>
  <c r="AE396" i="1"/>
  <c r="AE497" i="1"/>
  <c r="AE478" i="1"/>
  <c r="AE466" i="1"/>
  <c r="AE459" i="1"/>
  <c r="AE452" i="1"/>
  <c r="AE440" i="1"/>
  <c r="AE425" i="1"/>
  <c r="AE392" i="1"/>
  <c r="AE387" i="1"/>
  <c r="AE381" i="1"/>
  <c r="AE375" i="1"/>
  <c r="AE369" i="1"/>
  <c r="AE363" i="1"/>
  <c r="AE357" i="1"/>
  <c r="AE351" i="1"/>
  <c r="AE490" i="1"/>
  <c r="AE483" i="1"/>
  <c r="AE471" i="1"/>
  <c r="AE464" i="1"/>
  <c r="AE457" i="1"/>
  <c r="AE445" i="1"/>
  <c r="AE432" i="1"/>
  <c r="AE422" i="1"/>
  <c r="AE412" i="1"/>
  <c r="AE405" i="1"/>
  <c r="AE502" i="1"/>
  <c r="AE495" i="1"/>
  <c r="AE488" i="1"/>
  <c r="AE476" i="1"/>
  <c r="AE469" i="1"/>
  <c r="AE435" i="1"/>
  <c r="AE429" i="1"/>
  <c r="AE409" i="1"/>
  <c r="AE397" i="1"/>
  <c r="AE388" i="1"/>
  <c r="AE382" i="1"/>
  <c r="AE376" i="1"/>
  <c r="AE500" i="1"/>
  <c r="AE493" i="1"/>
  <c r="AE481" i="1"/>
  <c r="AE462" i="1"/>
  <c r="AE443" i="1"/>
  <c r="AE438" i="1"/>
  <c r="AE416" i="1"/>
  <c r="AE393" i="1"/>
  <c r="AE474" i="1"/>
  <c r="AE467" i="1"/>
  <c r="AE433" i="1"/>
  <c r="AE426" i="1"/>
  <c r="AE406" i="1"/>
  <c r="AE402" i="1"/>
  <c r="AE389" i="1"/>
  <c r="AE383" i="1"/>
  <c r="AE503" i="1"/>
  <c r="AE472" i="1"/>
  <c r="AE465" i="1"/>
  <c r="AE453" i="1"/>
  <c r="AE446" i="1"/>
  <c r="AE439" i="1"/>
  <c r="AE436" i="1"/>
  <c r="AE430" i="1"/>
  <c r="AE420" i="1"/>
  <c r="AE410" i="1"/>
  <c r="AE394" i="1"/>
  <c r="AE390" i="1"/>
  <c r="AE384" i="1"/>
  <c r="AE496" i="1"/>
  <c r="AE484" i="1"/>
  <c r="AE477" i="1"/>
  <c r="AE470" i="1"/>
  <c r="AE458" i="1"/>
  <c r="AE451" i="1"/>
  <c r="AE489" i="1"/>
  <c r="AE463" i="1"/>
  <c r="AE428" i="1"/>
  <c r="AE421" i="1"/>
  <c r="AE407" i="1"/>
  <c r="AE391" i="1"/>
  <c r="AE379" i="1"/>
  <c r="AE377" i="1"/>
  <c r="AE374" i="1"/>
  <c r="AE371" i="1"/>
  <c r="AE361" i="1"/>
  <c r="AE358" i="1"/>
  <c r="AE499" i="1"/>
  <c r="AE431" i="1"/>
  <c r="AE427" i="1"/>
  <c r="AE401" i="1"/>
  <c r="AE368" i="1"/>
  <c r="AE365" i="1"/>
  <c r="AE355" i="1"/>
  <c r="AE352" i="1"/>
  <c r="AE498" i="1"/>
  <c r="AE442" i="1"/>
  <c r="AE434" i="1"/>
  <c r="AE413" i="1"/>
  <c r="AE398" i="1"/>
  <c r="AE347" i="1"/>
  <c r="AE341" i="1"/>
  <c r="AE335" i="1"/>
  <c r="AE329" i="1"/>
  <c r="AE323" i="1"/>
  <c r="AE317" i="1"/>
  <c r="AE482" i="1"/>
  <c r="AE441" i="1"/>
  <c r="AE423" i="1"/>
  <c r="AE403" i="1"/>
  <c r="AE372" i="1"/>
  <c r="AE362" i="1"/>
  <c r="AE359" i="1"/>
  <c r="AE461" i="1"/>
  <c r="AE437" i="1"/>
  <c r="AE378" i="1"/>
  <c r="AE366" i="1"/>
  <c r="AE356" i="1"/>
  <c r="AE353" i="1"/>
  <c r="AE487" i="1"/>
  <c r="AE479" i="1"/>
  <c r="AE460" i="1"/>
  <c r="AE380" i="1"/>
  <c r="AE331" i="1"/>
  <c r="AE321" i="1"/>
  <c r="AE311" i="1"/>
  <c r="AE301" i="1"/>
  <c r="AE291" i="1"/>
  <c r="AE288" i="1"/>
  <c r="AE278" i="1"/>
  <c r="AE275" i="1"/>
  <c r="AE269" i="1"/>
  <c r="AE263" i="1"/>
  <c r="AE257" i="1"/>
  <c r="AE251" i="1"/>
  <c r="AE245" i="1"/>
  <c r="AE239" i="1"/>
  <c r="AE233" i="1"/>
  <c r="AE227" i="1"/>
  <c r="AE221" i="1"/>
  <c r="AE215" i="1"/>
  <c r="AE209" i="1"/>
  <c r="AE203" i="1"/>
  <c r="AE197" i="1"/>
  <c r="AE424" i="1"/>
  <c r="AE364" i="1"/>
  <c r="AE337" i="1"/>
  <c r="AE327" i="1"/>
  <c r="AE298" i="1"/>
  <c r="AE354" i="1"/>
  <c r="AE343" i="1"/>
  <c r="AE333" i="1"/>
  <c r="AE308" i="1"/>
  <c r="AE305" i="1"/>
  <c r="AE295" i="1"/>
  <c r="AE285" i="1"/>
  <c r="AE282" i="1"/>
  <c r="AE417" i="1"/>
  <c r="AE349" i="1"/>
  <c r="AE339" i="1"/>
  <c r="AE292" i="1"/>
  <c r="AE494" i="1"/>
  <c r="AE475" i="1"/>
  <c r="AE449" i="1"/>
  <c r="AE411" i="1"/>
  <c r="AE345" i="1"/>
  <c r="AE318" i="1"/>
  <c r="AE314" i="1"/>
  <c r="AE302" i="1"/>
  <c r="AE299" i="1"/>
  <c r="AE289" i="1"/>
  <c r="AE279" i="1"/>
  <c r="AE276" i="1"/>
  <c r="AE271" i="1"/>
  <c r="AE265" i="1"/>
  <c r="AE259" i="1"/>
  <c r="AE395" i="1"/>
  <c r="AE373" i="1"/>
  <c r="AE324" i="1"/>
  <c r="AE320" i="1"/>
  <c r="AE316" i="1"/>
  <c r="AE312" i="1"/>
  <c r="AE286" i="1"/>
  <c r="AE501" i="1"/>
  <c r="AE404" i="1"/>
  <c r="AE370" i="1"/>
  <c r="AE336" i="1"/>
  <c r="AE332" i="1"/>
  <c r="AE328" i="1"/>
  <c r="AE280" i="1"/>
  <c r="AE399" i="1"/>
  <c r="AE386" i="1"/>
  <c r="AE360" i="1"/>
  <c r="AE456" i="1"/>
  <c r="AE281" i="1"/>
  <c r="AE267" i="1"/>
  <c r="AE243" i="1"/>
  <c r="AE226" i="1"/>
  <c r="AE222" i="1"/>
  <c r="AE205" i="1"/>
  <c r="AE192" i="1"/>
  <c r="AE186" i="1"/>
  <c r="AE180" i="1"/>
  <c r="AE414" i="1"/>
  <c r="AE346" i="1"/>
  <c r="AE287" i="1"/>
  <c r="AE284" i="1"/>
  <c r="AE248" i="1"/>
  <c r="AE231" i="1"/>
  <c r="AE214" i="1"/>
  <c r="AE210" i="1"/>
  <c r="AE193" i="1"/>
  <c r="AE187" i="1"/>
  <c r="AE181" i="1"/>
  <c r="AE175" i="1"/>
  <c r="AE169" i="1"/>
  <c r="AE163" i="1"/>
  <c r="AE157" i="1"/>
  <c r="AE151" i="1"/>
  <c r="AE145" i="1"/>
  <c r="AE139" i="1"/>
  <c r="AE133" i="1"/>
  <c r="AE127" i="1"/>
  <c r="AE121" i="1"/>
  <c r="AE480" i="1"/>
  <c r="AE367" i="1"/>
  <c r="AE330" i="1"/>
  <c r="AE294" i="1"/>
  <c r="AE277" i="1"/>
  <c r="AE272" i="1"/>
  <c r="AE260" i="1"/>
  <c r="AE244" i="1"/>
  <c r="AE240" i="1"/>
  <c r="AE223" i="1"/>
  <c r="AE206" i="1"/>
  <c r="AE448" i="1"/>
  <c r="AE340" i="1"/>
  <c r="AE290" i="1"/>
  <c r="AE283" i="1"/>
  <c r="AE270" i="1"/>
  <c r="AE253" i="1"/>
  <c r="AE236" i="1"/>
  <c r="AE219" i="1"/>
  <c r="AE202" i="1"/>
  <c r="AE198" i="1"/>
  <c r="AE188" i="1"/>
  <c r="AE325" i="1"/>
  <c r="AE304" i="1"/>
  <c r="AE300" i="1"/>
  <c r="AE297" i="1"/>
  <c r="AE293" i="1"/>
  <c r="AE274" i="1"/>
  <c r="AE249" i="1"/>
  <c r="AE232" i="1"/>
  <c r="AE228" i="1"/>
  <c r="AE338" i="1"/>
  <c r="AE306" i="1"/>
  <c r="AE264" i="1"/>
  <c r="AE258" i="1"/>
  <c r="AE250" i="1"/>
  <c r="AE246" i="1"/>
  <c r="AE229" i="1"/>
  <c r="AE212" i="1"/>
  <c r="AE385" i="1"/>
  <c r="AE256" i="1"/>
  <c r="AE235" i="1"/>
  <c r="AE218" i="1"/>
  <c r="AE211" i="1"/>
  <c r="AE200" i="1"/>
  <c r="AE190" i="1"/>
  <c r="AE162" i="1"/>
  <c r="AE158" i="1"/>
  <c r="AE141" i="1"/>
  <c r="AE124" i="1"/>
  <c r="AE319" i="1"/>
  <c r="AE310" i="1"/>
  <c r="AE303" i="1"/>
  <c r="AE296" i="1"/>
  <c r="AE261" i="1"/>
  <c r="AE237" i="1"/>
  <c r="AE204" i="1"/>
  <c r="AE167" i="1"/>
  <c r="AE150" i="1"/>
  <c r="AE146" i="1"/>
  <c r="AE129" i="1"/>
  <c r="AE348" i="1"/>
  <c r="AE242" i="1"/>
  <c r="AE224" i="1"/>
  <c r="AE213" i="1"/>
  <c r="AE183" i="1"/>
  <c r="AE176" i="1"/>
  <c r="AE159" i="1"/>
  <c r="AE142" i="1"/>
  <c r="AE309" i="1"/>
  <c r="AE255" i="1"/>
  <c r="AE234" i="1"/>
  <c r="AE195" i="1"/>
  <c r="AE172" i="1"/>
  <c r="AE155" i="1"/>
  <c r="AE247" i="1"/>
  <c r="AE217" i="1"/>
  <c r="AE208" i="1"/>
  <c r="AE199" i="1"/>
  <c r="AE168" i="1"/>
  <c r="AE164" i="1"/>
  <c r="AE147" i="1"/>
  <c r="AE326" i="1"/>
  <c r="AE252" i="1"/>
  <c r="AE191" i="1"/>
  <c r="AE189" i="1"/>
  <c r="AE177" i="1"/>
  <c r="AE160" i="1"/>
  <c r="AE194" i="1"/>
  <c r="AE178" i="1"/>
  <c r="AE122" i="1"/>
  <c r="AE119" i="1"/>
  <c r="AE110" i="1"/>
  <c r="AE342" i="1"/>
  <c r="AE225" i="1"/>
  <c r="AE216" i="1"/>
  <c r="AE207" i="1"/>
  <c r="AE170" i="1"/>
  <c r="AE143" i="1"/>
  <c r="AE125" i="1"/>
  <c r="AE107" i="1"/>
  <c r="AE101" i="1"/>
  <c r="AE95" i="1"/>
  <c r="AE89" i="1"/>
  <c r="AE83" i="1"/>
  <c r="AE77" i="1"/>
  <c r="AE71" i="1"/>
  <c r="AE65" i="1"/>
  <c r="AE59" i="1"/>
  <c r="AE322" i="1"/>
  <c r="AE262" i="1"/>
  <c r="AE230" i="1"/>
  <c r="AE149" i="1"/>
  <c r="AE136" i="1"/>
  <c r="AE117" i="1"/>
  <c r="AE334" i="1"/>
  <c r="AE315" i="1"/>
  <c r="AE266" i="1"/>
  <c r="AE201" i="1"/>
  <c r="AE156" i="1"/>
  <c r="AE134" i="1"/>
  <c r="AE131" i="1"/>
  <c r="AE120" i="1"/>
  <c r="AE254" i="1"/>
  <c r="AE123" i="1"/>
  <c r="AE108" i="1"/>
  <c r="AE103" i="1"/>
  <c r="AE97" i="1"/>
  <c r="AE91" i="1"/>
  <c r="AE238" i="1"/>
  <c r="AE174" i="1"/>
  <c r="AE153" i="1"/>
  <c r="AE148" i="1"/>
  <c r="AE118" i="1"/>
  <c r="AE115" i="1"/>
  <c r="AE112" i="1"/>
  <c r="AE104" i="1"/>
  <c r="AE98" i="1"/>
  <c r="AE92" i="1"/>
  <c r="AE196" i="1"/>
  <c r="AE185" i="1"/>
  <c r="AE182" i="1"/>
  <c r="AE166" i="1"/>
  <c r="AE144" i="1"/>
  <c r="AE140" i="1"/>
  <c r="AE220" i="1"/>
  <c r="AE70" i="1"/>
  <c r="AE67" i="1"/>
  <c r="AE57" i="1"/>
  <c r="AE49" i="1"/>
  <c r="AE350" i="1"/>
  <c r="AE132" i="1"/>
  <c r="AE82" i="1"/>
  <c r="AE45" i="1"/>
  <c r="AE41" i="1"/>
  <c r="AE32" i="1"/>
  <c r="AE26" i="1"/>
  <c r="AE20" i="1"/>
  <c r="AE14" i="1"/>
  <c r="AE8" i="1"/>
  <c r="AE344" i="1"/>
  <c r="AE241" i="1"/>
  <c r="AE161" i="1"/>
  <c r="AE128" i="1"/>
  <c r="AE109" i="1"/>
  <c r="AE99" i="1"/>
  <c r="AE74" i="1"/>
  <c r="AE64" i="1"/>
  <c r="AE61" i="1"/>
  <c r="AE54" i="1"/>
  <c r="AE37" i="1"/>
  <c r="AE268" i="1"/>
  <c r="AE173" i="1"/>
  <c r="AE135" i="1"/>
  <c r="AE87" i="1"/>
  <c r="AE85" i="1"/>
  <c r="AE80" i="1"/>
  <c r="AE50" i="1"/>
  <c r="AE33" i="1"/>
  <c r="AE27" i="1"/>
  <c r="AE21" i="1"/>
  <c r="AE179" i="1"/>
  <c r="AE154" i="1"/>
  <c r="AE106" i="1"/>
  <c r="AE94" i="1"/>
  <c r="AE68" i="1"/>
  <c r="AE58" i="1"/>
  <c r="AE46" i="1"/>
  <c r="AE42" i="1"/>
  <c r="AE444" i="1"/>
  <c r="AE114" i="1"/>
  <c r="AE111" i="1"/>
  <c r="AE96" i="1"/>
  <c r="AE55" i="1"/>
  <c r="AE38" i="1"/>
  <c r="AE28" i="1"/>
  <c r="AE22" i="1"/>
  <c r="AE184" i="1"/>
  <c r="AE171" i="1"/>
  <c r="AE165" i="1"/>
  <c r="AE152" i="1"/>
  <c r="AE43" i="1"/>
  <c r="AE29" i="1"/>
  <c r="AE23" i="1"/>
  <c r="AE17" i="1"/>
  <c r="AE313" i="1"/>
  <c r="AE130" i="1"/>
  <c r="AE126" i="1"/>
  <c r="AE105" i="1"/>
  <c r="AE93" i="1"/>
  <c r="AE81" i="1"/>
  <c r="AE69" i="1"/>
  <c r="AE66" i="1"/>
  <c r="AE56" i="1"/>
  <c r="AE39" i="1"/>
  <c r="AE35" i="1"/>
  <c r="AE78" i="1"/>
  <c r="AE19" i="1"/>
  <c r="AE10" i="1"/>
  <c r="AE84" i="1"/>
  <c r="AE52" i="1"/>
  <c r="AE48" i="1"/>
  <c r="AE12" i="1"/>
  <c r="AE9" i="1"/>
  <c r="AE88" i="1"/>
  <c r="AE73" i="1"/>
  <c r="AE60" i="1"/>
  <c r="AE44" i="1"/>
  <c r="AE62" i="1"/>
  <c r="AE11" i="1"/>
  <c r="AE90" i="1"/>
  <c r="AE273" i="1"/>
  <c r="AE102" i="1"/>
  <c r="AE40" i="1"/>
  <c r="AE36" i="1"/>
  <c r="AE25" i="1"/>
  <c r="AE18" i="1"/>
  <c r="AE16" i="1"/>
  <c r="AE6" i="1"/>
  <c r="AE138" i="1"/>
  <c r="AE72" i="1"/>
  <c r="AE51" i="1"/>
  <c r="AE47" i="1"/>
  <c r="AE34" i="1"/>
  <c r="AE113" i="1"/>
  <c r="AE79" i="1"/>
  <c r="AE137" i="1"/>
  <c r="AE116" i="1"/>
  <c r="AE86" i="1"/>
  <c r="AE24" i="1"/>
  <c r="AE13" i="1"/>
  <c r="AE307" i="1"/>
  <c r="AE53" i="1"/>
  <c r="AE15" i="1"/>
  <c r="AE100" i="1"/>
  <c r="AE76" i="1"/>
  <c r="AE63" i="1"/>
  <c r="AE75" i="1"/>
  <c r="AE30" i="1"/>
  <c r="AE5" i="1"/>
  <c r="AE31" i="1"/>
  <c r="AE7" i="1"/>
  <c r="AE4" i="1"/>
  <c r="W502" i="1"/>
  <c r="W496" i="1"/>
  <c r="W490" i="1"/>
  <c r="W484" i="1"/>
  <c r="W478" i="1"/>
  <c r="W472" i="1"/>
  <c r="W466" i="1"/>
  <c r="W460" i="1"/>
  <c r="W454" i="1"/>
  <c r="W448" i="1"/>
  <c r="W442" i="1"/>
  <c r="W436" i="1"/>
  <c r="W430" i="1"/>
  <c r="W424" i="1"/>
  <c r="W418" i="1"/>
  <c r="W412" i="1"/>
  <c r="W500" i="1"/>
  <c r="W494" i="1"/>
  <c r="W488" i="1"/>
  <c r="W482" i="1"/>
  <c r="W476" i="1"/>
  <c r="W470" i="1"/>
  <c r="W464" i="1"/>
  <c r="W458" i="1"/>
  <c r="W452" i="1"/>
  <c r="W446" i="1"/>
  <c r="W440" i="1"/>
  <c r="W434" i="1"/>
  <c r="W503" i="1"/>
  <c r="W493" i="1"/>
  <c r="W480" i="1"/>
  <c r="W467" i="1"/>
  <c r="W457" i="1"/>
  <c r="W444" i="1"/>
  <c r="W426" i="1"/>
  <c r="W409" i="1"/>
  <c r="W404" i="1"/>
  <c r="W398" i="1"/>
  <c r="W392" i="1"/>
  <c r="W498" i="1"/>
  <c r="W485" i="1"/>
  <c r="W475" i="1"/>
  <c r="W462" i="1"/>
  <c r="W449" i="1"/>
  <c r="W489" i="1"/>
  <c r="W451" i="1"/>
  <c r="W439" i="1"/>
  <c r="W427" i="1"/>
  <c r="W407" i="1"/>
  <c r="W390" i="1"/>
  <c r="W384" i="1"/>
  <c r="W378" i="1"/>
  <c r="W372" i="1"/>
  <c r="W366" i="1"/>
  <c r="W360" i="1"/>
  <c r="W354" i="1"/>
  <c r="W501" i="1"/>
  <c r="W463" i="1"/>
  <c r="W456" i="1"/>
  <c r="W417" i="1"/>
  <c r="W414" i="1"/>
  <c r="W403" i="1"/>
  <c r="W399" i="1"/>
  <c r="W487" i="1"/>
  <c r="W468" i="1"/>
  <c r="W461" i="1"/>
  <c r="W431" i="1"/>
  <c r="W499" i="1"/>
  <c r="W492" i="1"/>
  <c r="W473" i="1"/>
  <c r="W437" i="1"/>
  <c r="W421" i="1"/>
  <c r="W411" i="1"/>
  <c r="W391" i="1"/>
  <c r="W497" i="1"/>
  <c r="W459" i="1"/>
  <c r="W447" i="1"/>
  <c r="W428" i="1"/>
  <c r="W408" i="1"/>
  <c r="W400" i="1"/>
  <c r="W386" i="1"/>
  <c r="W380" i="1"/>
  <c r="W471" i="1"/>
  <c r="W425" i="1"/>
  <c r="W415" i="1"/>
  <c r="W396" i="1"/>
  <c r="W469" i="1"/>
  <c r="W450" i="1"/>
  <c r="W443" i="1"/>
  <c r="W438" i="1"/>
  <c r="W419" i="1"/>
  <c r="W401" i="1"/>
  <c r="W481" i="1"/>
  <c r="W474" i="1"/>
  <c r="W455" i="1"/>
  <c r="W479" i="1"/>
  <c r="W435" i="1"/>
  <c r="W402" i="1"/>
  <c r="W389" i="1"/>
  <c r="W349" i="1"/>
  <c r="W343" i="1"/>
  <c r="W337" i="1"/>
  <c r="W331" i="1"/>
  <c r="W325" i="1"/>
  <c r="W319" i="1"/>
  <c r="W313" i="1"/>
  <c r="W307" i="1"/>
  <c r="W301" i="1"/>
  <c r="W295" i="1"/>
  <c r="W289" i="1"/>
  <c r="W283" i="1"/>
  <c r="W277" i="1"/>
  <c r="W350" i="1"/>
  <c r="W344" i="1"/>
  <c r="W338" i="1"/>
  <c r="W332" i="1"/>
  <c r="W326" i="1"/>
  <c r="W320" i="1"/>
  <c r="W314" i="1"/>
  <c r="W308" i="1"/>
  <c r="W302" i="1"/>
  <c r="W296" i="1"/>
  <c r="W290" i="1"/>
  <c r="W284" i="1"/>
  <c r="W278" i="1"/>
  <c r="W483" i="1"/>
  <c r="W381" i="1"/>
  <c r="W379" i="1"/>
  <c r="W374" i="1"/>
  <c r="W364" i="1"/>
  <c r="W361" i="1"/>
  <c r="W393" i="1"/>
  <c r="W388" i="1"/>
  <c r="W351" i="1"/>
  <c r="W345" i="1"/>
  <c r="W339" i="1"/>
  <c r="W333" i="1"/>
  <c r="W327" i="1"/>
  <c r="W321" i="1"/>
  <c r="W315" i="1"/>
  <c r="W477" i="1"/>
  <c r="W441" i="1"/>
  <c r="W420" i="1"/>
  <c r="W413" i="1"/>
  <c r="W406" i="1"/>
  <c r="W383" i="1"/>
  <c r="W346" i="1"/>
  <c r="W340" i="1"/>
  <c r="W334" i="1"/>
  <c r="W328" i="1"/>
  <c r="W322" i="1"/>
  <c r="W316" i="1"/>
  <c r="W453" i="1"/>
  <c r="W362" i="1"/>
  <c r="W342" i="1"/>
  <c r="W377" i="1"/>
  <c r="W367" i="1"/>
  <c r="W352" i="1"/>
  <c r="W348" i="1"/>
  <c r="W317" i="1"/>
  <c r="W310" i="1"/>
  <c r="W300" i="1"/>
  <c r="W297" i="1"/>
  <c r="W287" i="1"/>
  <c r="W273" i="1"/>
  <c r="W267" i="1"/>
  <c r="W486" i="1"/>
  <c r="W397" i="1"/>
  <c r="W357" i="1"/>
  <c r="W323" i="1"/>
  <c r="W495" i="1"/>
  <c r="W429" i="1"/>
  <c r="W423" i="1"/>
  <c r="W369" i="1"/>
  <c r="W329" i="1"/>
  <c r="W304" i="1"/>
  <c r="W294" i="1"/>
  <c r="W291" i="1"/>
  <c r="W281" i="1"/>
  <c r="W405" i="1"/>
  <c r="W359" i="1"/>
  <c r="W335" i="1"/>
  <c r="W422" i="1"/>
  <c r="W416" i="1"/>
  <c r="W387" i="1"/>
  <c r="W371" i="1"/>
  <c r="W341" i="1"/>
  <c r="W311" i="1"/>
  <c r="W298" i="1"/>
  <c r="W288" i="1"/>
  <c r="W285" i="1"/>
  <c r="W275" i="1"/>
  <c r="W269" i="1"/>
  <c r="W433" i="1"/>
  <c r="W395" i="1"/>
  <c r="W368" i="1"/>
  <c r="W305" i="1"/>
  <c r="W292" i="1"/>
  <c r="W282" i="1"/>
  <c r="W279" i="1"/>
  <c r="W491" i="1"/>
  <c r="W465" i="1"/>
  <c r="W382" i="1"/>
  <c r="W373" i="1"/>
  <c r="W358" i="1"/>
  <c r="W376" i="1"/>
  <c r="W347" i="1"/>
  <c r="W309" i="1"/>
  <c r="W306" i="1"/>
  <c r="W258" i="1"/>
  <c r="W254" i="1"/>
  <c r="W250" i="1"/>
  <c r="W233" i="1"/>
  <c r="W216" i="1"/>
  <c r="W199" i="1"/>
  <c r="W195" i="1"/>
  <c r="W353" i="1"/>
  <c r="W312" i="1"/>
  <c r="W255" i="1"/>
  <c r="W242" i="1"/>
  <c r="W238" i="1"/>
  <c r="W221" i="1"/>
  <c r="W204" i="1"/>
  <c r="W385" i="1"/>
  <c r="W262" i="1"/>
  <c r="W251" i="1"/>
  <c r="W234" i="1"/>
  <c r="W217" i="1"/>
  <c r="W213" i="1"/>
  <c r="W200" i="1"/>
  <c r="W196" i="1"/>
  <c r="W191" i="1"/>
  <c r="W410" i="1"/>
  <c r="W336" i="1"/>
  <c r="W259" i="1"/>
  <c r="W247" i="1"/>
  <c r="W243" i="1"/>
  <c r="W230" i="1"/>
  <c r="W226" i="1"/>
  <c r="W209" i="1"/>
  <c r="W445" i="1"/>
  <c r="W265" i="1"/>
  <c r="W256" i="1"/>
  <c r="W239" i="1"/>
  <c r="W356" i="1"/>
  <c r="W324" i="1"/>
  <c r="W286" i="1"/>
  <c r="W260" i="1"/>
  <c r="W257" i="1"/>
  <c r="W240" i="1"/>
  <c r="W223" i="1"/>
  <c r="W219" i="1"/>
  <c r="W206" i="1"/>
  <c r="W202" i="1"/>
  <c r="W246" i="1"/>
  <c r="W181" i="1"/>
  <c r="W169" i="1"/>
  <c r="W152" i="1"/>
  <c r="W135" i="1"/>
  <c r="W131" i="1"/>
  <c r="W118" i="1"/>
  <c r="W113" i="1"/>
  <c r="W272" i="1"/>
  <c r="W248" i="1"/>
  <c r="W227" i="1"/>
  <c r="W218" i="1"/>
  <c r="W194" i="1"/>
  <c r="W185" i="1"/>
  <c r="W178" i="1"/>
  <c r="W174" i="1"/>
  <c r="W157" i="1"/>
  <c r="W140" i="1"/>
  <c r="W123" i="1"/>
  <c r="W119" i="1"/>
  <c r="W114" i="1"/>
  <c r="W108" i="1"/>
  <c r="W363" i="1"/>
  <c r="W268" i="1"/>
  <c r="W253" i="1"/>
  <c r="W232" i="1"/>
  <c r="W170" i="1"/>
  <c r="W153" i="1"/>
  <c r="W149" i="1"/>
  <c r="W318" i="1"/>
  <c r="W303" i="1"/>
  <c r="W276" i="1"/>
  <c r="W245" i="1"/>
  <c r="W222" i="1"/>
  <c r="W220" i="1"/>
  <c r="W211" i="1"/>
  <c r="W190" i="1"/>
  <c r="W182" i="1"/>
  <c r="W179" i="1"/>
  <c r="W166" i="1"/>
  <c r="W162" i="1"/>
  <c r="W264" i="1"/>
  <c r="W261" i="1"/>
  <c r="W237" i="1"/>
  <c r="W188" i="1"/>
  <c r="W175" i="1"/>
  <c r="W158" i="1"/>
  <c r="W141" i="1"/>
  <c r="W432" i="1"/>
  <c r="W375" i="1"/>
  <c r="W271" i="1"/>
  <c r="W229" i="1"/>
  <c r="W215" i="1"/>
  <c r="W197" i="1"/>
  <c r="W186" i="1"/>
  <c r="W171" i="1"/>
  <c r="W167" i="1"/>
  <c r="W154" i="1"/>
  <c r="W150" i="1"/>
  <c r="W293" i="1"/>
  <c r="W236" i="1"/>
  <c r="W168" i="1"/>
  <c r="W121" i="1"/>
  <c r="W112" i="1"/>
  <c r="W109" i="1"/>
  <c r="W104" i="1"/>
  <c r="W98" i="1"/>
  <c r="W92" i="1"/>
  <c r="W86" i="1"/>
  <c r="W80" i="1"/>
  <c r="W74" i="1"/>
  <c r="W68" i="1"/>
  <c r="W62" i="1"/>
  <c r="W56" i="1"/>
  <c r="W50" i="1"/>
  <c r="W44" i="1"/>
  <c r="W38" i="1"/>
  <c r="W124" i="1"/>
  <c r="W370" i="1"/>
  <c r="W241" i="1"/>
  <c r="W212" i="1"/>
  <c r="W203" i="1"/>
  <c r="W187" i="1"/>
  <c r="W184" i="1"/>
  <c r="W173" i="1"/>
  <c r="W160" i="1"/>
  <c r="W138" i="1"/>
  <c r="W127" i="1"/>
  <c r="W116" i="1"/>
  <c r="W105" i="1"/>
  <c r="W99" i="1"/>
  <c r="W93" i="1"/>
  <c r="W87" i="1"/>
  <c r="W365" i="1"/>
  <c r="W224" i="1"/>
  <c r="W193" i="1"/>
  <c r="W145" i="1"/>
  <c r="W133" i="1"/>
  <c r="W130" i="1"/>
  <c r="W110" i="1"/>
  <c r="W106" i="1"/>
  <c r="W100" i="1"/>
  <c r="W94" i="1"/>
  <c r="W88" i="1"/>
  <c r="W82" i="1"/>
  <c r="W394" i="1"/>
  <c r="W274" i="1"/>
  <c r="W244" i="1"/>
  <c r="W201" i="1"/>
  <c r="W183" i="1"/>
  <c r="W180" i="1"/>
  <c r="W159" i="1"/>
  <c r="W147" i="1"/>
  <c r="W143" i="1"/>
  <c r="W136" i="1"/>
  <c r="W125" i="1"/>
  <c r="W122" i="1"/>
  <c r="W355" i="1"/>
  <c r="W228" i="1"/>
  <c r="W164" i="1"/>
  <c r="W139" i="1"/>
  <c r="W120" i="1"/>
  <c r="W117" i="1"/>
  <c r="W299" i="1"/>
  <c r="W266" i="1"/>
  <c r="W214" i="1"/>
  <c r="W205" i="1"/>
  <c r="W189" i="1"/>
  <c r="W177" i="1"/>
  <c r="W156" i="1"/>
  <c r="W231" i="1"/>
  <c r="W107" i="1"/>
  <c r="W95" i="1"/>
  <c r="W43" i="1"/>
  <c r="W39" i="1"/>
  <c r="W29" i="1"/>
  <c r="W23" i="1"/>
  <c r="W17" i="1"/>
  <c r="W11" i="1"/>
  <c r="W5" i="1"/>
  <c r="W198" i="1"/>
  <c r="W129" i="1"/>
  <c r="W102" i="1"/>
  <c r="W90" i="1"/>
  <c r="W76" i="1"/>
  <c r="W66" i="1"/>
  <c r="W63" i="1"/>
  <c r="W52" i="1"/>
  <c r="W35" i="1"/>
  <c r="W24" i="1"/>
  <c r="W18" i="1"/>
  <c r="W270" i="1"/>
  <c r="W208" i="1"/>
  <c r="W84" i="1"/>
  <c r="W48" i="1"/>
  <c r="W30" i="1"/>
  <c r="W207" i="1"/>
  <c r="W161" i="1"/>
  <c r="W155" i="1"/>
  <c r="W132" i="1"/>
  <c r="W128" i="1"/>
  <c r="W115" i="1"/>
  <c r="W97" i="1"/>
  <c r="W79" i="1"/>
  <c r="W73" i="1"/>
  <c r="W70" i="1"/>
  <c r="W60" i="1"/>
  <c r="W57" i="1"/>
  <c r="W40" i="1"/>
  <c r="W252" i="1"/>
  <c r="W144" i="1"/>
  <c r="W53" i="1"/>
  <c r="W36" i="1"/>
  <c r="W31" i="1"/>
  <c r="W25" i="1"/>
  <c r="W19" i="1"/>
  <c r="W330" i="1"/>
  <c r="W77" i="1"/>
  <c r="W67" i="1"/>
  <c r="W64" i="1"/>
  <c r="W49" i="1"/>
  <c r="W45" i="1"/>
  <c r="W249" i="1"/>
  <c r="W225" i="1"/>
  <c r="W111" i="1"/>
  <c r="W96" i="1"/>
  <c r="W71" i="1"/>
  <c r="W61" i="1"/>
  <c r="W58" i="1"/>
  <c r="W54" i="1"/>
  <c r="W37" i="1"/>
  <c r="W280" i="1"/>
  <c r="W192" i="1"/>
  <c r="W165" i="1"/>
  <c r="W134" i="1"/>
  <c r="W85" i="1"/>
  <c r="W83" i="1"/>
  <c r="W46" i="1"/>
  <c r="W33" i="1"/>
  <c r="W27" i="1"/>
  <c r="W21" i="1"/>
  <c r="W89" i="1"/>
  <c r="W41" i="1"/>
  <c r="W26" i="1"/>
  <c r="W14" i="1"/>
  <c r="W4" i="1"/>
  <c r="W9" i="1"/>
  <c r="W13" i="1"/>
  <c r="W42" i="1"/>
  <c r="W235" i="1"/>
  <c r="W142" i="1"/>
  <c r="W103" i="1"/>
  <c r="W65" i="1"/>
  <c r="W146" i="1"/>
  <c r="W210" i="1"/>
  <c r="W78" i="1"/>
  <c r="W22" i="1"/>
  <c r="W8" i="1"/>
  <c r="W75" i="1"/>
  <c r="W163" i="1"/>
  <c r="W176" i="1"/>
  <c r="W69" i="1"/>
  <c r="W263" i="1"/>
  <c r="W172" i="1"/>
  <c r="W101" i="1"/>
  <c r="W32" i="1"/>
  <c r="W15" i="1"/>
  <c r="W12" i="1"/>
  <c r="W28" i="1"/>
  <c r="W148" i="1"/>
  <c r="W20" i="1"/>
  <c r="W10" i="1"/>
  <c r="W6" i="1"/>
  <c r="W151" i="1"/>
  <c r="W137" i="1"/>
  <c r="W126" i="1"/>
  <c r="W55" i="1"/>
  <c r="W51" i="1"/>
  <c r="W16" i="1"/>
  <c r="W81" i="1"/>
  <c r="W72" i="1"/>
  <c r="W59" i="1"/>
  <c r="W47" i="1"/>
  <c r="W91" i="1"/>
  <c r="W34" i="1"/>
  <c r="W7" i="1"/>
  <c r="AC498" i="1"/>
  <c r="AC492" i="1"/>
  <c r="AC486" i="1"/>
  <c r="AC480" i="1"/>
  <c r="AC474" i="1"/>
  <c r="AC468" i="1"/>
  <c r="AC462" i="1"/>
  <c r="AC456" i="1"/>
  <c r="AC450" i="1"/>
  <c r="AC444" i="1"/>
  <c r="AC438" i="1"/>
  <c r="AC432" i="1"/>
  <c r="AC426" i="1"/>
  <c r="AC420" i="1"/>
  <c r="AC414" i="1"/>
  <c r="AC408" i="1"/>
  <c r="AC502" i="1"/>
  <c r="AC496" i="1"/>
  <c r="AC490" i="1"/>
  <c r="AC484" i="1"/>
  <c r="AC478" i="1"/>
  <c r="AC472" i="1"/>
  <c r="AC466" i="1"/>
  <c r="AC460" i="1"/>
  <c r="AC454" i="1"/>
  <c r="AC448" i="1"/>
  <c r="AC442" i="1"/>
  <c r="AC436" i="1"/>
  <c r="AC494" i="1"/>
  <c r="AC481" i="1"/>
  <c r="AC471" i="1"/>
  <c r="AC458" i="1"/>
  <c r="AC445" i="1"/>
  <c r="AC435" i="1"/>
  <c r="AC423" i="1"/>
  <c r="AC406" i="1"/>
  <c r="AC400" i="1"/>
  <c r="AC394" i="1"/>
  <c r="AC499" i="1"/>
  <c r="AC489" i="1"/>
  <c r="AC476" i="1"/>
  <c r="AC463" i="1"/>
  <c r="AC453" i="1"/>
  <c r="AC440" i="1"/>
  <c r="AC473" i="1"/>
  <c r="AC461" i="1"/>
  <c r="AC437" i="1"/>
  <c r="AC431" i="1"/>
  <c r="AC428" i="1"/>
  <c r="AC404" i="1"/>
  <c r="AC386" i="1"/>
  <c r="AC380" i="1"/>
  <c r="AC374" i="1"/>
  <c r="AC368" i="1"/>
  <c r="AC362" i="1"/>
  <c r="AC356" i="1"/>
  <c r="AC485" i="1"/>
  <c r="AC447" i="1"/>
  <c r="AC418" i="1"/>
  <c r="AC415" i="1"/>
  <c r="AC396" i="1"/>
  <c r="AC497" i="1"/>
  <c r="AC459" i="1"/>
  <c r="AC452" i="1"/>
  <c r="AC425" i="1"/>
  <c r="AC483" i="1"/>
  <c r="AC464" i="1"/>
  <c r="AC457" i="1"/>
  <c r="AC422" i="1"/>
  <c r="AC412" i="1"/>
  <c r="AC405" i="1"/>
  <c r="AC401" i="1"/>
  <c r="AC495" i="1"/>
  <c r="AC488" i="1"/>
  <c r="AC469" i="1"/>
  <c r="AC429" i="1"/>
  <c r="AC419" i="1"/>
  <c r="AC409" i="1"/>
  <c r="AC397" i="1"/>
  <c r="AC388" i="1"/>
  <c r="AC382" i="1"/>
  <c r="AC376" i="1"/>
  <c r="AC500" i="1"/>
  <c r="AC493" i="1"/>
  <c r="AC455" i="1"/>
  <c r="AC443" i="1"/>
  <c r="AC416" i="1"/>
  <c r="AC393" i="1"/>
  <c r="AC491" i="1"/>
  <c r="AC479" i="1"/>
  <c r="AC441" i="1"/>
  <c r="AC413" i="1"/>
  <c r="AC398" i="1"/>
  <c r="AC503" i="1"/>
  <c r="AC465" i="1"/>
  <c r="AC446" i="1"/>
  <c r="AC411" i="1"/>
  <c r="AC399" i="1"/>
  <c r="AC351" i="1"/>
  <c r="AC345" i="1"/>
  <c r="AC339" i="1"/>
  <c r="AC333" i="1"/>
  <c r="AC327" i="1"/>
  <c r="AC321" i="1"/>
  <c r="AC315" i="1"/>
  <c r="AC309" i="1"/>
  <c r="AC303" i="1"/>
  <c r="AC297" i="1"/>
  <c r="AC291" i="1"/>
  <c r="AC285" i="1"/>
  <c r="AC279" i="1"/>
  <c r="AC424" i="1"/>
  <c r="AC417" i="1"/>
  <c r="AC410" i="1"/>
  <c r="AC381" i="1"/>
  <c r="AC346" i="1"/>
  <c r="AC340" i="1"/>
  <c r="AC334" i="1"/>
  <c r="AC328" i="1"/>
  <c r="AC322" i="1"/>
  <c r="AC316" i="1"/>
  <c r="AC310" i="1"/>
  <c r="AC304" i="1"/>
  <c r="AC298" i="1"/>
  <c r="AC292" i="1"/>
  <c r="AC286" i="1"/>
  <c r="AC280" i="1"/>
  <c r="AC467" i="1"/>
  <c r="AC427" i="1"/>
  <c r="AC383" i="1"/>
  <c r="AC375" i="1"/>
  <c r="AC365" i="1"/>
  <c r="AC355" i="1"/>
  <c r="AC352" i="1"/>
  <c r="AC477" i="1"/>
  <c r="AC451" i="1"/>
  <c r="AC434" i="1"/>
  <c r="AC430" i="1"/>
  <c r="AC390" i="1"/>
  <c r="AC347" i="1"/>
  <c r="AC341" i="1"/>
  <c r="AC335" i="1"/>
  <c r="AC329" i="1"/>
  <c r="AC323" i="1"/>
  <c r="AC317" i="1"/>
  <c r="AC487" i="1"/>
  <c r="AC395" i="1"/>
  <c r="AC385" i="1"/>
  <c r="AC348" i="1"/>
  <c r="AC342" i="1"/>
  <c r="AC336" i="1"/>
  <c r="AC330" i="1"/>
  <c r="AC324" i="1"/>
  <c r="AC318" i="1"/>
  <c r="AC312" i="1"/>
  <c r="AC407" i="1"/>
  <c r="AC377" i="1"/>
  <c r="AC369" i="1"/>
  <c r="AC367" i="1"/>
  <c r="AC325" i="1"/>
  <c r="AC384" i="1"/>
  <c r="AC359" i="1"/>
  <c r="AC331" i="1"/>
  <c r="AC311" i="1"/>
  <c r="AC301" i="1"/>
  <c r="AC288" i="1"/>
  <c r="AC278" i="1"/>
  <c r="AC275" i="1"/>
  <c r="AC269" i="1"/>
  <c r="AC263" i="1"/>
  <c r="AC392" i="1"/>
  <c r="AC364" i="1"/>
  <c r="AC337" i="1"/>
  <c r="AC366" i="1"/>
  <c r="AC354" i="1"/>
  <c r="AC343" i="1"/>
  <c r="AC308" i="1"/>
  <c r="AC305" i="1"/>
  <c r="AC295" i="1"/>
  <c r="AC282" i="1"/>
  <c r="AC387" i="1"/>
  <c r="AC371" i="1"/>
  <c r="AC349" i="1"/>
  <c r="AC475" i="1"/>
  <c r="AC449" i="1"/>
  <c r="AC433" i="1"/>
  <c r="AC379" i="1"/>
  <c r="AC363" i="1"/>
  <c r="AC361" i="1"/>
  <c r="AC314" i="1"/>
  <c r="AC302" i="1"/>
  <c r="AC299" i="1"/>
  <c r="AC289" i="1"/>
  <c r="AC276" i="1"/>
  <c r="AC271" i="1"/>
  <c r="AC265" i="1"/>
  <c r="AC482" i="1"/>
  <c r="AC439" i="1"/>
  <c r="AC378" i="1"/>
  <c r="AC358" i="1"/>
  <c r="AC326" i="1"/>
  <c r="AC306" i="1"/>
  <c r="AC296" i="1"/>
  <c r="AC293" i="1"/>
  <c r="AC283" i="1"/>
  <c r="AC272" i="1"/>
  <c r="AC501" i="1"/>
  <c r="AC421" i="1"/>
  <c r="AC403" i="1"/>
  <c r="AC370" i="1"/>
  <c r="AC353" i="1"/>
  <c r="AC262" i="1"/>
  <c r="AC259" i="1"/>
  <c r="AC247" i="1"/>
  <c r="AC230" i="1"/>
  <c r="AC213" i="1"/>
  <c r="AC209" i="1"/>
  <c r="AC196" i="1"/>
  <c r="AC256" i="1"/>
  <c r="AC252" i="1"/>
  <c r="AC235" i="1"/>
  <c r="AC218" i="1"/>
  <c r="AC201" i="1"/>
  <c r="AC197" i="1"/>
  <c r="AC287" i="1"/>
  <c r="AC284" i="1"/>
  <c r="AC248" i="1"/>
  <c r="AC231" i="1"/>
  <c r="AC227" i="1"/>
  <c r="AC214" i="1"/>
  <c r="AC210" i="1"/>
  <c r="AC193" i="1"/>
  <c r="AC187" i="1"/>
  <c r="AC373" i="1"/>
  <c r="AC320" i="1"/>
  <c r="AC294" i="1"/>
  <c r="AC277" i="1"/>
  <c r="AC260" i="1"/>
  <c r="AC244" i="1"/>
  <c r="AC240" i="1"/>
  <c r="AC223" i="1"/>
  <c r="AC206" i="1"/>
  <c r="AC290" i="1"/>
  <c r="AC270" i="1"/>
  <c r="AC257" i="1"/>
  <c r="AC253" i="1"/>
  <c r="AC236" i="1"/>
  <c r="AC391" i="1"/>
  <c r="AC319" i="1"/>
  <c r="AC261" i="1"/>
  <c r="AC254" i="1"/>
  <c r="AC237" i="1"/>
  <c r="AC233" i="1"/>
  <c r="AC220" i="1"/>
  <c r="AC216" i="1"/>
  <c r="AC199" i="1"/>
  <c r="AC243" i="1"/>
  <c r="AC192" i="1"/>
  <c r="AC185" i="1"/>
  <c r="AC182" i="1"/>
  <c r="AC166" i="1"/>
  <c r="AC149" i="1"/>
  <c r="AC145" i="1"/>
  <c r="AC132" i="1"/>
  <c r="AC128" i="1"/>
  <c r="AC115" i="1"/>
  <c r="AC109" i="1"/>
  <c r="AC350" i="1"/>
  <c r="AC268" i="1"/>
  <c r="AC179" i="1"/>
  <c r="AC171" i="1"/>
  <c r="AC154" i="1"/>
  <c r="AC137" i="1"/>
  <c r="AC133" i="1"/>
  <c r="AC120" i="1"/>
  <c r="AC116" i="1"/>
  <c r="AC110" i="1"/>
  <c r="AC338" i="1"/>
  <c r="AC264" i="1"/>
  <c r="AC258" i="1"/>
  <c r="AC250" i="1"/>
  <c r="AC229" i="1"/>
  <c r="AC222" i="1"/>
  <c r="AC215" i="1"/>
  <c r="AC204" i="1"/>
  <c r="AC167" i="1"/>
  <c r="AC163" i="1"/>
  <c r="AC150" i="1"/>
  <c r="AC146" i="1"/>
  <c r="AC242" i="1"/>
  <c r="AC224" i="1"/>
  <c r="AC186" i="1"/>
  <c r="AC183" i="1"/>
  <c r="AC176" i="1"/>
  <c r="AC159" i="1"/>
  <c r="AC402" i="1"/>
  <c r="AC255" i="1"/>
  <c r="AC234" i="1"/>
  <c r="AC195" i="1"/>
  <c r="AC180" i="1"/>
  <c r="AC172" i="1"/>
  <c r="AC155" i="1"/>
  <c r="AC151" i="1"/>
  <c r="AC360" i="1"/>
  <c r="AC281" i="1"/>
  <c r="AC267" i="1"/>
  <c r="AC239" i="1"/>
  <c r="AC226" i="1"/>
  <c r="AC219" i="1"/>
  <c r="AC217" i="1"/>
  <c r="AC208" i="1"/>
  <c r="AC168" i="1"/>
  <c r="AC164" i="1"/>
  <c r="AC246" i="1"/>
  <c r="AC165" i="1"/>
  <c r="AC130" i="1"/>
  <c r="AC113" i="1"/>
  <c r="AC106" i="1"/>
  <c r="AC100" i="1"/>
  <c r="AC94" i="1"/>
  <c r="AC88" i="1"/>
  <c r="AC82" i="1"/>
  <c r="AC76" i="1"/>
  <c r="AC70" i="1"/>
  <c r="AC64" i="1"/>
  <c r="AC58" i="1"/>
  <c r="AC52" i="1"/>
  <c r="AC46" i="1"/>
  <c r="AC40" i="1"/>
  <c r="AC34" i="1"/>
  <c r="AC198" i="1"/>
  <c r="AC194" i="1"/>
  <c r="AC178" i="1"/>
  <c r="AC157" i="1"/>
  <c r="AC147" i="1"/>
  <c r="AC122" i="1"/>
  <c r="AC119" i="1"/>
  <c r="AC251" i="1"/>
  <c r="AC225" i="1"/>
  <c r="AC207" i="1"/>
  <c r="AC170" i="1"/>
  <c r="AC143" i="1"/>
  <c r="AC125" i="1"/>
  <c r="AC107" i="1"/>
  <c r="AC101" i="1"/>
  <c r="AC95" i="1"/>
  <c r="AC89" i="1"/>
  <c r="AC83" i="1"/>
  <c r="AC300" i="1"/>
  <c r="AC274" i="1"/>
  <c r="AC249" i="1"/>
  <c r="AC228" i="1"/>
  <c r="AC189" i="1"/>
  <c r="AC177" i="1"/>
  <c r="AC114" i="1"/>
  <c r="AC111" i="1"/>
  <c r="AC102" i="1"/>
  <c r="AC96" i="1"/>
  <c r="AC90" i="1"/>
  <c r="AC84" i="1"/>
  <c r="AC78" i="1"/>
  <c r="AC470" i="1"/>
  <c r="AC357" i="1"/>
  <c r="AC266" i="1"/>
  <c r="AC169" i="1"/>
  <c r="AC156" i="1"/>
  <c r="AC134" i="1"/>
  <c r="AC131" i="1"/>
  <c r="AC389" i="1"/>
  <c r="AC313" i="1"/>
  <c r="AC273" i="1"/>
  <c r="AC205" i="1"/>
  <c r="AC161" i="1"/>
  <c r="AC129" i="1"/>
  <c r="AC126" i="1"/>
  <c r="AC332" i="1"/>
  <c r="AC238" i="1"/>
  <c r="AC174" i="1"/>
  <c r="AC153" i="1"/>
  <c r="AC148" i="1"/>
  <c r="AC142" i="1"/>
  <c r="AC175" i="1"/>
  <c r="AC140" i="1"/>
  <c r="AC97" i="1"/>
  <c r="AC53" i="1"/>
  <c r="AC36" i="1"/>
  <c r="AC31" i="1"/>
  <c r="AC25" i="1"/>
  <c r="AC19" i="1"/>
  <c r="AC13" i="1"/>
  <c r="AC7" i="1"/>
  <c r="AC188" i="1"/>
  <c r="AC181" i="1"/>
  <c r="AC162" i="1"/>
  <c r="AC136" i="1"/>
  <c r="AC121" i="1"/>
  <c r="AC118" i="1"/>
  <c r="AC112" i="1"/>
  <c r="AC104" i="1"/>
  <c r="AC92" i="1"/>
  <c r="AC67" i="1"/>
  <c r="AC57" i="1"/>
  <c r="AC49" i="1"/>
  <c r="AC144" i="1"/>
  <c r="AC77" i="1"/>
  <c r="AC45" i="1"/>
  <c r="AC41" i="1"/>
  <c r="AC32" i="1"/>
  <c r="AC26" i="1"/>
  <c r="AC20" i="1"/>
  <c r="AC344" i="1"/>
  <c r="AC241" i="1"/>
  <c r="AC139" i="1"/>
  <c r="AC124" i="1"/>
  <c r="AC99" i="1"/>
  <c r="AC74" i="1"/>
  <c r="AC71" i="1"/>
  <c r="AC61" i="1"/>
  <c r="AC54" i="1"/>
  <c r="AC37" i="1"/>
  <c r="AC173" i="1"/>
  <c r="AC160" i="1"/>
  <c r="AC135" i="1"/>
  <c r="AC87" i="1"/>
  <c r="AC85" i="1"/>
  <c r="AC80" i="1"/>
  <c r="AC50" i="1"/>
  <c r="AC33" i="1"/>
  <c r="AC27" i="1"/>
  <c r="AC21" i="1"/>
  <c r="AC117" i="1"/>
  <c r="AC68" i="1"/>
  <c r="AC65" i="1"/>
  <c r="AC42" i="1"/>
  <c r="AC203" i="1"/>
  <c r="AC138" i="1"/>
  <c r="AC98" i="1"/>
  <c r="AC75" i="1"/>
  <c r="AC72" i="1"/>
  <c r="AC62" i="1"/>
  <c r="AC59" i="1"/>
  <c r="AC51" i="1"/>
  <c r="AC47" i="1"/>
  <c r="AC202" i="1"/>
  <c r="AC184" i="1"/>
  <c r="AC158" i="1"/>
  <c r="AC152" i="1"/>
  <c r="AC43" i="1"/>
  <c r="AC29" i="1"/>
  <c r="AC23" i="1"/>
  <c r="AC103" i="1"/>
  <c r="AC22" i="1"/>
  <c r="AC15" i="1"/>
  <c r="AC5" i="1"/>
  <c r="AC245" i="1"/>
  <c r="AC79" i="1"/>
  <c r="AC69" i="1"/>
  <c r="AC56" i="1"/>
  <c r="AC211" i="1"/>
  <c r="AC200" i="1"/>
  <c r="AC141" i="1"/>
  <c r="AC48" i="1"/>
  <c r="AC12" i="1"/>
  <c r="AC9" i="1"/>
  <c r="AC11" i="1"/>
  <c r="AC232" i="1"/>
  <c r="AC73" i="1"/>
  <c r="AC60" i="1"/>
  <c r="AC44" i="1"/>
  <c r="AC212" i="1"/>
  <c r="AC127" i="1"/>
  <c r="AC108" i="1"/>
  <c r="AC55" i="1"/>
  <c r="AC28" i="1"/>
  <c r="AC18" i="1"/>
  <c r="AC16" i="1"/>
  <c r="AC6" i="1"/>
  <c r="AC123" i="1"/>
  <c r="AC14" i="1"/>
  <c r="AC4" i="1"/>
  <c r="AC191" i="1"/>
  <c r="AC93" i="1"/>
  <c r="AC81" i="1"/>
  <c r="AC39" i="1"/>
  <c r="AC35" i="1"/>
  <c r="AC91" i="1"/>
  <c r="AC38" i="1"/>
  <c r="AC66" i="1"/>
  <c r="AC30" i="1"/>
  <c r="AC372" i="1"/>
  <c r="AC86" i="1"/>
  <c r="AC24" i="1"/>
  <c r="AC10" i="1"/>
  <c r="AC105" i="1"/>
  <c r="AC8" i="1"/>
  <c r="AC221" i="1"/>
  <c r="AC190" i="1"/>
  <c r="AC63" i="1"/>
  <c r="AC17" i="1"/>
  <c r="AC307" i="1"/>
  <c r="Y490" i="1"/>
  <c r="Y477" i="1"/>
  <c r="Y454" i="1"/>
  <c r="Y441" i="1"/>
  <c r="Y422" i="1"/>
  <c r="Y495" i="1"/>
  <c r="Y472" i="1"/>
  <c r="Y459" i="1"/>
  <c r="Y501" i="1"/>
  <c r="Y482" i="1"/>
  <c r="Y470" i="1"/>
  <c r="Y463" i="1"/>
  <c r="Y456" i="1"/>
  <c r="Y444" i="1"/>
  <c r="Y417" i="1"/>
  <c r="Y414" i="1"/>
  <c r="Y403" i="1"/>
  <c r="Y399" i="1"/>
  <c r="Y494" i="1"/>
  <c r="Y487" i="1"/>
  <c r="Y475" i="1"/>
  <c r="Y468" i="1"/>
  <c r="Y461" i="1"/>
  <c r="Y449" i="1"/>
  <c r="Y431" i="1"/>
  <c r="Y424" i="1"/>
  <c r="Y395" i="1"/>
  <c r="Y385" i="1"/>
  <c r="Y379" i="1"/>
  <c r="Y373" i="1"/>
  <c r="Y367" i="1"/>
  <c r="Y361" i="1"/>
  <c r="Y355" i="1"/>
  <c r="Y499" i="1"/>
  <c r="Y492" i="1"/>
  <c r="Y480" i="1"/>
  <c r="Y473" i="1"/>
  <c r="Y442" i="1"/>
  <c r="Y437" i="1"/>
  <c r="Y434" i="1"/>
  <c r="Y421" i="1"/>
  <c r="Y411" i="1"/>
  <c r="Y497" i="1"/>
  <c r="Y485" i="1"/>
  <c r="Y466" i="1"/>
  <c r="Y447" i="1"/>
  <c r="Y428" i="1"/>
  <c r="Y418" i="1"/>
  <c r="Y408" i="1"/>
  <c r="Y404" i="1"/>
  <c r="Y400" i="1"/>
  <c r="Y386" i="1"/>
  <c r="Y380" i="1"/>
  <c r="Y478" i="1"/>
  <c r="Y471" i="1"/>
  <c r="Y440" i="1"/>
  <c r="Y425" i="1"/>
  <c r="Y415" i="1"/>
  <c r="Y396" i="1"/>
  <c r="Y502" i="1"/>
  <c r="Y483" i="1"/>
  <c r="Y464" i="1"/>
  <c r="Y452" i="1"/>
  <c r="Y445" i="1"/>
  <c r="Y435" i="1"/>
  <c r="Y432" i="1"/>
  <c r="Y405" i="1"/>
  <c r="Y392" i="1"/>
  <c r="Y387" i="1"/>
  <c r="Y381" i="1"/>
  <c r="Y500" i="1"/>
  <c r="Y488" i="1"/>
  <c r="Y481" i="1"/>
  <c r="Y474" i="1"/>
  <c r="Y462" i="1"/>
  <c r="Y455" i="1"/>
  <c r="Y429" i="1"/>
  <c r="Y409" i="1"/>
  <c r="Y397" i="1"/>
  <c r="Y393" i="1"/>
  <c r="Y388" i="1"/>
  <c r="Y382" i="1"/>
  <c r="Y493" i="1"/>
  <c r="Y486" i="1"/>
  <c r="Y479" i="1"/>
  <c r="Y467" i="1"/>
  <c r="Y448" i="1"/>
  <c r="Y453" i="1"/>
  <c r="Y394" i="1"/>
  <c r="Y370" i="1"/>
  <c r="Y360" i="1"/>
  <c r="Y357" i="1"/>
  <c r="Y489" i="1"/>
  <c r="Y458" i="1"/>
  <c r="Y438" i="1"/>
  <c r="Y391" i="1"/>
  <c r="Y374" i="1"/>
  <c r="Y364" i="1"/>
  <c r="Y354" i="1"/>
  <c r="Y457" i="1"/>
  <c r="Y407" i="1"/>
  <c r="Y401" i="1"/>
  <c r="Y351" i="1"/>
  <c r="Y345" i="1"/>
  <c r="Y339" i="1"/>
  <c r="Y333" i="1"/>
  <c r="Y327" i="1"/>
  <c r="Y321" i="1"/>
  <c r="Y315" i="1"/>
  <c r="Y498" i="1"/>
  <c r="Y410" i="1"/>
  <c r="Y377" i="1"/>
  <c r="Y371" i="1"/>
  <c r="Y368" i="1"/>
  <c r="Y358" i="1"/>
  <c r="Y451" i="1"/>
  <c r="Y423" i="1"/>
  <c r="Y416" i="1"/>
  <c r="Y398" i="1"/>
  <c r="Y375" i="1"/>
  <c r="Y365" i="1"/>
  <c r="Y362" i="1"/>
  <c r="Y352" i="1"/>
  <c r="Y389" i="1"/>
  <c r="Y372" i="1"/>
  <c r="Y348" i="1"/>
  <c r="Y344" i="1"/>
  <c r="Y317" i="1"/>
  <c r="Y310" i="1"/>
  <c r="Y300" i="1"/>
  <c r="Y297" i="1"/>
  <c r="Y287" i="1"/>
  <c r="Y277" i="1"/>
  <c r="Y273" i="1"/>
  <c r="Y267" i="1"/>
  <c r="Y261" i="1"/>
  <c r="Y255" i="1"/>
  <c r="Y249" i="1"/>
  <c r="Y243" i="1"/>
  <c r="Y237" i="1"/>
  <c r="Y231" i="1"/>
  <c r="Y225" i="1"/>
  <c r="Y219" i="1"/>
  <c r="Y213" i="1"/>
  <c r="Y207" i="1"/>
  <c r="Y201" i="1"/>
  <c r="Y195" i="1"/>
  <c r="Y460" i="1"/>
  <c r="Y443" i="1"/>
  <c r="Y430" i="1"/>
  <c r="Y412" i="1"/>
  <c r="Y406" i="1"/>
  <c r="Y402" i="1"/>
  <c r="Y350" i="1"/>
  <c r="Y323" i="1"/>
  <c r="Y313" i="1"/>
  <c r="Y284" i="1"/>
  <c r="Y496" i="1"/>
  <c r="Y469" i="1"/>
  <c r="Y450" i="1"/>
  <c r="Y436" i="1"/>
  <c r="Y369" i="1"/>
  <c r="Y329" i="1"/>
  <c r="Y319" i="1"/>
  <c r="Y307" i="1"/>
  <c r="Y304" i="1"/>
  <c r="Y294" i="1"/>
  <c r="Y291" i="1"/>
  <c r="Y281" i="1"/>
  <c r="Y274" i="1"/>
  <c r="Y476" i="1"/>
  <c r="Y384" i="1"/>
  <c r="Y359" i="1"/>
  <c r="Y335" i="1"/>
  <c r="Y325" i="1"/>
  <c r="Y383" i="1"/>
  <c r="Y341" i="1"/>
  <c r="Y331" i="1"/>
  <c r="Y311" i="1"/>
  <c r="Y301" i="1"/>
  <c r="Y298" i="1"/>
  <c r="Y288" i="1"/>
  <c r="Y285" i="1"/>
  <c r="Y275" i="1"/>
  <c r="Y269" i="1"/>
  <c r="Y263" i="1"/>
  <c r="Y257" i="1"/>
  <c r="Y503" i="1"/>
  <c r="Y376" i="1"/>
  <c r="Y356" i="1"/>
  <c r="Y347" i="1"/>
  <c r="Y337" i="1"/>
  <c r="Y308" i="1"/>
  <c r="Y491" i="1"/>
  <c r="Y465" i="1"/>
  <c r="Y427" i="1"/>
  <c r="Y349" i="1"/>
  <c r="Y322" i="1"/>
  <c r="Y318" i="1"/>
  <c r="Y314" i="1"/>
  <c r="Y302" i="1"/>
  <c r="Y446" i="1"/>
  <c r="Y426" i="1"/>
  <c r="Y390" i="1"/>
  <c r="Y363" i="1"/>
  <c r="Y484" i="1"/>
  <c r="Y433" i="1"/>
  <c r="Y295" i="1"/>
  <c r="Y271" i="1"/>
  <c r="Y246" i="1"/>
  <c r="Y229" i="1"/>
  <c r="Y212" i="1"/>
  <c r="Y208" i="1"/>
  <c r="Y190" i="1"/>
  <c r="Y184" i="1"/>
  <c r="Y316" i="1"/>
  <c r="Y262" i="1"/>
  <c r="Y251" i="1"/>
  <c r="Y234" i="1"/>
  <c r="Y217" i="1"/>
  <c r="Y200" i="1"/>
  <c r="Y196" i="1"/>
  <c r="Y191" i="1"/>
  <c r="Y185" i="1"/>
  <c r="Y179" i="1"/>
  <c r="Y173" i="1"/>
  <c r="Y167" i="1"/>
  <c r="Y161" i="1"/>
  <c r="Y155" i="1"/>
  <c r="Y149" i="1"/>
  <c r="Y143" i="1"/>
  <c r="Y137" i="1"/>
  <c r="Y131" i="1"/>
  <c r="Y125" i="1"/>
  <c r="Y119" i="1"/>
  <c r="Y413" i="1"/>
  <c r="Y346" i="1"/>
  <c r="Y336" i="1"/>
  <c r="Y326" i="1"/>
  <c r="Y259" i="1"/>
  <c r="Y247" i="1"/>
  <c r="Y230" i="1"/>
  <c r="Y226" i="1"/>
  <c r="Y209" i="1"/>
  <c r="Y366" i="1"/>
  <c r="Y265" i="1"/>
  <c r="Y256" i="1"/>
  <c r="Y239" i="1"/>
  <c r="Y222" i="1"/>
  <c r="Y205" i="1"/>
  <c r="Y192" i="1"/>
  <c r="Y186" i="1"/>
  <c r="Y340" i="1"/>
  <c r="Y330" i="1"/>
  <c r="Y320" i="1"/>
  <c r="Y280" i="1"/>
  <c r="Y252" i="1"/>
  <c r="Y235" i="1"/>
  <c r="Y293" i="1"/>
  <c r="Y279" i="1"/>
  <c r="Y268" i="1"/>
  <c r="Y253" i="1"/>
  <c r="Y236" i="1"/>
  <c r="Y232" i="1"/>
  <c r="Y215" i="1"/>
  <c r="Y198" i="1"/>
  <c r="Y353" i="1"/>
  <c r="Y342" i="1"/>
  <c r="Y332" i="1"/>
  <c r="Y312" i="1"/>
  <c r="Y305" i="1"/>
  <c r="Y278" i="1"/>
  <c r="Y238" i="1"/>
  <c r="Y165" i="1"/>
  <c r="Y148" i="1"/>
  <c r="Y144" i="1"/>
  <c r="Y127" i="1"/>
  <c r="Y290" i="1"/>
  <c r="Y283" i="1"/>
  <c r="Y240" i="1"/>
  <c r="Y170" i="1"/>
  <c r="Y153" i="1"/>
  <c r="Y136" i="1"/>
  <c r="Y132" i="1"/>
  <c r="Y439" i="1"/>
  <c r="Y328" i="1"/>
  <c r="Y303" i="1"/>
  <c r="Y296" i="1"/>
  <c r="Y289" i="1"/>
  <c r="Y282" i="1"/>
  <c r="Y276" i="1"/>
  <c r="Y245" i="1"/>
  <c r="Y220" i="1"/>
  <c r="Y211" i="1"/>
  <c r="Y202" i="1"/>
  <c r="Y182" i="1"/>
  <c r="Y166" i="1"/>
  <c r="Y162" i="1"/>
  <c r="Y145" i="1"/>
  <c r="Y378" i="1"/>
  <c r="Y264" i="1"/>
  <c r="Y188" i="1"/>
  <c r="Y175" i="1"/>
  <c r="Y158" i="1"/>
  <c r="Y338" i="1"/>
  <c r="Y309" i="1"/>
  <c r="Y258" i="1"/>
  <c r="Y250" i="1"/>
  <c r="Y204" i="1"/>
  <c r="Y197" i="1"/>
  <c r="Y171" i="1"/>
  <c r="Y154" i="1"/>
  <c r="Y150" i="1"/>
  <c r="Y242" i="1"/>
  <c r="Y224" i="1"/>
  <c r="Y206" i="1"/>
  <c r="Y193" i="1"/>
  <c r="Y163" i="1"/>
  <c r="Y420" i="1"/>
  <c r="Y343" i="1"/>
  <c r="Y124" i="1"/>
  <c r="Y419" i="1"/>
  <c r="Y292" i="1"/>
  <c r="Y241" i="1"/>
  <c r="Y221" i="1"/>
  <c r="Y203" i="1"/>
  <c r="Y187" i="1"/>
  <c r="Y160" i="1"/>
  <c r="Y138" i="1"/>
  <c r="Y135" i="1"/>
  <c r="Y116" i="1"/>
  <c r="Y105" i="1"/>
  <c r="Y99" i="1"/>
  <c r="Y93" i="1"/>
  <c r="Y87" i="1"/>
  <c r="Y81" i="1"/>
  <c r="Y75" i="1"/>
  <c r="Y69" i="1"/>
  <c r="Y63" i="1"/>
  <c r="Y57" i="1"/>
  <c r="Y306" i="1"/>
  <c r="Y181" i="1"/>
  <c r="Y152" i="1"/>
  <c r="Y244" i="1"/>
  <c r="Y183" i="1"/>
  <c r="Y180" i="1"/>
  <c r="Y159" i="1"/>
  <c r="Y147" i="1"/>
  <c r="Y141" i="1"/>
  <c r="Y122" i="1"/>
  <c r="Y334" i="1"/>
  <c r="Y286" i="1"/>
  <c r="Y260" i="1"/>
  <c r="Y210" i="1"/>
  <c r="Y172" i="1"/>
  <c r="Y151" i="1"/>
  <c r="Y128" i="1"/>
  <c r="Y107" i="1"/>
  <c r="Y101" i="1"/>
  <c r="Y95" i="1"/>
  <c r="Y89" i="1"/>
  <c r="Y299" i="1"/>
  <c r="Y266" i="1"/>
  <c r="Y214" i="1"/>
  <c r="Y189" i="1"/>
  <c r="Y177" i="1"/>
  <c r="Y156" i="1"/>
  <c r="Y111" i="1"/>
  <c r="Y102" i="1"/>
  <c r="Y96" i="1"/>
  <c r="Y90" i="1"/>
  <c r="Y254" i="1"/>
  <c r="Y233" i="1"/>
  <c r="Y223" i="1"/>
  <c r="Y169" i="1"/>
  <c r="Y134" i="1"/>
  <c r="Y272" i="1"/>
  <c r="Y199" i="1"/>
  <c r="Y129" i="1"/>
  <c r="Y76" i="1"/>
  <c r="Y66" i="1"/>
  <c r="Y56" i="1"/>
  <c r="Y52" i="1"/>
  <c r="Y35" i="1"/>
  <c r="Y270" i="1"/>
  <c r="Y86" i="1"/>
  <c r="Y84" i="1"/>
  <c r="Y48" i="1"/>
  <c r="Y30" i="1"/>
  <c r="Y24" i="1"/>
  <c r="Y18" i="1"/>
  <c r="Y12" i="1"/>
  <c r="Y6" i="1"/>
  <c r="Y40" i="1"/>
  <c r="Y218" i="1"/>
  <c r="Y174" i="1"/>
  <c r="Y168" i="1"/>
  <c r="Y140" i="1"/>
  <c r="Y115" i="1"/>
  <c r="Y97" i="1"/>
  <c r="Y79" i="1"/>
  <c r="Y73" i="1"/>
  <c r="Y70" i="1"/>
  <c r="Y60" i="1"/>
  <c r="Y44" i="1"/>
  <c r="Y228" i="1"/>
  <c r="Y82" i="1"/>
  <c r="Y53" i="1"/>
  <c r="Y36" i="1"/>
  <c r="Y31" i="1"/>
  <c r="Y25" i="1"/>
  <c r="Y19" i="1"/>
  <c r="Y227" i="1"/>
  <c r="Y139" i="1"/>
  <c r="Y121" i="1"/>
  <c r="Y118" i="1"/>
  <c r="Y112" i="1"/>
  <c r="Y109" i="1"/>
  <c r="Y104" i="1"/>
  <c r="Y92" i="1"/>
  <c r="Y77" i="1"/>
  <c r="Y67" i="1"/>
  <c r="Y64" i="1"/>
  <c r="Y49" i="1"/>
  <c r="Y45" i="1"/>
  <c r="Y216" i="1"/>
  <c r="Y106" i="1"/>
  <c r="Y94" i="1"/>
  <c r="Y41" i="1"/>
  <c r="Y32" i="1"/>
  <c r="Y26" i="1"/>
  <c r="Y20" i="1"/>
  <c r="Y324" i="1"/>
  <c r="Y178" i="1"/>
  <c r="Y123" i="1"/>
  <c r="Y108" i="1"/>
  <c r="Y85" i="1"/>
  <c r="Y83" i="1"/>
  <c r="Y80" i="1"/>
  <c r="Y50" i="1"/>
  <c r="Y46" i="1"/>
  <c r="Y33" i="1"/>
  <c r="Y27" i="1"/>
  <c r="Y21" i="1"/>
  <c r="Y248" i="1"/>
  <c r="Y142" i="1"/>
  <c r="Y103" i="1"/>
  <c r="Y91" i="1"/>
  <c r="Y68" i="1"/>
  <c r="Y65" i="1"/>
  <c r="Y42" i="1"/>
  <c r="Y120" i="1"/>
  <c r="Y74" i="1"/>
  <c r="Y61" i="1"/>
  <c r="Y37" i="1"/>
  <c r="Y17" i="1"/>
  <c r="Y58" i="1"/>
  <c r="Y164" i="1"/>
  <c r="Y4" i="1"/>
  <c r="Y130" i="1"/>
  <c r="Y78" i="1"/>
  <c r="Y22" i="1"/>
  <c r="Y11" i="1"/>
  <c r="Y8" i="1"/>
  <c r="Y176" i="1"/>
  <c r="Y38" i="1"/>
  <c r="Y133" i="1"/>
  <c r="Y113" i="1"/>
  <c r="Y157" i="1"/>
  <c r="Y110" i="1"/>
  <c r="Y88" i="1"/>
  <c r="Y29" i="1"/>
  <c r="Y15" i="1"/>
  <c r="Y5" i="1"/>
  <c r="Y71" i="1"/>
  <c r="Y23" i="1"/>
  <c r="Y194" i="1"/>
  <c r="Y117" i="1"/>
  <c r="Y54" i="1"/>
  <c r="Y34" i="1"/>
  <c r="Y62" i="1"/>
  <c r="Y126" i="1"/>
  <c r="Y55" i="1"/>
  <c r="Y51" i="1"/>
  <c r="Y28" i="1"/>
  <c r="Y9" i="1"/>
  <c r="Y72" i="1"/>
  <c r="Y59" i="1"/>
  <c r="Y47" i="1"/>
  <c r="Y114" i="1"/>
  <c r="Y146" i="1"/>
  <c r="Y7" i="1"/>
  <c r="Y98" i="1"/>
  <c r="Y100" i="1"/>
  <c r="Y43" i="1"/>
  <c r="Y39" i="1"/>
  <c r="Y16" i="1"/>
  <c r="Y13" i="1"/>
  <c r="Y10" i="1"/>
  <c r="Y14" i="1"/>
  <c r="AB497" i="1"/>
  <c r="AB484" i="1"/>
  <c r="AB461" i="1"/>
  <c r="AB448" i="1"/>
  <c r="AB431" i="1"/>
  <c r="AB427" i="1"/>
  <c r="AB410" i="1"/>
  <c r="AB502" i="1"/>
  <c r="AB479" i="1"/>
  <c r="AB466" i="1"/>
  <c r="AB443" i="1"/>
  <c r="AB499" i="1"/>
  <c r="AB487" i="1"/>
  <c r="AB480" i="1"/>
  <c r="AB449" i="1"/>
  <c r="AB442" i="1"/>
  <c r="AB434" i="1"/>
  <c r="AB421" i="1"/>
  <c r="AB411" i="1"/>
  <c r="AB391" i="1"/>
  <c r="AB492" i="1"/>
  <c r="AB473" i="1"/>
  <c r="AB454" i="1"/>
  <c r="AB437" i="1"/>
  <c r="AB428" i="1"/>
  <c r="AB408" i="1"/>
  <c r="AB404" i="1"/>
  <c r="AB400" i="1"/>
  <c r="AB386" i="1"/>
  <c r="AB380" i="1"/>
  <c r="AB374" i="1"/>
  <c r="AB368" i="1"/>
  <c r="AB362" i="1"/>
  <c r="AB356" i="1"/>
  <c r="AB485" i="1"/>
  <c r="AB478" i="1"/>
  <c r="AB447" i="1"/>
  <c r="AB440" i="1"/>
  <c r="AB418" i="1"/>
  <c r="AB415" i="1"/>
  <c r="AB490" i="1"/>
  <c r="AB471" i="1"/>
  <c r="AB459" i="1"/>
  <c r="AB452" i="1"/>
  <c r="AB445" i="1"/>
  <c r="AB432" i="1"/>
  <c r="AB425" i="1"/>
  <c r="AB392" i="1"/>
  <c r="AB387" i="1"/>
  <c r="AB381" i="1"/>
  <c r="AB483" i="1"/>
  <c r="AB476" i="1"/>
  <c r="AB464" i="1"/>
  <c r="AB457" i="1"/>
  <c r="AB450" i="1"/>
  <c r="AB435" i="1"/>
  <c r="AB422" i="1"/>
  <c r="AB412" i="1"/>
  <c r="AB405" i="1"/>
  <c r="AB401" i="1"/>
  <c r="AB495" i="1"/>
  <c r="AB488" i="1"/>
  <c r="AB481" i="1"/>
  <c r="AB469" i="1"/>
  <c r="AB462" i="1"/>
  <c r="AB438" i="1"/>
  <c r="AB429" i="1"/>
  <c r="AB419" i="1"/>
  <c r="AB409" i="1"/>
  <c r="AB397" i="1"/>
  <c r="AB388" i="1"/>
  <c r="AB382" i="1"/>
  <c r="AB498" i="1"/>
  <c r="AB467" i="1"/>
  <c r="AB460" i="1"/>
  <c r="AB433" i="1"/>
  <c r="AB423" i="1"/>
  <c r="AB402" i="1"/>
  <c r="AB389" i="1"/>
  <c r="AB383" i="1"/>
  <c r="AB491" i="1"/>
  <c r="AB472" i="1"/>
  <c r="AB453" i="1"/>
  <c r="AB500" i="1"/>
  <c r="AB458" i="1"/>
  <c r="AB367" i="1"/>
  <c r="AB364" i="1"/>
  <c r="AB354" i="1"/>
  <c r="AB494" i="1"/>
  <c r="AB468" i="1"/>
  <c r="AB414" i="1"/>
  <c r="AB407" i="1"/>
  <c r="AB396" i="1"/>
  <c r="AB379" i="1"/>
  <c r="AB377" i="1"/>
  <c r="AB371" i="1"/>
  <c r="AB361" i="1"/>
  <c r="AB358" i="1"/>
  <c r="AB493" i="1"/>
  <c r="AB424" i="1"/>
  <c r="AB420" i="1"/>
  <c r="AB417" i="1"/>
  <c r="AB393" i="1"/>
  <c r="AB346" i="1"/>
  <c r="AB340" i="1"/>
  <c r="AB334" i="1"/>
  <c r="AB328" i="1"/>
  <c r="AB322" i="1"/>
  <c r="AB316" i="1"/>
  <c r="AB503" i="1"/>
  <c r="AB446" i="1"/>
  <c r="AB413" i="1"/>
  <c r="AB406" i="1"/>
  <c r="AB398" i="1"/>
  <c r="AB375" i="1"/>
  <c r="AB365" i="1"/>
  <c r="AB355" i="1"/>
  <c r="AB352" i="1"/>
  <c r="AB482" i="1"/>
  <c r="AB456" i="1"/>
  <c r="AB426" i="1"/>
  <c r="AB403" i="1"/>
  <c r="AB372" i="1"/>
  <c r="AB369" i="1"/>
  <c r="AB359" i="1"/>
  <c r="AB496" i="1"/>
  <c r="AB470" i="1"/>
  <c r="AB436" i="1"/>
  <c r="AB430" i="1"/>
  <c r="AB357" i="1"/>
  <c r="AB350" i="1"/>
  <c r="AB323" i="1"/>
  <c r="AB319" i="1"/>
  <c r="AB315" i="1"/>
  <c r="AB307" i="1"/>
  <c r="AB304" i="1"/>
  <c r="AB294" i="1"/>
  <c r="AB284" i="1"/>
  <c r="AB281" i="1"/>
  <c r="AB274" i="1"/>
  <c r="AB268" i="1"/>
  <c r="AB262" i="1"/>
  <c r="AB256" i="1"/>
  <c r="AB250" i="1"/>
  <c r="AB244" i="1"/>
  <c r="AB238" i="1"/>
  <c r="AB232" i="1"/>
  <c r="AB226" i="1"/>
  <c r="AB220" i="1"/>
  <c r="AB214" i="1"/>
  <c r="AB208" i="1"/>
  <c r="AB202" i="1"/>
  <c r="AB196" i="1"/>
  <c r="AB486" i="1"/>
  <c r="AB451" i="1"/>
  <c r="AB329" i="1"/>
  <c r="AB325" i="1"/>
  <c r="AB321" i="1"/>
  <c r="AB291" i="1"/>
  <c r="AB477" i="1"/>
  <c r="AB384" i="1"/>
  <c r="AB335" i="1"/>
  <c r="AB331" i="1"/>
  <c r="AB327" i="1"/>
  <c r="AB311" i="1"/>
  <c r="AB301" i="1"/>
  <c r="AB298" i="1"/>
  <c r="AB288" i="1"/>
  <c r="AB278" i="1"/>
  <c r="AB275" i="1"/>
  <c r="AB441" i="1"/>
  <c r="AB376" i="1"/>
  <c r="AB341" i="1"/>
  <c r="AB337" i="1"/>
  <c r="AB333" i="1"/>
  <c r="AB285" i="1"/>
  <c r="AB416" i="1"/>
  <c r="AB366" i="1"/>
  <c r="AB347" i="1"/>
  <c r="AB343" i="1"/>
  <c r="AB339" i="1"/>
  <c r="AB308" i="1"/>
  <c r="AB305" i="1"/>
  <c r="AB295" i="1"/>
  <c r="AB292" i="1"/>
  <c r="AB282" i="1"/>
  <c r="AB270" i="1"/>
  <c r="AB264" i="1"/>
  <c r="AB258" i="1"/>
  <c r="AB349" i="1"/>
  <c r="AB345" i="1"/>
  <c r="AB318" i="1"/>
  <c r="AB279" i="1"/>
  <c r="AB474" i="1"/>
  <c r="AB455" i="1"/>
  <c r="AB390" i="1"/>
  <c r="AB373" i="1"/>
  <c r="AB353" i="1"/>
  <c r="AB330" i="1"/>
  <c r="AB320" i="1"/>
  <c r="AB309" i="1"/>
  <c r="AB439" i="1"/>
  <c r="AB378" i="1"/>
  <c r="AB489" i="1"/>
  <c r="AB332" i="1"/>
  <c r="AB312" i="1"/>
  <c r="AB269" i="1"/>
  <c r="AB255" i="1"/>
  <c r="AB251" i="1"/>
  <c r="AB234" i="1"/>
  <c r="AB217" i="1"/>
  <c r="AB200" i="1"/>
  <c r="AB191" i="1"/>
  <c r="AB185" i="1"/>
  <c r="AB179" i="1"/>
  <c r="AB385" i="1"/>
  <c r="AB360" i="1"/>
  <c r="AB326" i="1"/>
  <c r="AB267" i="1"/>
  <c r="AB265" i="1"/>
  <c r="AB243" i="1"/>
  <c r="AB239" i="1"/>
  <c r="AB222" i="1"/>
  <c r="AB205" i="1"/>
  <c r="AB192" i="1"/>
  <c r="AB186" i="1"/>
  <c r="AB180" i="1"/>
  <c r="AB174" i="1"/>
  <c r="AB168" i="1"/>
  <c r="AB162" i="1"/>
  <c r="AB156" i="1"/>
  <c r="AB150" i="1"/>
  <c r="AB144" i="1"/>
  <c r="AB138" i="1"/>
  <c r="AB132" i="1"/>
  <c r="AB126" i="1"/>
  <c r="AB120" i="1"/>
  <c r="AB280" i="1"/>
  <c r="AB252" i="1"/>
  <c r="AB235" i="1"/>
  <c r="AB218" i="1"/>
  <c r="AB201" i="1"/>
  <c r="AB197" i="1"/>
  <c r="AB475" i="1"/>
  <c r="AB395" i="1"/>
  <c r="AB351" i="1"/>
  <c r="AB287" i="1"/>
  <c r="AB272" i="1"/>
  <c r="AB263" i="1"/>
  <c r="AB248" i="1"/>
  <c r="AB231" i="1"/>
  <c r="AB227" i="1"/>
  <c r="AB210" i="1"/>
  <c r="AB193" i="1"/>
  <c r="AB187" i="1"/>
  <c r="AB501" i="1"/>
  <c r="AB394" i="1"/>
  <c r="AB283" i="1"/>
  <c r="AB277" i="1"/>
  <c r="AB260" i="1"/>
  <c r="AB240" i="1"/>
  <c r="AB465" i="1"/>
  <c r="AB363" i="1"/>
  <c r="AB344" i="1"/>
  <c r="AB310" i="1"/>
  <c r="AB303" i="1"/>
  <c r="AB296" i="1"/>
  <c r="AB289" i="1"/>
  <c r="AB276" i="1"/>
  <c r="AB266" i="1"/>
  <c r="AB241" i="1"/>
  <c r="AB224" i="1"/>
  <c r="AB207" i="1"/>
  <c r="AB203" i="1"/>
  <c r="AB259" i="1"/>
  <c r="AB230" i="1"/>
  <c r="AB225" i="1"/>
  <c r="AB170" i="1"/>
  <c r="AB153" i="1"/>
  <c r="AB136" i="1"/>
  <c r="AB119" i="1"/>
  <c r="AB444" i="1"/>
  <c r="AB245" i="1"/>
  <c r="AB211" i="1"/>
  <c r="AB190" i="1"/>
  <c r="AB188" i="1"/>
  <c r="AB175" i="1"/>
  <c r="AB158" i="1"/>
  <c r="AB141" i="1"/>
  <c r="AB124" i="1"/>
  <c r="AB261" i="1"/>
  <c r="AB237" i="1"/>
  <c r="AB171" i="1"/>
  <c r="AB154" i="1"/>
  <c r="AB348" i="1"/>
  <c r="AB338" i="1"/>
  <c r="AB271" i="1"/>
  <c r="AB229" i="1"/>
  <c r="AB215" i="1"/>
  <c r="AB213" i="1"/>
  <c r="AB206" i="1"/>
  <c r="AB204" i="1"/>
  <c r="AB167" i="1"/>
  <c r="AB163" i="1"/>
  <c r="AB302" i="1"/>
  <c r="AB242" i="1"/>
  <c r="AB183" i="1"/>
  <c r="AB176" i="1"/>
  <c r="AB159" i="1"/>
  <c r="AB142" i="1"/>
  <c r="AB399" i="1"/>
  <c r="AB336" i="1"/>
  <c r="AB317" i="1"/>
  <c r="AB247" i="1"/>
  <c r="AB199" i="1"/>
  <c r="AB195" i="1"/>
  <c r="AB172" i="1"/>
  <c r="AB155" i="1"/>
  <c r="AB151" i="1"/>
  <c r="AB370" i="1"/>
  <c r="AB306" i="1"/>
  <c r="AB221" i="1"/>
  <c r="AB212" i="1"/>
  <c r="AB184" i="1"/>
  <c r="AB181" i="1"/>
  <c r="AB173" i="1"/>
  <c r="AB152" i="1"/>
  <c r="AB127" i="1"/>
  <c r="AB246" i="1"/>
  <c r="AB165" i="1"/>
  <c r="AB133" i="1"/>
  <c r="AB130" i="1"/>
  <c r="AB113" i="1"/>
  <c r="AB110" i="1"/>
  <c r="AB106" i="1"/>
  <c r="AB100" i="1"/>
  <c r="AB94" i="1"/>
  <c r="AB88" i="1"/>
  <c r="AB82" i="1"/>
  <c r="AB76" i="1"/>
  <c r="AB70" i="1"/>
  <c r="AB64" i="1"/>
  <c r="AB58" i="1"/>
  <c r="AB342" i="1"/>
  <c r="AB216" i="1"/>
  <c r="AB198" i="1"/>
  <c r="AB194" i="1"/>
  <c r="AB178" i="1"/>
  <c r="AB157" i="1"/>
  <c r="AB147" i="1"/>
  <c r="AB122" i="1"/>
  <c r="AB286" i="1"/>
  <c r="AB219" i="1"/>
  <c r="AB164" i="1"/>
  <c r="AB139" i="1"/>
  <c r="AB128" i="1"/>
  <c r="AB117" i="1"/>
  <c r="AB314" i="1"/>
  <c r="AB300" i="1"/>
  <c r="AB249" i="1"/>
  <c r="AB228" i="1"/>
  <c r="AB189" i="1"/>
  <c r="AB177" i="1"/>
  <c r="AB114" i="1"/>
  <c r="AB111" i="1"/>
  <c r="AB102" i="1"/>
  <c r="AB96" i="1"/>
  <c r="AB90" i="1"/>
  <c r="AB463" i="1"/>
  <c r="AB137" i="1"/>
  <c r="AB123" i="1"/>
  <c r="AB108" i="1"/>
  <c r="AB103" i="1"/>
  <c r="AB97" i="1"/>
  <c r="AB91" i="1"/>
  <c r="AB313" i="1"/>
  <c r="AB273" i="1"/>
  <c r="AB161" i="1"/>
  <c r="AB146" i="1"/>
  <c r="AB129" i="1"/>
  <c r="AB209" i="1"/>
  <c r="AB145" i="1"/>
  <c r="AB125" i="1"/>
  <c r="AB79" i="1"/>
  <c r="AB73" i="1"/>
  <c r="AB63" i="1"/>
  <c r="AB60" i="1"/>
  <c r="AB44" i="1"/>
  <c r="AB40" i="1"/>
  <c r="AB299" i="1"/>
  <c r="AB140" i="1"/>
  <c r="AB115" i="1"/>
  <c r="AB53" i="1"/>
  <c r="AB36" i="1"/>
  <c r="AB31" i="1"/>
  <c r="AB25" i="1"/>
  <c r="AB19" i="1"/>
  <c r="AB13" i="1"/>
  <c r="AB7" i="1"/>
  <c r="AB297" i="1"/>
  <c r="AB254" i="1"/>
  <c r="AB149" i="1"/>
  <c r="AB121" i="1"/>
  <c r="AB118" i="1"/>
  <c r="AB112" i="1"/>
  <c r="AB104" i="1"/>
  <c r="AB92" i="1"/>
  <c r="AB67" i="1"/>
  <c r="AB57" i="1"/>
  <c r="AB49" i="1"/>
  <c r="AB293" i="1"/>
  <c r="AB253" i="1"/>
  <c r="AB109" i="1"/>
  <c r="AB77" i="1"/>
  <c r="AB45" i="1"/>
  <c r="AB41" i="1"/>
  <c r="AB32" i="1"/>
  <c r="AB26" i="1"/>
  <c r="AB20" i="1"/>
  <c r="AB148" i="1"/>
  <c r="AB99" i="1"/>
  <c r="AB74" i="1"/>
  <c r="AB71" i="1"/>
  <c r="AB61" i="1"/>
  <c r="AB54" i="1"/>
  <c r="AB37" i="1"/>
  <c r="AB290" i="1"/>
  <c r="AB166" i="1"/>
  <c r="AB160" i="1"/>
  <c r="AB143" i="1"/>
  <c r="AB135" i="1"/>
  <c r="AB131" i="1"/>
  <c r="AB101" i="1"/>
  <c r="AB89" i="1"/>
  <c r="AB87" i="1"/>
  <c r="AB85" i="1"/>
  <c r="AB80" i="1"/>
  <c r="AB50" i="1"/>
  <c r="AB46" i="1"/>
  <c r="AB33" i="1"/>
  <c r="AB27" i="1"/>
  <c r="AB21" i="1"/>
  <c r="AB236" i="1"/>
  <c r="AB134" i="1"/>
  <c r="AB78" i="1"/>
  <c r="AB55" i="1"/>
  <c r="AB38" i="1"/>
  <c r="AB34" i="1"/>
  <c r="AB28" i="1"/>
  <c r="AB22" i="1"/>
  <c r="AB223" i="1"/>
  <c r="AB98" i="1"/>
  <c r="AB75" i="1"/>
  <c r="AB72" i="1"/>
  <c r="AB62" i="1"/>
  <c r="AB59" i="1"/>
  <c r="AB51" i="1"/>
  <c r="AB47" i="1"/>
  <c r="AB83" i="1"/>
  <c r="AB65" i="1"/>
  <c r="AB30" i="1"/>
  <c r="AB11" i="1"/>
  <c r="AB8" i="1"/>
  <c r="AB29" i="1"/>
  <c r="AB15" i="1"/>
  <c r="AB5" i="1"/>
  <c r="AB35" i="1"/>
  <c r="AB23" i="1"/>
  <c r="AB17" i="1"/>
  <c r="AB233" i="1"/>
  <c r="AB69" i="1"/>
  <c r="AB56" i="1"/>
  <c r="AB52" i="1"/>
  <c r="AB95" i="1"/>
  <c r="AB48" i="1"/>
  <c r="AB12" i="1"/>
  <c r="AB9" i="1"/>
  <c r="AB6" i="1"/>
  <c r="AB4" i="1"/>
  <c r="AB105" i="1"/>
  <c r="AB182" i="1"/>
  <c r="AB68" i="1"/>
  <c r="AB43" i="1"/>
  <c r="AB18" i="1"/>
  <c r="AB16" i="1"/>
  <c r="AB14" i="1"/>
  <c r="AB66" i="1"/>
  <c r="AB116" i="1"/>
  <c r="AB93" i="1"/>
  <c r="AB81" i="1"/>
  <c r="AB39" i="1"/>
  <c r="AB324" i="1"/>
  <c r="AB42" i="1"/>
  <c r="AB257" i="1"/>
  <c r="AB169" i="1"/>
  <c r="AB107" i="1"/>
  <c r="AB86" i="1"/>
  <c r="AB24" i="1"/>
  <c r="AB10" i="1"/>
  <c r="AB84" i="1"/>
  <c r="Z503" i="1"/>
  <c r="Z497" i="1"/>
  <c r="Z491" i="1"/>
  <c r="Z485" i="1"/>
  <c r="Z479" i="1"/>
  <c r="Z473" i="1"/>
  <c r="Z467" i="1"/>
  <c r="Z461" i="1"/>
  <c r="Z455" i="1"/>
  <c r="Z449" i="1"/>
  <c r="Z443" i="1"/>
  <c r="Z437" i="1"/>
  <c r="Z431" i="1"/>
  <c r="Z425" i="1"/>
  <c r="Z419" i="1"/>
  <c r="Z413" i="1"/>
  <c r="Z407" i="1"/>
  <c r="Z501" i="1"/>
  <c r="Z495" i="1"/>
  <c r="Z489" i="1"/>
  <c r="Z483" i="1"/>
  <c r="Z477" i="1"/>
  <c r="Z471" i="1"/>
  <c r="Z465" i="1"/>
  <c r="Z459" i="1"/>
  <c r="Z453" i="1"/>
  <c r="Z447" i="1"/>
  <c r="Z441" i="1"/>
  <c r="Z435" i="1"/>
  <c r="Z500" i="1"/>
  <c r="Z487" i="1"/>
  <c r="Z474" i="1"/>
  <c r="Z464" i="1"/>
  <c r="Z451" i="1"/>
  <c r="Z438" i="1"/>
  <c r="Z418" i="1"/>
  <c r="Z414" i="1"/>
  <c r="Z405" i="1"/>
  <c r="Z399" i="1"/>
  <c r="Z393" i="1"/>
  <c r="Z492" i="1"/>
  <c r="Z482" i="1"/>
  <c r="Z469" i="1"/>
  <c r="Z456" i="1"/>
  <c r="Z446" i="1"/>
  <c r="Z494" i="1"/>
  <c r="Z475" i="1"/>
  <c r="Z468" i="1"/>
  <c r="Z424" i="1"/>
  <c r="Z395" i="1"/>
  <c r="Z385" i="1"/>
  <c r="Z379" i="1"/>
  <c r="Z373" i="1"/>
  <c r="Z367" i="1"/>
  <c r="Z361" i="1"/>
  <c r="Z355" i="1"/>
  <c r="Z499" i="1"/>
  <c r="Z480" i="1"/>
  <c r="Z442" i="1"/>
  <c r="Z434" i="1"/>
  <c r="Z421" i="1"/>
  <c r="Z411" i="1"/>
  <c r="Z391" i="1"/>
  <c r="Z466" i="1"/>
  <c r="Z454" i="1"/>
  <c r="Z428" i="1"/>
  <c r="Z408" i="1"/>
  <c r="Z478" i="1"/>
  <c r="Z440" i="1"/>
  <c r="Z415" i="1"/>
  <c r="Z396" i="1"/>
  <c r="Z502" i="1"/>
  <c r="Z490" i="1"/>
  <c r="Z452" i="1"/>
  <c r="Z445" i="1"/>
  <c r="Z432" i="1"/>
  <c r="Z392" i="1"/>
  <c r="Z387" i="1"/>
  <c r="Z381" i="1"/>
  <c r="Z476" i="1"/>
  <c r="Z457" i="1"/>
  <c r="Z450" i="1"/>
  <c r="Z422" i="1"/>
  <c r="Z412" i="1"/>
  <c r="Z401" i="1"/>
  <c r="Z493" i="1"/>
  <c r="Z486" i="1"/>
  <c r="Z448" i="1"/>
  <c r="Z426" i="1"/>
  <c r="Z416" i="1"/>
  <c r="Z406" i="1"/>
  <c r="Z498" i="1"/>
  <c r="Z460" i="1"/>
  <c r="Z484" i="1"/>
  <c r="Z439" i="1"/>
  <c r="Z384" i="1"/>
  <c r="Z350" i="1"/>
  <c r="Z344" i="1"/>
  <c r="Z338" i="1"/>
  <c r="Z332" i="1"/>
  <c r="Z326" i="1"/>
  <c r="Z320" i="1"/>
  <c r="Z314" i="1"/>
  <c r="Z308" i="1"/>
  <c r="Z302" i="1"/>
  <c r="Z296" i="1"/>
  <c r="Z290" i="1"/>
  <c r="Z284" i="1"/>
  <c r="Z278" i="1"/>
  <c r="Z463" i="1"/>
  <c r="Z404" i="1"/>
  <c r="Z386" i="1"/>
  <c r="Z351" i="1"/>
  <c r="Z345" i="1"/>
  <c r="Z339" i="1"/>
  <c r="Z333" i="1"/>
  <c r="Z327" i="1"/>
  <c r="Z321" i="1"/>
  <c r="Z315" i="1"/>
  <c r="Z309" i="1"/>
  <c r="Z303" i="1"/>
  <c r="Z297" i="1"/>
  <c r="Z291" i="1"/>
  <c r="Z285" i="1"/>
  <c r="Z279" i="1"/>
  <c r="Z488" i="1"/>
  <c r="Z462" i="1"/>
  <c r="Z410" i="1"/>
  <c r="Z388" i="1"/>
  <c r="Z377" i="1"/>
  <c r="Z371" i="1"/>
  <c r="Z368" i="1"/>
  <c r="Z358" i="1"/>
  <c r="Z472" i="1"/>
  <c r="Z427" i="1"/>
  <c r="Z420" i="1"/>
  <c r="Z417" i="1"/>
  <c r="Z383" i="1"/>
  <c r="Z346" i="1"/>
  <c r="Z340" i="1"/>
  <c r="Z334" i="1"/>
  <c r="Z328" i="1"/>
  <c r="Z322" i="1"/>
  <c r="Z316" i="1"/>
  <c r="Z433" i="1"/>
  <c r="Z430" i="1"/>
  <c r="Z409" i="1"/>
  <c r="Z390" i="1"/>
  <c r="Z347" i="1"/>
  <c r="Z341" i="1"/>
  <c r="Z335" i="1"/>
  <c r="Z329" i="1"/>
  <c r="Z323" i="1"/>
  <c r="Z317" i="1"/>
  <c r="Z444" i="1"/>
  <c r="Z402" i="1"/>
  <c r="Z352" i="1"/>
  <c r="Z313" i="1"/>
  <c r="Z496" i="1"/>
  <c r="Z470" i="1"/>
  <c r="Z436" i="1"/>
  <c r="Z397" i="1"/>
  <c r="Z380" i="1"/>
  <c r="Z369" i="1"/>
  <c r="Z357" i="1"/>
  <c r="Z319" i="1"/>
  <c r="Z307" i="1"/>
  <c r="Z304" i="1"/>
  <c r="Z294" i="1"/>
  <c r="Z281" i="1"/>
  <c r="Z274" i="1"/>
  <c r="Z268" i="1"/>
  <c r="Z429" i="1"/>
  <c r="Z423" i="1"/>
  <c r="Z374" i="1"/>
  <c r="Z359" i="1"/>
  <c r="Z325" i="1"/>
  <c r="Z364" i="1"/>
  <c r="Z331" i="1"/>
  <c r="Z311" i="1"/>
  <c r="Z301" i="1"/>
  <c r="Z298" i="1"/>
  <c r="Z288" i="1"/>
  <c r="Z376" i="1"/>
  <c r="Z356" i="1"/>
  <c r="Z354" i="1"/>
  <c r="Z337" i="1"/>
  <c r="Z458" i="1"/>
  <c r="Z400" i="1"/>
  <c r="Z366" i="1"/>
  <c r="Z343" i="1"/>
  <c r="Z305" i="1"/>
  <c r="Z295" i="1"/>
  <c r="Z292" i="1"/>
  <c r="Z282" i="1"/>
  <c r="Z270" i="1"/>
  <c r="Z264" i="1"/>
  <c r="Z382" i="1"/>
  <c r="Z363" i="1"/>
  <c r="Z324" i="1"/>
  <c r="Z312" i="1"/>
  <c r="Z299" i="1"/>
  <c r="Z289" i="1"/>
  <c r="Z286" i="1"/>
  <c r="Z276" i="1"/>
  <c r="Z481" i="1"/>
  <c r="Z375" i="1"/>
  <c r="Z353" i="1"/>
  <c r="Z342" i="1"/>
  <c r="Z273" i="1"/>
  <c r="Z242" i="1"/>
  <c r="Z238" i="1"/>
  <c r="Z225" i="1"/>
  <c r="Z221" i="1"/>
  <c r="Z204" i="1"/>
  <c r="Z398" i="1"/>
  <c r="Z336" i="1"/>
  <c r="Z259" i="1"/>
  <c r="Z247" i="1"/>
  <c r="Z230" i="1"/>
  <c r="Z226" i="1"/>
  <c r="Z213" i="1"/>
  <c r="Z209" i="1"/>
  <c r="Z360" i="1"/>
  <c r="Z267" i="1"/>
  <c r="Z265" i="1"/>
  <c r="Z256" i="1"/>
  <c r="Z243" i="1"/>
  <c r="Z239" i="1"/>
  <c r="Z222" i="1"/>
  <c r="Z205" i="1"/>
  <c r="Z192" i="1"/>
  <c r="Z330" i="1"/>
  <c r="Z280" i="1"/>
  <c r="Z252" i="1"/>
  <c r="Z235" i="1"/>
  <c r="Z218" i="1"/>
  <c r="Z214" i="1"/>
  <c r="Z201" i="1"/>
  <c r="Z197" i="1"/>
  <c r="Z365" i="1"/>
  <c r="Z287" i="1"/>
  <c r="Z272" i="1"/>
  <c r="Z263" i="1"/>
  <c r="Z248" i="1"/>
  <c r="Z244" i="1"/>
  <c r="Z231" i="1"/>
  <c r="Z227" i="1"/>
  <c r="Z349" i="1"/>
  <c r="Z300" i="1"/>
  <c r="Z249" i="1"/>
  <c r="Z245" i="1"/>
  <c r="Z228" i="1"/>
  <c r="Z211" i="1"/>
  <c r="Z269" i="1"/>
  <c r="Z262" i="1"/>
  <c r="Z251" i="1"/>
  <c r="Z216" i="1"/>
  <c r="Z207" i="1"/>
  <c r="Z198" i="1"/>
  <c r="Z196" i="1"/>
  <c r="Z194" i="1"/>
  <c r="Z178" i="1"/>
  <c r="Z174" i="1"/>
  <c r="Z161" i="1"/>
  <c r="Z157" i="1"/>
  <c r="Z140" i="1"/>
  <c r="Z123" i="1"/>
  <c r="Z114" i="1"/>
  <c r="Z108" i="1"/>
  <c r="Z253" i="1"/>
  <c r="Z232" i="1"/>
  <c r="Z220" i="1"/>
  <c r="Z202" i="1"/>
  <c r="Z200" i="1"/>
  <c r="Z182" i="1"/>
  <c r="Z166" i="1"/>
  <c r="Z162" i="1"/>
  <c r="Z149" i="1"/>
  <c r="Z145" i="1"/>
  <c r="Z128" i="1"/>
  <c r="Z115" i="1"/>
  <c r="Z109" i="1"/>
  <c r="Z403" i="1"/>
  <c r="Z378" i="1"/>
  <c r="Z318" i="1"/>
  <c r="Z310" i="1"/>
  <c r="Z190" i="1"/>
  <c r="Z188" i="1"/>
  <c r="Z179" i="1"/>
  <c r="Z175" i="1"/>
  <c r="Z158" i="1"/>
  <c r="Z141" i="1"/>
  <c r="Z261" i="1"/>
  <c r="Z258" i="1"/>
  <c r="Z250" i="1"/>
  <c r="Z237" i="1"/>
  <c r="Z171" i="1"/>
  <c r="Z154" i="1"/>
  <c r="Z150" i="1"/>
  <c r="Z362" i="1"/>
  <c r="Z348" i="1"/>
  <c r="Z271" i="1"/>
  <c r="Z229" i="1"/>
  <c r="Z224" i="1"/>
  <c r="Z215" i="1"/>
  <c r="Z206" i="1"/>
  <c r="Z193" i="1"/>
  <c r="Z186" i="1"/>
  <c r="Z167" i="1"/>
  <c r="Z163" i="1"/>
  <c r="Z146" i="1"/>
  <c r="Z275" i="1"/>
  <c r="Z255" i="1"/>
  <c r="Z234" i="1"/>
  <c r="Z183" i="1"/>
  <c r="Z180" i="1"/>
  <c r="Z176" i="1"/>
  <c r="Z159" i="1"/>
  <c r="Z241" i="1"/>
  <c r="Z203" i="1"/>
  <c r="Z187" i="1"/>
  <c r="Z160" i="1"/>
  <c r="Z138" i="1"/>
  <c r="Z135" i="1"/>
  <c r="Z116" i="1"/>
  <c r="Z105" i="1"/>
  <c r="Z99" i="1"/>
  <c r="Z93" i="1"/>
  <c r="Z87" i="1"/>
  <c r="Z81" i="1"/>
  <c r="Z75" i="1"/>
  <c r="Z69" i="1"/>
  <c r="Z63" i="1"/>
  <c r="Z57" i="1"/>
  <c r="Z51" i="1"/>
  <c r="Z45" i="1"/>
  <c r="Z39" i="1"/>
  <c r="Z370" i="1"/>
  <c r="Z306" i="1"/>
  <c r="Z212" i="1"/>
  <c r="Z184" i="1"/>
  <c r="Z181" i="1"/>
  <c r="Z173" i="1"/>
  <c r="Z152" i="1"/>
  <c r="Z127" i="1"/>
  <c r="Z246" i="1"/>
  <c r="Z165" i="1"/>
  <c r="Z133" i="1"/>
  <c r="Z130" i="1"/>
  <c r="Z119" i="1"/>
  <c r="Z113" i="1"/>
  <c r="Z110" i="1"/>
  <c r="Z106" i="1"/>
  <c r="Z100" i="1"/>
  <c r="Z94" i="1"/>
  <c r="Z88" i="1"/>
  <c r="Z394" i="1"/>
  <c r="Z260" i="1"/>
  <c r="Z210" i="1"/>
  <c r="Z172" i="1"/>
  <c r="Z151" i="1"/>
  <c r="Z143" i="1"/>
  <c r="Z136" i="1"/>
  <c r="Z125" i="1"/>
  <c r="Z107" i="1"/>
  <c r="Z101" i="1"/>
  <c r="Z95" i="1"/>
  <c r="Z89" i="1"/>
  <c r="Z83" i="1"/>
  <c r="Z77" i="1"/>
  <c r="Z219" i="1"/>
  <c r="Z164" i="1"/>
  <c r="Z139" i="1"/>
  <c r="Z120" i="1"/>
  <c r="Z117" i="1"/>
  <c r="Z254" i="1"/>
  <c r="Z233" i="1"/>
  <c r="Z223" i="1"/>
  <c r="Z169" i="1"/>
  <c r="Z134" i="1"/>
  <c r="Z131" i="1"/>
  <c r="Z389" i="1"/>
  <c r="Z137" i="1"/>
  <c r="Z126" i="1"/>
  <c r="Z257" i="1"/>
  <c r="Z189" i="1"/>
  <c r="Z156" i="1"/>
  <c r="Z102" i="1"/>
  <c r="Z90" i="1"/>
  <c r="Z86" i="1"/>
  <c r="Z84" i="1"/>
  <c r="Z48" i="1"/>
  <c r="Z30" i="1"/>
  <c r="Z24" i="1"/>
  <c r="Z18" i="1"/>
  <c r="Z12" i="1"/>
  <c r="Z6" i="1"/>
  <c r="Z208" i="1"/>
  <c r="Z168" i="1"/>
  <c r="Z97" i="1"/>
  <c r="Z79" i="1"/>
  <c r="Z73" i="1"/>
  <c r="Z70" i="1"/>
  <c r="Z60" i="1"/>
  <c r="Z44" i="1"/>
  <c r="Z40" i="1"/>
  <c r="Z155" i="1"/>
  <c r="Z132" i="1"/>
  <c r="Z82" i="1"/>
  <c r="Z53" i="1"/>
  <c r="Z36" i="1"/>
  <c r="Z31" i="1"/>
  <c r="Z25" i="1"/>
  <c r="Z19" i="1"/>
  <c r="Z217" i="1"/>
  <c r="Z144" i="1"/>
  <c r="Z121" i="1"/>
  <c r="Z118" i="1"/>
  <c r="Z112" i="1"/>
  <c r="Z104" i="1"/>
  <c r="Z92" i="1"/>
  <c r="Z67" i="1"/>
  <c r="Z64" i="1"/>
  <c r="Z49" i="1"/>
  <c r="Z293" i="1"/>
  <c r="Z266" i="1"/>
  <c r="Z240" i="1"/>
  <c r="Z195" i="1"/>
  <c r="Z124" i="1"/>
  <c r="Z41" i="1"/>
  <c r="Z32" i="1"/>
  <c r="Z26" i="1"/>
  <c r="Z20" i="1"/>
  <c r="Z148" i="1"/>
  <c r="Z74" i="1"/>
  <c r="Z71" i="1"/>
  <c r="Z61" i="1"/>
  <c r="Z58" i="1"/>
  <c r="Z54" i="1"/>
  <c r="Z37" i="1"/>
  <c r="Z283" i="1"/>
  <c r="Z147" i="1"/>
  <c r="Z142" i="1"/>
  <c r="Z103" i="1"/>
  <c r="Z91" i="1"/>
  <c r="Z68" i="1"/>
  <c r="Z65" i="1"/>
  <c r="Z42" i="1"/>
  <c r="Z236" i="1"/>
  <c r="Z177" i="1"/>
  <c r="Z78" i="1"/>
  <c r="Z55" i="1"/>
  <c r="Z38" i="1"/>
  <c r="Z34" i="1"/>
  <c r="Z28" i="1"/>
  <c r="Z22" i="1"/>
  <c r="Z111" i="1"/>
  <c r="Z96" i="1"/>
  <c r="Z33" i="1"/>
  <c r="Z11" i="1"/>
  <c r="Z8" i="1"/>
  <c r="Z122" i="1"/>
  <c r="Z17" i="1"/>
  <c r="Z80" i="1"/>
  <c r="Z27" i="1"/>
  <c r="Z66" i="1"/>
  <c r="Z277" i="1"/>
  <c r="Z29" i="1"/>
  <c r="Z15" i="1"/>
  <c r="Z5" i="1"/>
  <c r="Z199" i="1"/>
  <c r="Z129" i="1"/>
  <c r="Z56" i="1"/>
  <c r="Z52" i="1"/>
  <c r="Z185" i="1"/>
  <c r="Z153" i="1"/>
  <c r="Z21" i="1"/>
  <c r="Z9" i="1"/>
  <c r="Z85" i="1"/>
  <c r="Z46" i="1"/>
  <c r="Z98" i="1"/>
  <c r="Z14" i="1"/>
  <c r="Z72" i="1"/>
  <c r="Z59" i="1"/>
  <c r="Z47" i="1"/>
  <c r="Z16" i="1"/>
  <c r="Z13" i="1"/>
  <c r="Z191" i="1"/>
  <c r="Z170" i="1"/>
  <c r="Z43" i="1"/>
  <c r="Z50" i="1"/>
  <c r="Z10" i="1"/>
  <c r="Z7" i="1"/>
  <c r="Z62" i="1"/>
  <c r="Z23" i="1"/>
  <c r="Z4" i="1"/>
  <c r="Z372" i="1"/>
  <c r="Z76" i="1"/>
  <c r="Z35" i="1"/>
  <c r="V505" i="3" l="1"/>
  <c r="AE505" i="2"/>
  <c r="S505" i="2"/>
  <c r="W505" i="2"/>
  <c r="AB505" i="2"/>
  <c r="AC505" i="2"/>
  <c r="Y505" i="1"/>
  <c r="T505" i="1"/>
  <c r="S505" i="1"/>
  <c r="W505" i="1"/>
  <c r="Z505" i="1"/>
  <c r="AE505" i="1"/>
  <c r="V483" i="1"/>
  <c r="V470" i="1"/>
  <c r="V447" i="1"/>
  <c r="V434" i="1"/>
  <c r="V430" i="1"/>
  <c r="V417" i="1"/>
  <c r="V413" i="1"/>
  <c r="V501" i="1"/>
  <c r="V488" i="1"/>
  <c r="V465" i="1"/>
  <c r="V452" i="1"/>
  <c r="V496" i="1"/>
  <c r="V477" i="1"/>
  <c r="V458" i="1"/>
  <c r="V420" i="1"/>
  <c r="V410" i="1"/>
  <c r="V394" i="1"/>
  <c r="V489" i="1"/>
  <c r="V482" i="1"/>
  <c r="V451" i="1"/>
  <c r="V444" i="1"/>
  <c r="V439" i="1"/>
  <c r="V427" i="1"/>
  <c r="V407" i="1"/>
  <c r="V390" i="1"/>
  <c r="V384" i="1"/>
  <c r="V378" i="1"/>
  <c r="V372" i="1"/>
  <c r="V366" i="1"/>
  <c r="V360" i="1"/>
  <c r="V354" i="1"/>
  <c r="V494" i="1"/>
  <c r="V475" i="1"/>
  <c r="V463" i="1"/>
  <c r="V456" i="1"/>
  <c r="V449" i="1"/>
  <c r="V424" i="1"/>
  <c r="V414" i="1"/>
  <c r="V487" i="1"/>
  <c r="V480" i="1"/>
  <c r="V468" i="1"/>
  <c r="V461" i="1"/>
  <c r="V454" i="1"/>
  <c r="V442" i="1"/>
  <c r="V431" i="1"/>
  <c r="V395" i="1"/>
  <c r="V385" i="1"/>
  <c r="V379" i="1"/>
  <c r="V499" i="1"/>
  <c r="V492" i="1"/>
  <c r="V485" i="1"/>
  <c r="V473" i="1"/>
  <c r="V466" i="1"/>
  <c r="V437" i="1"/>
  <c r="V421" i="1"/>
  <c r="V418" i="1"/>
  <c r="V411" i="1"/>
  <c r="V404" i="1"/>
  <c r="V391" i="1"/>
  <c r="V497" i="1"/>
  <c r="V490" i="1"/>
  <c r="V478" i="1"/>
  <c r="V459" i="1"/>
  <c r="V440" i="1"/>
  <c r="V428" i="1"/>
  <c r="V408" i="1"/>
  <c r="V400" i="1"/>
  <c r="V386" i="1"/>
  <c r="V380" i="1"/>
  <c r="V495" i="1"/>
  <c r="V476" i="1"/>
  <c r="V457" i="1"/>
  <c r="V445" i="1"/>
  <c r="V435" i="1"/>
  <c r="V432" i="1"/>
  <c r="V422" i="1"/>
  <c r="V412" i="1"/>
  <c r="V405" i="1"/>
  <c r="V387" i="1"/>
  <c r="V381" i="1"/>
  <c r="V500" i="1"/>
  <c r="V469" i="1"/>
  <c r="V462" i="1"/>
  <c r="V450" i="1"/>
  <c r="V474" i="1"/>
  <c r="V448" i="1"/>
  <c r="V443" i="1"/>
  <c r="V376" i="1"/>
  <c r="V373" i="1"/>
  <c r="V363" i="1"/>
  <c r="V353" i="1"/>
  <c r="V484" i="1"/>
  <c r="V453" i="1"/>
  <c r="V399" i="1"/>
  <c r="V370" i="1"/>
  <c r="V367" i="1"/>
  <c r="V357" i="1"/>
  <c r="V438" i="1"/>
  <c r="V396" i="1"/>
  <c r="V350" i="1"/>
  <c r="V344" i="1"/>
  <c r="V338" i="1"/>
  <c r="V332" i="1"/>
  <c r="V326" i="1"/>
  <c r="V320" i="1"/>
  <c r="V314" i="1"/>
  <c r="V493" i="1"/>
  <c r="V467" i="1"/>
  <c r="V401" i="1"/>
  <c r="V374" i="1"/>
  <c r="V364" i="1"/>
  <c r="V361" i="1"/>
  <c r="V503" i="1"/>
  <c r="V446" i="1"/>
  <c r="V377" i="1"/>
  <c r="V371" i="1"/>
  <c r="V368" i="1"/>
  <c r="V358" i="1"/>
  <c r="V355" i="1"/>
  <c r="V425" i="1"/>
  <c r="V393" i="1"/>
  <c r="V346" i="1"/>
  <c r="V336" i="1"/>
  <c r="V306" i="1"/>
  <c r="V303" i="1"/>
  <c r="V293" i="1"/>
  <c r="V290" i="1"/>
  <c r="V280" i="1"/>
  <c r="V272" i="1"/>
  <c r="V266" i="1"/>
  <c r="V260" i="1"/>
  <c r="V254" i="1"/>
  <c r="V248" i="1"/>
  <c r="V242" i="1"/>
  <c r="V236" i="1"/>
  <c r="V230" i="1"/>
  <c r="V224" i="1"/>
  <c r="V218" i="1"/>
  <c r="V212" i="1"/>
  <c r="V206" i="1"/>
  <c r="V200" i="1"/>
  <c r="V194" i="1"/>
  <c r="V479" i="1"/>
  <c r="V389" i="1"/>
  <c r="V362" i="1"/>
  <c r="V342" i="1"/>
  <c r="V315" i="1"/>
  <c r="V277" i="1"/>
  <c r="V460" i="1"/>
  <c r="V406" i="1"/>
  <c r="V402" i="1"/>
  <c r="V388" i="1"/>
  <c r="V352" i="1"/>
  <c r="V348" i="1"/>
  <c r="V321" i="1"/>
  <c r="V317" i="1"/>
  <c r="V313" i="1"/>
  <c r="V310" i="1"/>
  <c r="V300" i="1"/>
  <c r="V297" i="1"/>
  <c r="V287" i="1"/>
  <c r="V284" i="1"/>
  <c r="V486" i="1"/>
  <c r="V436" i="1"/>
  <c r="V397" i="1"/>
  <c r="V392" i="1"/>
  <c r="V327" i="1"/>
  <c r="V323" i="1"/>
  <c r="V319" i="1"/>
  <c r="V307" i="1"/>
  <c r="V441" i="1"/>
  <c r="V429" i="1"/>
  <c r="V423" i="1"/>
  <c r="V369" i="1"/>
  <c r="V333" i="1"/>
  <c r="V329" i="1"/>
  <c r="V325" i="1"/>
  <c r="V304" i="1"/>
  <c r="V294" i="1"/>
  <c r="V291" i="1"/>
  <c r="V281" i="1"/>
  <c r="V278" i="1"/>
  <c r="V274" i="1"/>
  <c r="V268" i="1"/>
  <c r="V262" i="1"/>
  <c r="V383" i="1"/>
  <c r="V359" i="1"/>
  <c r="V339" i="1"/>
  <c r="V335" i="1"/>
  <c r="V331" i="1"/>
  <c r="V301" i="1"/>
  <c r="V409" i="1"/>
  <c r="V356" i="1"/>
  <c r="V351" i="1"/>
  <c r="V347" i="1"/>
  <c r="V343" i="1"/>
  <c r="V316" i="1"/>
  <c r="V295" i="1"/>
  <c r="V455" i="1"/>
  <c r="V433" i="1"/>
  <c r="V415" i="1"/>
  <c r="V349" i="1"/>
  <c r="V416" i="1"/>
  <c r="V337" i="1"/>
  <c r="V322" i="1"/>
  <c r="V302" i="1"/>
  <c r="V299" i="1"/>
  <c r="V264" i="1"/>
  <c r="V261" i="1"/>
  <c r="V241" i="1"/>
  <c r="V237" i="1"/>
  <c r="V220" i="1"/>
  <c r="V203" i="1"/>
  <c r="V189" i="1"/>
  <c r="V183" i="1"/>
  <c r="V481" i="1"/>
  <c r="V375" i="1"/>
  <c r="V341" i="1"/>
  <c r="V305" i="1"/>
  <c r="V298" i="1"/>
  <c r="V275" i="1"/>
  <c r="V271" i="1"/>
  <c r="V269" i="1"/>
  <c r="V246" i="1"/>
  <c r="V229" i="1"/>
  <c r="V225" i="1"/>
  <c r="V208" i="1"/>
  <c r="V190" i="1"/>
  <c r="V184" i="1"/>
  <c r="V178" i="1"/>
  <c r="V172" i="1"/>
  <c r="V166" i="1"/>
  <c r="V160" i="1"/>
  <c r="V154" i="1"/>
  <c r="V148" i="1"/>
  <c r="V142" i="1"/>
  <c r="V136" i="1"/>
  <c r="V130" i="1"/>
  <c r="V124" i="1"/>
  <c r="V118" i="1"/>
  <c r="V398" i="1"/>
  <c r="V312" i="1"/>
  <c r="V308" i="1"/>
  <c r="V255" i="1"/>
  <c r="V238" i="1"/>
  <c r="V221" i="1"/>
  <c r="V204" i="1"/>
  <c r="V502" i="1"/>
  <c r="V345" i="1"/>
  <c r="V267" i="1"/>
  <c r="V251" i="1"/>
  <c r="V234" i="1"/>
  <c r="V217" i="1"/>
  <c r="V213" i="1"/>
  <c r="V196" i="1"/>
  <c r="V191" i="1"/>
  <c r="V472" i="1"/>
  <c r="V426" i="1"/>
  <c r="V382" i="1"/>
  <c r="V311" i="1"/>
  <c r="V259" i="1"/>
  <c r="V247" i="1"/>
  <c r="V243" i="1"/>
  <c r="V334" i="1"/>
  <c r="V283" i="1"/>
  <c r="V270" i="1"/>
  <c r="V244" i="1"/>
  <c r="V227" i="1"/>
  <c r="V210" i="1"/>
  <c r="V273" i="1"/>
  <c r="V233" i="1"/>
  <c r="V223" i="1"/>
  <c r="V214" i="1"/>
  <c r="V205" i="1"/>
  <c r="V187" i="1"/>
  <c r="V177" i="1"/>
  <c r="V173" i="1"/>
  <c r="V156" i="1"/>
  <c r="V139" i="1"/>
  <c r="V122" i="1"/>
  <c r="V365" i="1"/>
  <c r="V330" i="1"/>
  <c r="V235" i="1"/>
  <c r="V216" i="1"/>
  <c r="V209" i="1"/>
  <c r="V207" i="1"/>
  <c r="V198" i="1"/>
  <c r="V192" i="1"/>
  <c r="V165" i="1"/>
  <c r="V161" i="1"/>
  <c r="V144" i="1"/>
  <c r="V127" i="1"/>
  <c r="V498" i="1"/>
  <c r="V240" i="1"/>
  <c r="V185" i="1"/>
  <c r="V174" i="1"/>
  <c r="V157" i="1"/>
  <c r="V140" i="1"/>
  <c r="V403" i="1"/>
  <c r="V328" i="1"/>
  <c r="V296" i="1"/>
  <c r="V289" i="1"/>
  <c r="V282" i="1"/>
  <c r="V253" i="1"/>
  <c r="V232" i="1"/>
  <c r="V202" i="1"/>
  <c r="V170" i="1"/>
  <c r="V153" i="1"/>
  <c r="V491" i="1"/>
  <c r="V318" i="1"/>
  <c r="V276" i="1"/>
  <c r="V245" i="1"/>
  <c r="V222" i="1"/>
  <c r="V211" i="1"/>
  <c r="V182" i="1"/>
  <c r="V179" i="1"/>
  <c r="V162" i="1"/>
  <c r="V145" i="1"/>
  <c r="V309" i="1"/>
  <c r="V288" i="1"/>
  <c r="V258" i="1"/>
  <c r="V250" i="1"/>
  <c r="V188" i="1"/>
  <c r="V175" i="1"/>
  <c r="V158" i="1"/>
  <c r="V324" i="1"/>
  <c r="V279" i="1"/>
  <c r="V257" i="1"/>
  <c r="V199" i="1"/>
  <c r="V176" i="1"/>
  <c r="V155" i="1"/>
  <c r="V132" i="1"/>
  <c r="V129" i="1"/>
  <c r="V168" i="1"/>
  <c r="V121" i="1"/>
  <c r="V112" i="1"/>
  <c r="V109" i="1"/>
  <c r="V104" i="1"/>
  <c r="V98" i="1"/>
  <c r="V92" i="1"/>
  <c r="V86" i="1"/>
  <c r="V80" i="1"/>
  <c r="V74" i="1"/>
  <c r="V68" i="1"/>
  <c r="V62" i="1"/>
  <c r="V419" i="1"/>
  <c r="V292" i="1"/>
  <c r="V135" i="1"/>
  <c r="V340" i="1"/>
  <c r="V471" i="1"/>
  <c r="V239" i="1"/>
  <c r="V215" i="1"/>
  <c r="V197" i="1"/>
  <c r="V186" i="1"/>
  <c r="V167" i="1"/>
  <c r="V149" i="1"/>
  <c r="V113" i="1"/>
  <c r="V193" i="1"/>
  <c r="V141" i="1"/>
  <c r="V133" i="1"/>
  <c r="V110" i="1"/>
  <c r="V106" i="1"/>
  <c r="V100" i="1"/>
  <c r="V94" i="1"/>
  <c r="V88" i="1"/>
  <c r="V249" i="1"/>
  <c r="V151" i="1"/>
  <c r="V128" i="1"/>
  <c r="V114" i="1"/>
  <c r="V107" i="1"/>
  <c r="V101" i="1"/>
  <c r="V95" i="1"/>
  <c r="V89" i="1"/>
  <c r="V285" i="1"/>
  <c r="V228" i="1"/>
  <c r="V164" i="1"/>
  <c r="V131" i="1"/>
  <c r="V169" i="1"/>
  <c r="V163" i="1"/>
  <c r="V150" i="1"/>
  <c r="V81" i="1"/>
  <c r="V72" i="1"/>
  <c r="V69" i="1"/>
  <c r="V59" i="1"/>
  <c r="V47" i="1"/>
  <c r="V256" i="1"/>
  <c r="V231" i="1"/>
  <c r="V219" i="1"/>
  <c r="V125" i="1"/>
  <c r="V56" i="1"/>
  <c r="V43" i="1"/>
  <c r="V39" i="1"/>
  <c r="V29" i="1"/>
  <c r="V23" i="1"/>
  <c r="V17" i="1"/>
  <c r="V11" i="1"/>
  <c r="V5" i="1"/>
  <c r="V181" i="1"/>
  <c r="V102" i="1"/>
  <c r="V90" i="1"/>
  <c r="V76" i="1"/>
  <c r="V66" i="1"/>
  <c r="V63" i="1"/>
  <c r="V52" i="1"/>
  <c r="V35" i="1"/>
  <c r="V180" i="1"/>
  <c r="V84" i="1"/>
  <c r="V48" i="1"/>
  <c r="V44" i="1"/>
  <c r="V30" i="1"/>
  <c r="V24" i="1"/>
  <c r="V464" i="1"/>
  <c r="V115" i="1"/>
  <c r="V97" i="1"/>
  <c r="V82" i="1"/>
  <c r="V79" i="1"/>
  <c r="V73" i="1"/>
  <c r="V70" i="1"/>
  <c r="V60" i="1"/>
  <c r="V57" i="1"/>
  <c r="V40" i="1"/>
  <c r="V265" i="1"/>
  <c r="V252" i="1"/>
  <c r="V226" i="1"/>
  <c r="V195" i="1"/>
  <c r="V99" i="1"/>
  <c r="V53" i="1"/>
  <c r="V36" i="1"/>
  <c r="V31" i="1"/>
  <c r="V25" i="1"/>
  <c r="V19" i="1"/>
  <c r="V263" i="1"/>
  <c r="V159" i="1"/>
  <c r="V120" i="1"/>
  <c r="V117" i="1"/>
  <c r="V41" i="1"/>
  <c r="V32" i="1"/>
  <c r="V26" i="1"/>
  <c r="V20" i="1"/>
  <c r="V171" i="1"/>
  <c r="V147" i="1"/>
  <c r="V138" i="1"/>
  <c r="V123" i="1"/>
  <c r="V111" i="1"/>
  <c r="V108" i="1"/>
  <c r="V96" i="1"/>
  <c r="V71" i="1"/>
  <c r="V61" i="1"/>
  <c r="V58" i="1"/>
  <c r="V54" i="1"/>
  <c r="V50" i="1"/>
  <c r="V37" i="1"/>
  <c r="V286" i="1"/>
  <c r="V143" i="1"/>
  <c r="V49" i="1"/>
  <c r="V45" i="1"/>
  <c r="V18" i="1"/>
  <c r="V16" i="1"/>
  <c r="V201" i="1"/>
  <c r="V83" i="1"/>
  <c r="V33" i="1"/>
  <c r="V14" i="1"/>
  <c r="V4" i="1"/>
  <c r="V13" i="1"/>
  <c r="V91" i="1"/>
  <c r="V103" i="1"/>
  <c r="V65" i="1"/>
  <c r="V12" i="1"/>
  <c r="V10" i="1"/>
  <c r="V7" i="1"/>
  <c r="V119" i="1"/>
  <c r="V78" i="1"/>
  <c r="V22" i="1"/>
  <c r="V8" i="1"/>
  <c r="V85" i="1"/>
  <c r="V87" i="1"/>
  <c r="V77" i="1"/>
  <c r="V64" i="1"/>
  <c r="V134" i="1"/>
  <c r="V42" i="1"/>
  <c r="V146" i="1"/>
  <c r="V105" i="1"/>
  <c r="V34" i="1"/>
  <c r="V152" i="1"/>
  <c r="V21" i="1"/>
  <c r="V15" i="1"/>
  <c r="V27" i="1"/>
  <c r="V75" i="1"/>
  <c r="V38" i="1"/>
  <c r="V137" i="1"/>
  <c r="V126" i="1"/>
  <c r="V116" i="1"/>
  <c r="V93" i="1"/>
  <c r="V55" i="1"/>
  <c r="V51" i="1"/>
  <c r="V28" i="1"/>
  <c r="V9" i="1"/>
  <c r="V6" i="1"/>
  <c r="V67" i="1"/>
  <c r="V46" i="1"/>
  <c r="AB505" i="1"/>
  <c r="AC505" i="1"/>
  <c r="AF505" i="1"/>
  <c r="V505" i="1" l="1"/>
</calcChain>
</file>

<file path=xl/sharedStrings.xml><?xml version="1.0" encoding="utf-8"?>
<sst xmlns="http://schemas.openxmlformats.org/spreadsheetml/2006/main" count="267" uniqueCount="17">
  <si>
    <t>10^3</t>
  </si>
  <si>
    <t>10^4</t>
  </si>
  <si>
    <t>10^5</t>
  </si>
  <si>
    <t>10^6</t>
  </si>
  <si>
    <t>10^7</t>
  </si>
  <si>
    <t>Iteracion</t>
  </si>
  <si>
    <t>Tiempo_lineal (ns)</t>
  </si>
  <si>
    <t>Tiempo_normal (ns)</t>
  </si>
  <si>
    <t>Q1</t>
  </si>
  <si>
    <t>CANT. OUTLIERS</t>
  </si>
  <si>
    <t>Q3</t>
  </si>
  <si>
    <t>IQR</t>
  </si>
  <si>
    <t>Arreglo_Lineal</t>
  </si>
  <si>
    <t>Arreglo_Normal</t>
  </si>
  <si>
    <t>UPPER</t>
  </si>
  <si>
    <t>LOWER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</si>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</sst>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/>
    <xf numFmtId="0" fontId="0" fillId="5" borderId="11" xfId="0" applyFill="1" applyBorder="1"/>
    <xf numFmtId="0" fontId="0" fillId="4" borderId="12" xfId="0" applyFill="1" applyBorder="1"/>
    <xf numFmtId="0" fontId="0" fillId="3" borderId="13" xfId="0" applyFill="1" applyBorder="1"/>
    <xf numFmtId="0" fontId="0" fillId="5" borderId="2" xfId="0" applyFill="1" applyBorder="1"/>
    <xf numFmtId="0" fontId="0" fillId="5" borderId="3" xfId="0" applyFill="1" applyBorder="1"/>
    <xf numFmtId="0" fontId="0" fillId="3" borderId="14" xfId="0" applyFill="1" applyBorder="1"/>
    <xf numFmtId="0" fontId="0" fillId="4" borderId="0" xfId="0" applyFill="1"/>
    <xf numFmtId="0" fontId="0" fillId="4" borderId="6" xfId="0" applyFill="1" applyBorder="1"/>
    <xf numFmtId="0" fontId="0" fillId="5" borderId="15" xfId="0" applyFill="1" applyBorder="1"/>
    <xf numFmtId="0" fontId="0" fillId="5" borderId="6" xfId="0" applyFill="1" applyBorder="1"/>
    <xf numFmtId="0" fontId="0" fillId="4" borderId="15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6" xfId="0" applyFill="1" applyBorder="1"/>
    <xf numFmtId="0" fontId="0" fillId="4" borderId="4" xfId="0" applyFill="1" applyBorder="1"/>
    <xf numFmtId="0" fontId="0" fillId="4" borderId="8" xfId="0" applyFill="1" applyBorder="1"/>
    <xf numFmtId="0" fontId="0" fillId="5" borderId="17" xfId="0" applyFill="1" applyBorder="1"/>
    <xf numFmtId="0" fontId="0" fillId="5" borderId="8" xfId="0" applyFill="1" applyBorder="1"/>
    <xf numFmtId="0" fontId="0" fillId="4" borderId="17" xfId="0" applyFill="1" applyBorder="1"/>
    <xf numFmtId="11" fontId="0" fillId="0" borderId="0" xfId="0" applyNumberFormat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5" borderId="2" xfId="0" applyNumberFormat="1" applyFill="1" applyBorder="1"/>
    <xf numFmtId="164" fontId="0" fillId="5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48"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5" formatCode="0.00E+00"/>
    </dxf>
    <dxf>
      <numFmt numFmtId="15" formatCode="0.00E+0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Gap_Codificado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'Busqueda Codificada'!$C$3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'Busqueda Codificada'!$B$4:$B$503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Codificada'!$C$4:$C$503</c:f>
              <c:numCache>
                <c:formatCode>General</c:formatCode>
                <c:ptCount val="500"/>
                <c:pt idx="0">
                  <c:v>3837</c:v>
                </c:pt>
                <c:pt idx="1">
                  <c:v>3192</c:v>
                </c:pt>
                <c:pt idx="2">
                  <c:v>2209</c:v>
                </c:pt>
                <c:pt idx="3">
                  <c:v>3911</c:v>
                </c:pt>
                <c:pt idx="4">
                  <c:v>3019</c:v>
                </c:pt>
                <c:pt idx="5">
                  <c:v>2770</c:v>
                </c:pt>
                <c:pt idx="6">
                  <c:v>1517</c:v>
                </c:pt>
                <c:pt idx="7">
                  <c:v>2509</c:v>
                </c:pt>
                <c:pt idx="8">
                  <c:v>3192</c:v>
                </c:pt>
                <c:pt idx="9">
                  <c:v>2681</c:v>
                </c:pt>
                <c:pt idx="10">
                  <c:v>2494</c:v>
                </c:pt>
                <c:pt idx="11">
                  <c:v>4588</c:v>
                </c:pt>
                <c:pt idx="12">
                  <c:v>3922</c:v>
                </c:pt>
                <c:pt idx="13">
                  <c:v>3968</c:v>
                </c:pt>
                <c:pt idx="14">
                  <c:v>4399</c:v>
                </c:pt>
                <c:pt idx="15">
                  <c:v>4513</c:v>
                </c:pt>
                <c:pt idx="16">
                  <c:v>4898</c:v>
                </c:pt>
                <c:pt idx="17">
                  <c:v>3389</c:v>
                </c:pt>
                <c:pt idx="18">
                  <c:v>3641</c:v>
                </c:pt>
                <c:pt idx="19">
                  <c:v>4150</c:v>
                </c:pt>
                <c:pt idx="20">
                  <c:v>3757</c:v>
                </c:pt>
                <c:pt idx="21">
                  <c:v>3398</c:v>
                </c:pt>
                <c:pt idx="22">
                  <c:v>2652</c:v>
                </c:pt>
                <c:pt idx="23">
                  <c:v>2804</c:v>
                </c:pt>
                <c:pt idx="24">
                  <c:v>2709</c:v>
                </c:pt>
                <c:pt idx="25">
                  <c:v>5262</c:v>
                </c:pt>
                <c:pt idx="26">
                  <c:v>3047</c:v>
                </c:pt>
                <c:pt idx="27">
                  <c:v>2649</c:v>
                </c:pt>
                <c:pt idx="28">
                  <c:v>2486</c:v>
                </c:pt>
                <c:pt idx="29">
                  <c:v>3134</c:v>
                </c:pt>
                <c:pt idx="30">
                  <c:v>2527</c:v>
                </c:pt>
                <c:pt idx="31">
                  <c:v>1676</c:v>
                </c:pt>
                <c:pt idx="32">
                  <c:v>2687</c:v>
                </c:pt>
                <c:pt idx="33">
                  <c:v>2447</c:v>
                </c:pt>
                <c:pt idx="34">
                  <c:v>2806</c:v>
                </c:pt>
                <c:pt idx="35">
                  <c:v>3157</c:v>
                </c:pt>
                <c:pt idx="36">
                  <c:v>2195</c:v>
                </c:pt>
                <c:pt idx="37">
                  <c:v>2443</c:v>
                </c:pt>
                <c:pt idx="38">
                  <c:v>3144</c:v>
                </c:pt>
                <c:pt idx="39">
                  <c:v>2543</c:v>
                </c:pt>
                <c:pt idx="40">
                  <c:v>2406</c:v>
                </c:pt>
                <c:pt idx="41">
                  <c:v>2507</c:v>
                </c:pt>
                <c:pt idx="42">
                  <c:v>2891</c:v>
                </c:pt>
                <c:pt idx="43">
                  <c:v>2607</c:v>
                </c:pt>
                <c:pt idx="44">
                  <c:v>2013</c:v>
                </c:pt>
                <c:pt idx="45">
                  <c:v>3249</c:v>
                </c:pt>
                <c:pt idx="46">
                  <c:v>2534</c:v>
                </c:pt>
                <c:pt idx="47">
                  <c:v>2904</c:v>
                </c:pt>
                <c:pt idx="48">
                  <c:v>2660</c:v>
                </c:pt>
                <c:pt idx="49">
                  <c:v>2810</c:v>
                </c:pt>
                <c:pt idx="50">
                  <c:v>2288</c:v>
                </c:pt>
                <c:pt idx="51">
                  <c:v>1371</c:v>
                </c:pt>
                <c:pt idx="52">
                  <c:v>3125</c:v>
                </c:pt>
                <c:pt idx="53">
                  <c:v>2528</c:v>
                </c:pt>
                <c:pt idx="54">
                  <c:v>2943</c:v>
                </c:pt>
                <c:pt idx="55">
                  <c:v>2521</c:v>
                </c:pt>
                <c:pt idx="56">
                  <c:v>2696</c:v>
                </c:pt>
                <c:pt idx="57">
                  <c:v>2721</c:v>
                </c:pt>
                <c:pt idx="58">
                  <c:v>2722</c:v>
                </c:pt>
                <c:pt idx="59">
                  <c:v>3583</c:v>
                </c:pt>
                <c:pt idx="60">
                  <c:v>4624</c:v>
                </c:pt>
                <c:pt idx="61">
                  <c:v>3213</c:v>
                </c:pt>
                <c:pt idx="62">
                  <c:v>4605</c:v>
                </c:pt>
                <c:pt idx="63">
                  <c:v>2908</c:v>
                </c:pt>
                <c:pt idx="64">
                  <c:v>4331</c:v>
                </c:pt>
                <c:pt idx="65">
                  <c:v>3971</c:v>
                </c:pt>
                <c:pt idx="66">
                  <c:v>2644</c:v>
                </c:pt>
                <c:pt idx="67">
                  <c:v>2667</c:v>
                </c:pt>
                <c:pt idx="68">
                  <c:v>2629</c:v>
                </c:pt>
                <c:pt idx="69">
                  <c:v>3089</c:v>
                </c:pt>
                <c:pt idx="70">
                  <c:v>2654</c:v>
                </c:pt>
                <c:pt idx="71">
                  <c:v>2382</c:v>
                </c:pt>
                <c:pt idx="72">
                  <c:v>2946</c:v>
                </c:pt>
                <c:pt idx="73">
                  <c:v>2453</c:v>
                </c:pt>
                <c:pt idx="74">
                  <c:v>2676</c:v>
                </c:pt>
                <c:pt idx="75">
                  <c:v>3180</c:v>
                </c:pt>
                <c:pt idx="76">
                  <c:v>2852</c:v>
                </c:pt>
                <c:pt idx="77">
                  <c:v>4546</c:v>
                </c:pt>
                <c:pt idx="78">
                  <c:v>4163</c:v>
                </c:pt>
                <c:pt idx="79">
                  <c:v>3298</c:v>
                </c:pt>
                <c:pt idx="80">
                  <c:v>3227</c:v>
                </c:pt>
                <c:pt idx="81">
                  <c:v>2609</c:v>
                </c:pt>
                <c:pt idx="82">
                  <c:v>2198</c:v>
                </c:pt>
                <c:pt idx="83">
                  <c:v>2738</c:v>
                </c:pt>
                <c:pt idx="84">
                  <c:v>2518</c:v>
                </c:pt>
                <c:pt idx="85">
                  <c:v>3131</c:v>
                </c:pt>
                <c:pt idx="86">
                  <c:v>2559</c:v>
                </c:pt>
                <c:pt idx="87">
                  <c:v>2312</c:v>
                </c:pt>
                <c:pt idx="88">
                  <c:v>2499</c:v>
                </c:pt>
                <c:pt idx="89">
                  <c:v>2572</c:v>
                </c:pt>
                <c:pt idx="90">
                  <c:v>3304</c:v>
                </c:pt>
                <c:pt idx="91">
                  <c:v>3227</c:v>
                </c:pt>
                <c:pt idx="92">
                  <c:v>2622</c:v>
                </c:pt>
                <c:pt idx="93">
                  <c:v>2436</c:v>
                </c:pt>
                <c:pt idx="94">
                  <c:v>3296</c:v>
                </c:pt>
                <c:pt idx="95">
                  <c:v>2403</c:v>
                </c:pt>
                <c:pt idx="96">
                  <c:v>2479</c:v>
                </c:pt>
                <c:pt idx="97">
                  <c:v>2053</c:v>
                </c:pt>
                <c:pt idx="98">
                  <c:v>2720</c:v>
                </c:pt>
                <c:pt idx="99">
                  <c:v>2417</c:v>
                </c:pt>
                <c:pt idx="100">
                  <c:v>2539</c:v>
                </c:pt>
                <c:pt idx="101">
                  <c:v>2765</c:v>
                </c:pt>
                <c:pt idx="102">
                  <c:v>2108</c:v>
                </c:pt>
                <c:pt idx="103">
                  <c:v>2227</c:v>
                </c:pt>
                <c:pt idx="104">
                  <c:v>3849</c:v>
                </c:pt>
                <c:pt idx="105">
                  <c:v>2831</c:v>
                </c:pt>
                <c:pt idx="106">
                  <c:v>2826</c:v>
                </c:pt>
                <c:pt idx="107">
                  <c:v>3603</c:v>
                </c:pt>
                <c:pt idx="108">
                  <c:v>4164</c:v>
                </c:pt>
                <c:pt idx="109">
                  <c:v>4184</c:v>
                </c:pt>
                <c:pt idx="110">
                  <c:v>4631</c:v>
                </c:pt>
                <c:pt idx="111">
                  <c:v>2423</c:v>
                </c:pt>
                <c:pt idx="112">
                  <c:v>3988</c:v>
                </c:pt>
                <c:pt idx="113">
                  <c:v>3214</c:v>
                </c:pt>
                <c:pt idx="114">
                  <c:v>2909</c:v>
                </c:pt>
                <c:pt idx="115">
                  <c:v>3030</c:v>
                </c:pt>
                <c:pt idx="116">
                  <c:v>3319</c:v>
                </c:pt>
                <c:pt idx="117">
                  <c:v>4317</c:v>
                </c:pt>
                <c:pt idx="118">
                  <c:v>3277</c:v>
                </c:pt>
                <c:pt idx="119">
                  <c:v>4725</c:v>
                </c:pt>
                <c:pt idx="120">
                  <c:v>3583</c:v>
                </c:pt>
                <c:pt idx="121">
                  <c:v>3124</c:v>
                </c:pt>
                <c:pt idx="122">
                  <c:v>1669</c:v>
                </c:pt>
                <c:pt idx="123">
                  <c:v>2946</c:v>
                </c:pt>
                <c:pt idx="124">
                  <c:v>2314</c:v>
                </c:pt>
                <c:pt idx="125">
                  <c:v>2671</c:v>
                </c:pt>
                <c:pt idx="126">
                  <c:v>1628</c:v>
                </c:pt>
                <c:pt idx="127">
                  <c:v>3874</c:v>
                </c:pt>
                <c:pt idx="128">
                  <c:v>2483</c:v>
                </c:pt>
                <c:pt idx="129">
                  <c:v>2620</c:v>
                </c:pt>
                <c:pt idx="130">
                  <c:v>1755</c:v>
                </c:pt>
                <c:pt idx="131">
                  <c:v>3875</c:v>
                </c:pt>
                <c:pt idx="132">
                  <c:v>3602</c:v>
                </c:pt>
                <c:pt idx="133">
                  <c:v>5066</c:v>
                </c:pt>
                <c:pt idx="134">
                  <c:v>3287</c:v>
                </c:pt>
                <c:pt idx="135">
                  <c:v>2729</c:v>
                </c:pt>
                <c:pt idx="136">
                  <c:v>3282</c:v>
                </c:pt>
                <c:pt idx="137">
                  <c:v>2628</c:v>
                </c:pt>
                <c:pt idx="138">
                  <c:v>2552</c:v>
                </c:pt>
                <c:pt idx="139">
                  <c:v>2533</c:v>
                </c:pt>
                <c:pt idx="140">
                  <c:v>2795</c:v>
                </c:pt>
                <c:pt idx="141">
                  <c:v>2469</c:v>
                </c:pt>
                <c:pt idx="142">
                  <c:v>2459</c:v>
                </c:pt>
                <c:pt idx="143">
                  <c:v>2516</c:v>
                </c:pt>
                <c:pt idx="144">
                  <c:v>2433</c:v>
                </c:pt>
                <c:pt idx="145">
                  <c:v>6398</c:v>
                </c:pt>
                <c:pt idx="146">
                  <c:v>4265</c:v>
                </c:pt>
                <c:pt idx="147">
                  <c:v>2548</c:v>
                </c:pt>
                <c:pt idx="148">
                  <c:v>4433</c:v>
                </c:pt>
                <c:pt idx="149">
                  <c:v>3350</c:v>
                </c:pt>
                <c:pt idx="150">
                  <c:v>4974</c:v>
                </c:pt>
                <c:pt idx="151">
                  <c:v>3820</c:v>
                </c:pt>
                <c:pt idx="152">
                  <c:v>3286</c:v>
                </c:pt>
                <c:pt idx="153">
                  <c:v>2924</c:v>
                </c:pt>
                <c:pt idx="154">
                  <c:v>3802</c:v>
                </c:pt>
                <c:pt idx="155">
                  <c:v>3129</c:v>
                </c:pt>
                <c:pt idx="156">
                  <c:v>3143</c:v>
                </c:pt>
                <c:pt idx="157">
                  <c:v>3552</c:v>
                </c:pt>
                <c:pt idx="158">
                  <c:v>2160</c:v>
                </c:pt>
                <c:pt idx="159">
                  <c:v>4704</c:v>
                </c:pt>
                <c:pt idx="160">
                  <c:v>2925</c:v>
                </c:pt>
                <c:pt idx="161">
                  <c:v>2834</c:v>
                </c:pt>
                <c:pt idx="162">
                  <c:v>3788</c:v>
                </c:pt>
                <c:pt idx="163">
                  <c:v>2745</c:v>
                </c:pt>
                <c:pt idx="164">
                  <c:v>3308</c:v>
                </c:pt>
                <c:pt idx="165">
                  <c:v>2588</c:v>
                </c:pt>
                <c:pt idx="166">
                  <c:v>2589</c:v>
                </c:pt>
                <c:pt idx="167">
                  <c:v>3352</c:v>
                </c:pt>
                <c:pt idx="168">
                  <c:v>2463</c:v>
                </c:pt>
                <c:pt idx="169">
                  <c:v>2930</c:v>
                </c:pt>
                <c:pt idx="170">
                  <c:v>2629</c:v>
                </c:pt>
                <c:pt idx="171">
                  <c:v>2432</c:v>
                </c:pt>
                <c:pt idx="172">
                  <c:v>2826</c:v>
                </c:pt>
                <c:pt idx="173">
                  <c:v>16894</c:v>
                </c:pt>
                <c:pt idx="174">
                  <c:v>2861</c:v>
                </c:pt>
                <c:pt idx="175">
                  <c:v>2591</c:v>
                </c:pt>
                <c:pt idx="176">
                  <c:v>1685</c:v>
                </c:pt>
                <c:pt idx="177">
                  <c:v>2909</c:v>
                </c:pt>
                <c:pt idx="178">
                  <c:v>2702</c:v>
                </c:pt>
                <c:pt idx="179">
                  <c:v>2608</c:v>
                </c:pt>
                <c:pt idx="180">
                  <c:v>2377</c:v>
                </c:pt>
                <c:pt idx="181">
                  <c:v>2656</c:v>
                </c:pt>
                <c:pt idx="182">
                  <c:v>2560</c:v>
                </c:pt>
                <c:pt idx="183">
                  <c:v>2842</c:v>
                </c:pt>
                <c:pt idx="184">
                  <c:v>3256</c:v>
                </c:pt>
                <c:pt idx="185">
                  <c:v>2457</c:v>
                </c:pt>
                <c:pt idx="186">
                  <c:v>2126</c:v>
                </c:pt>
                <c:pt idx="187">
                  <c:v>2812</c:v>
                </c:pt>
                <c:pt idx="188">
                  <c:v>1893</c:v>
                </c:pt>
                <c:pt idx="189">
                  <c:v>2687</c:v>
                </c:pt>
                <c:pt idx="190">
                  <c:v>2624</c:v>
                </c:pt>
                <c:pt idx="191">
                  <c:v>1164</c:v>
                </c:pt>
                <c:pt idx="192">
                  <c:v>2338</c:v>
                </c:pt>
                <c:pt idx="193">
                  <c:v>1839</c:v>
                </c:pt>
                <c:pt idx="194">
                  <c:v>4004</c:v>
                </c:pt>
                <c:pt idx="195">
                  <c:v>2759</c:v>
                </c:pt>
                <c:pt idx="196">
                  <c:v>99878</c:v>
                </c:pt>
                <c:pt idx="197">
                  <c:v>3871</c:v>
                </c:pt>
                <c:pt idx="198">
                  <c:v>3025</c:v>
                </c:pt>
                <c:pt idx="199">
                  <c:v>3008</c:v>
                </c:pt>
                <c:pt idx="200">
                  <c:v>3092</c:v>
                </c:pt>
                <c:pt idx="201">
                  <c:v>3736</c:v>
                </c:pt>
                <c:pt idx="202">
                  <c:v>2828</c:v>
                </c:pt>
                <c:pt idx="203">
                  <c:v>2571</c:v>
                </c:pt>
                <c:pt idx="204">
                  <c:v>3148</c:v>
                </c:pt>
                <c:pt idx="205">
                  <c:v>3112</c:v>
                </c:pt>
                <c:pt idx="206">
                  <c:v>2904</c:v>
                </c:pt>
                <c:pt idx="207">
                  <c:v>2870</c:v>
                </c:pt>
                <c:pt idx="208">
                  <c:v>1822</c:v>
                </c:pt>
                <c:pt idx="209">
                  <c:v>2973</c:v>
                </c:pt>
                <c:pt idx="210">
                  <c:v>2867</c:v>
                </c:pt>
                <c:pt idx="211">
                  <c:v>2507</c:v>
                </c:pt>
                <c:pt idx="212">
                  <c:v>2424</c:v>
                </c:pt>
                <c:pt idx="213">
                  <c:v>2830</c:v>
                </c:pt>
                <c:pt idx="214">
                  <c:v>3155</c:v>
                </c:pt>
                <c:pt idx="215">
                  <c:v>2559</c:v>
                </c:pt>
                <c:pt idx="216">
                  <c:v>2488</c:v>
                </c:pt>
                <c:pt idx="217">
                  <c:v>2851</c:v>
                </c:pt>
                <c:pt idx="218">
                  <c:v>2594</c:v>
                </c:pt>
                <c:pt idx="219">
                  <c:v>2861</c:v>
                </c:pt>
                <c:pt idx="220">
                  <c:v>3132</c:v>
                </c:pt>
                <c:pt idx="221">
                  <c:v>2649</c:v>
                </c:pt>
                <c:pt idx="222">
                  <c:v>2598</c:v>
                </c:pt>
                <c:pt idx="223">
                  <c:v>3234</c:v>
                </c:pt>
                <c:pt idx="224">
                  <c:v>2519</c:v>
                </c:pt>
                <c:pt idx="225">
                  <c:v>2893</c:v>
                </c:pt>
                <c:pt idx="226">
                  <c:v>2495</c:v>
                </c:pt>
                <c:pt idx="227">
                  <c:v>2505</c:v>
                </c:pt>
                <c:pt idx="228">
                  <c:v>3202</c:v>
                </c:pt>
                <c:pt idx="229">
                  <c:v>2604</c:v>
                </c:pt>
                <c:pt idx="230">
                  <c:v>2703</c:v>
                </c:pt>
                <c:pt idx="231">
                  <c:v>2568</c:v>
                </c:pt>
                <c:pt idx="232">
                  <c:v>1510</c:v>
                </c:pt>
                <c:pt idx="233">
                  <c:v>3061</c:v>
                </c:pt>
                <c:pt idx="234">
                  <c:v>2569</c:v>
                </c:pt>
                <c:pt idx="235">
                  <c:v>2932</c:v>
                </c:pt>
                <c:pt idx="236">
                  <c:v>2695</c:v>
                </c:pt>
                <c:pt idx="237">
                  <c:v>2410</c:v>
                </c:pt>
                <c:pt idx="238">
                  <c:v>2409</c:v>
                </c:pt>
                <c:pt idx="239">
                  <c:v>2887</c:v>
                </c:pt>
                <c:pt idx="240">
                  <c:v>1823</c:v>
                </c:pt>
                <c:pt idx="241">
                  <c:v>4150</c:v>
                </c:pt>
                <c:pt idx="242">
                  <c:v>3062</c:v>
                </c:pt>
                <c:pt idx="243">
                  <c:v>2897</c:v>
                </c:pt>
                <c:pt idx="244">
                  <c:v>2776</c:v>
                </c:pt>
                <c:pt idx="245">
                  <c:v>4922</c:v>
                </c:pt>
                <c:pt idx="246">
                  <c:v>3084</c:v>
                </c:pt>
                <c:pt idx="247">
                  <c:v>1981</c:v>
                </c:pt>
                <c:pt idx="248">
                  <c:v>2511</c:v>
                </c:pt>
                <c:pt idx="249">
                  <c:v>3873</c:v>
                </c:pt>
                <c:pt idx="250">
                  <c:v>9134</c:v>
                </c:pt>
                <c:pt idx="251">
                  <c:v>3295</c:v>
                </c:pt>
                <c:pt idx="252">
                  <c:v>2442</c:v>
                </c:pt>
                <c:pt idx="253">
                  <c:v>2639</c:v>
                </c:pt>
                <c:pt idx="254">
                  <c:v>12824</c:v>
                </c:pt>
                <c:pt idx="255">
                  <c:v>2959</c:v>
                </c:pt>
                <c:pt idx="256">
                  <c:v>3019</c:v>
                </c:pt>
                <c:pt idx="257">
                  <c:v>3674</c:v>
                </c:pt>
                <c:pt idx="258">
                  <c:v>2492</c:v>
                </c:pt>
                <c:pt idx="259">
                  <c:v>3083</c:v>
                </c:pt>
                <c:pt idx="260">
                  <c:v>1524</c:v>
                </c:pt>
                <c:pt idx="261">
                  <c:v>2640</c:v>
                </c:pt>
                <c:pt idx="262">
                  <c:v>2639</c:v>
                </c:pt>
                <c:pt idx="263">
                  <c:v>2480</c:v>
                </c:pt>
                <c:pt idx="264">
                  <c:v>2050</c:v>
                </c:pt>
                <c:pt idx="265">
                  <c:v>2284</c:v>
                </c:pt>
                <c:pt idx="266">
                  <c:v>2711</c:v>
                </c:pt>
                <c:pt idx="267">
                  <c:v>2550</c:v>
                </c:pt>
                <c:pt idx="268">
                  <c:v>2591</c:v>
                </c:pt>
                <c:pt idx="269">
                  <c:v>2736</c:v>
                </c:pt>
                <c:pt idx="270">
                  <c:v>2632</c:v>
                </c:pt>
                <c:pt idx="271">
                  <c:v>2278</c:v>
                </c:pt>
                <c:pt idx="272">
                  <c:v>2541</c:v>
                </c:pt>
                <c:pt idx="273">
                  <c:v>2612</c:v>
                </c:pt>
                <c:pt idx="274">
                  <c:v>2568</c:v>
                </c:pt>
                <c:pt idx="275">
                  <c:v>2444</c:v>
                </c:pt>
                <c:pt idx="276">
                  <c:v>2910</c:v>
                </c:pt>
                <c:pt idx="277">
                  <c:v>3136</c:v>
                </c:pt>
                <c:pt idx="278">
                  <c:v>2508</c:v>
                </c:pt>
                <c:pt idx="279">
                  <c:v>2553</c:v>
                </c:pt>
                <c:pt idx="280">
                  <c:v>2603</c:v>
                </c:pt>
                <c:pt idx="281">
                  <c:v>1525</c:v>
                </c:pt>
                <c:pt idx="282">
                  <c:v>2618</c:v>
                </c:pt>
                <c:pt idx="283">
                  <c:v>1706</c:v>
                </c:pt>
                <c:pt idx="284">
                  <c:v>2452</c:v>
                </c:pt>
                <c:pt idx="285">
                  <c:v>2396</c:v>
                </c:pt>
                <c:pt idx="286">
                  <c:v>2451</c:v>
                </c:pt>
                <c:pt idx="287">
                  <c:v>2454</c:v>
                </c:pt>
                <c:pt idx="288">
                  <c:v>2689</c:v>
                </c:pt>
                <c:pt idx="289">
                  <c:v>2446</c:v>
                </c:pt>
                <c:pt idx="290">
                  <c:v>2594</c:v>
                </c:pt>
                <c:pt idx="291">
                  <c:v>2669</c:v>
                </c:pt>
                <c:pt idx="292">
                  <c:v>2447</c:v>
                </c:pt>
                <c:pt idx="293">
                  <c:v>1822</c:v>
                </c:pt>
                <c:pt idx="294">
                  <c:v>3891</c:v>
                </c:pt>
                <c:pt idx="295">
                  <c:v>3108</c:v>
                </c:pt>
                <c:pt idx="296">
                  <c:v>2239</c:v>
                </c:pt>
                <c:pt idx="297">
                  <c:v>2782</c:v>
                </c:pt>
                <c:pt idx="298">
                  <c:v>2115</c:v>
                </c:pt>
                <c:pt idx="299">
                  <c:v>2740</c:v>
                </c:pt>
                <c:pt idx="300">
                  <c:v>2485</c:v>
                </c:pt>
                <c:pt idx="301">
                  <c:v>2663</c:v>
                </c:pt>
                <c:pt idx="302">
                  <c:v>1804</c:v>
                </c:pt>
                <c:pt idx="303">
                  <c:v>1358</c:v>
                </c:pt>
                <c:pt idx="304">
                  <c:v>2647</c:v>
                </c:pt>
                <c:pt idx="305">
                  <c:v>2519</c:v>
                </c:pt>
                <c:pt idx="306">
                  <c:v>1295</c:v>
                </c:pt>
                <c:pt idx="307">
                  <c:v>2459</c:v>
                </c:pt>
                <c:pt idx="308">
                  <c:v>2490</c:v>
                </c:pt>
                <c:pt idx="309">
                  <c:v>1618</c:v>
                </c:pt>
                <c:pt idx="310">
                  <c:v>4036</c:v>
                </c:pt>
                <c:pt idx="311">
                  <c:v>2473</c:v>
                </c:pt>
                <c:pt idx="312">
                  <c:v>2401</c:v>
                </c:pt>
                <c:pt idx="313">
                  <c:v>2252</c:v>
                </c:pt>
                <c:pt idx="314">
                  <c:v>2394</c:v>
                </c:pt>
                <c:pt idx="315">
                  <c:v>2560</c:v>
                </c:pt>
                <c:pt idx="316">
                  <c:v>2468</c:v>
                </c:pt>
                <c:pt idx="317">
                  <c:v>2417</c:v>
                </c:pt>
                <c:pt idx="318">
                  <c:v>2535</c:v>
                </c:pt>
                <c:pt idx="319">
                  <c:v>2523</c:v>
                </c:pt>
                <c:pt idx="320">
                  <c:v>2518</c:v>
                </c:pt>
                <c:pt idx="321">
                  <c:v>2169</c:v>
                </c:pt>
                <c:pt idx="322">
                  <c:v>2428</c:v>
                </c:pt>
                <c:pt idx="323">
                  <c:v>1222</c:v>
                </c:pt>
                <c:pt idx="324">
                  <c:v>2354</c:v>
                </c:pt>
                <c:pt idx="325">
                  <c:v>2652</c:v>
                </c:pt>
                <c:pt idx="326">
                  <c:v>2497</c:v>
                </c:pt>
                <c:pt idx="327">
                  <c:v>2513</c:v>
                </c:pt>
                <c:pt idx="328">
                  <c:v>2474</c:v>
                </c:pt>
                <c:pt idx="329">
                  <c:v>2527</c:v>
                </c:pt>
                <c:pt idx="330">
                  <c:v>3197</c:v>
                </c:pt>
                <c:pt idx="331">
                  <c:v>2639</c:v>
                </c:pt>
                <c:pt idx="332">
                  <c:v>2124</c:v>
                </c:pt>
                <c:pt idx="333">
                  <c:v>2421</c:v>
                </c:pt>
                <c:pt idx="334">
                  <c:v>2090</c:v>
                </c:pt>
                <c:pt idx="335">
                  <c:v>2297</c:v>
                </c:pt>
                <c:pt idx="336">
                  <c:v>2503</c:v>
                </c:pt>
                <c:pt idx="337">
                  <c:v>2835</c:v>
                </c:pt>
                <c:pt idx="338">
                  <c:v>2653</c:v>
                </c:pt>
                <c:pt idx="339">
                  <c:v>2571</c:v>
                </c:pt>
                <c:pt idx="340">
                  <c:v>2398</c:v>
                </c:pt>
                <c:pt idx="341">
                  <c:v>3148</c:v>
                </c:pt>
                <c:pt idx="342">
                  <c:v>2567</c:v>
                </c:pt>
                <c:pt idx="343">
                  <c:v>2685</c:v>
                </c:pt>
                <c:pt idx="344">
                  <c:v>2138</c:v>
                </c:pt>
                <c:pt idx="345">
                  <c:v>3265</c:v>
                </c:pt>
                <c:pt idx="346">
                  <c:v>2639</c:v>
                </c:pt>
                <c:pt idx="347">
                  <c:v>3162</c:v>
                </c:pt>
                <c:pt idx="348">
                  <c:v>2582</c:v>
                </c:pt>
                <c:pt idx="349">
                  <c:v>2335</c:v>
                </c:pt>
                <c:pt idx="350">
                  <c:v>2576</c:v>
                </c:pt>
                <c:pt idx="351">
                  <c:v>2836</c:v>
                </c:pt>
                <c:pt idx="352">
                  <c:v>2660</c:v>
                </c:pt>
                <c:pt idx="353">
                  <c:v>2692</c:v>
                </c:pt>
                <c:pt idx="354">
                  <c:v>2442</c:v>
                </c:pt>
                <c:pt idx="355">
                  <c:v>2587</c:v>
                </c:pt>
                <c:pt idx="356">
                  <c:v>2474</c:v>
                </c:pt>
                <c:pt idx="357">
                  <c:v>6882</c:v>
                </c:pt>
                <c:pt idx="358">
                  <c:v>2404</c:v>
                </c:pt>
                <c:pt idx="359">
                  <c:v>2270</c:v>
                </c:pt>
                <c:pt idx="360">
                  <c:v>1655</c:v>
                </c:pt>
                <c:pt idx="361">
                  <c:v>2258</c:v>
                </c:pt>
                <c:pt idx="362">
                  <c:v>4014</c:v>
                </c:pt>
                <c:pt idx="363">
                  <c:v>3678</c:v>
                </c:pt>
                <c:pt idx="364">
                  <c:v>3453</c:v>
                </c:pt>
                <c:pt idx="365">
                  <c:v>3748</c:v>
                </c:pt>
                <c:pt idx="366">
                  <c:v>4476</c:v>
                </c:pt>
                <c:pt idx="367">
                  <c:v>3779</c:v>
                </c:pt>
                <c:pt idx="368">
                  <c:v>3662</c:v>
                </c:pt>
                <c:pt idx="369">
                  <c:v>4064</c:v>
                </c:pt>
                <c:pt idx="370">
                  <c:v>4364</c:v>
                </c:pt>
                <c:pt idx="371">
                  <c:v>4241</c:v>
                </c:pt>
                <c:pt idx="372">
                  <c:v>4150</c:v>
                </c:pt>
                <c:pt idx="373">
                  <c:v>3939</c:v>
                </c:pt>
                <c:pt idx="374">
                  <c:v>4308</c:v>
                </c:pt>
                <c:pt idx="375">
                  <c:v>3676</c:v>
                </c:pt>
                <c:pt idx="376">
                  <c:v>2252</c:v>
                </c:pt>
                <c:pt idx="377">
                  <c:v>4357</c:v>
                </c:pt>
                <c:pt idx="378">
                  <c:v>4474</c:v>
                </c:pt>
                <c:pt idx="379">
                  <c:v>3883</c:v>
                </c:pt>
                <c:pt idx="380">
                  <c:v>2503</c:v>
                </c:pt>
                <c:pt idx="381">
                  <c:v>3153</c:v>
                </c:pt>
                <c:pt idx="382">
                  <c:v>4013</c:v>
                </c:pt>
                <c:pt idx="383">
                  <c:v>4055</c:v>
                </c:pt>
                <c:pt idx="384">
                  <c:v>3754</c:v>
                </c:pt>
                <c:pt idx="385">
                  <c:v>2928</c:v>
                </c:pt>
                <c:pt idx="386">
                  <c:v>1823</c:v>
                </c:pt>
                <c:pt idx="387">
                  <c:v>2620</c:v>
                </c:pt>
                <c:pt idx="388">
                  <c:v>5224</c:v>
                </c:pt>
                <c:pt idx="389">
                  <c:v>3156</c:v>
                </c:pt>
                <c:pt idx="390">
                  <c:v>2483</c:v>
                </c:pt>
                <c:pt idx="391">
                  <c:v>4083</c:v>
                </c:pt>
                <c:pt idx="392">
                  <c:v>8628</c:v>
                </c:pt>
                <c:pt idx="393">
                  <c:v>2588</c:v>
                </c:pt>
                <c:pt idx="394">
                  <c:v>2651</c:v>
                </c:pt>
                <c:pt idx="395">
                  <c:v>2605</c:v>
                </c:pt>
                <c:pt idx="396">
                  <c:v>2673</c:v>
                </c:pt>
                <c:pt idx="397">
                  <c:v>2703</c:v>
                </c:pt>
                <c:pt idx="398">
                  <c:v>2599</c:v>
                </c:pt>
                <c:pt idx="399">
                  <c:v>2729</c:v>
                </c:pt>
                <c:pt idx="400">
                  <c:v>2886</c:v>
                </c:pt>
                <c:pt idx="401">
                  <c:v>1557</c:v>
                </c:pt>
                <c:pt idx="402">
                  <c:v>2579</c:v>
                </c:pt>
                <c:pt idx="403">
                  <c:v>2645</c:v>
                </c:pt>
                <c:pt idx="404">
                  <c:v>2639</c:v>
                </c:pt>
                <c:pt idx="405">
                  <c:v>2499</c:v>
                </c:pt>
                <c:pt idx="406">
                  <c:v>2074</c:v>
                </c:pt>
                <c:pt idx="407">
                  <c:v>2443</c:v>
                </c:pt>
                <c:pt idx="408">
                  <c:v>2111</c:v>
                </c:pt>
                <c:pt idx="409">
                  <c:v>2530</c:v>
                </c:pt>
                <c:pt idx="410">
                  <c:v>2545</c:v>
                </c:pt>
                <c:pt idx="411">
                  <c:v>2550</c:v>
                </c:pt>
                <c:pt idx="412">
                  <c:v>2465</c:v>
                </c:pt>
                <c:pt idx="413">
                  <c:v>2525</c:v>
                </c:pt>
                <c:pt idx="414">
                  <c:v>2589</c:v>
                </c:pt>
                <c:pt idx="415">
                  <c:v>3374</c:v>
                </c:pt>
                <c:pt idx="416">
                  <c:v>2369</c:v>
                </c:pt>
                <c:pt idx="417">
                  <c:v>2555</c:v>
                </c:pt>
                <c:pt idx="418">
                  <c:v>4466</c:v>
                </c:pt>
                <c:pt idx="419">
                  <c:v>3126</c:v>
                </c:pt>
                <c:pt idx="420">
                  <c:v>2779</c:v>
                </c:pt>
                <c:pt idx="421">
                  <c:v>2526</c:v>
                </c:pt>
                <c:pt idx="422">
                  <c:v>2579</c:v>
                </c:pt>
                <c:pt idx="423">
                  <c:v>2577</c:v>
                </c:pt>
                <c:pt idx="424">
                  <c:v>2603</c:v>
                </c:pt>
                <c:pt idx="425">
                  <c:v>2568</c:v>
                </c:pt>
                <c:pt idx="426">
                  <c:v>2508</c:v>
                </c:pt>
                <c:pt idx="427">
                  <c:v>2578</c:v>
                </c:pt>
                <c:pt idx="428">
                  <c:v>2913</c:v>
                </c:pt>
                <c:pt idx="429">
                  <c:v>1472</c:v>
                </c:pt>
                <c:pt idx="430">
                  <c:v>2434</c:v>
                </c:pt>
                <c:pt idx="431">
                  <c:v>3294</c:v>
                </c:pt>
                <c:pt idx="432">
                  <c:v>5333</c:v>
                </c:pt>
                <c:pt idx="433">
                  <c:v>4616</c:v>
                </c:pt>
                <c:pt idx="434">
                  <c:v>4025</c:v>
                </c:pt>
                <c:pt idx="435">
                  <c:v>4343</c:v>
                </c:pt>
                <c:pt idx="436">
                  <c:v>4534</c:v>
                </c:pt>
                <c:pt idx="437">
                  <c:v>3543</c:v>
                </c:pt>
                <c:pt idx="438">
                  <c:v>2967</c:v>
                </c:pt>
                <c:pt idx="439">
                  <c:v>3370</c:v>
                </c:pt>
                <c:pt idx="440">
                  <c:v>4178</c:v>
                </c:pt>
                <c:pt idx="441">
                  <c:v>5058</c:v>
                </c:pt>
                <c:pt idx="442">
                  <c:v>4857</c:v>
                </c:pt>
                <c:pt idx="443">
                  <c:v>2187</c:v>
                </c:pt>
                <c:pt idx="444">
                  <c:v>2171</c:v>
                </c:pt>
                <c:pt idx="445">
                  <c:v>3129</c:v>
                </c:pt>
                <c:pt idx="446">
                  <c:v>2133</c:v>
                </c:pt>
                <c:pt idx="447">
                  <c:v>2758</c:v>
                </c:pt>
                <c:pt idx="448">
                  <c:v>2597</c:v>
                </c:pt>
                <c:pt idx="449">
                  <c:v>3103</c:v>
                </c:pt>
                <c:pt idx="450">
                  <c:v>2428</c:v>
                </c:pt>
                <c:pt idx="451">
                  <c:v>4307</c:v>
                </c:pt>
                <c:pt idx="452">
                  <c:v>1200</c:v>
                </c:pt>
                <c:pt idx="453">
                  <c:v>2933</c:v>
                </c:pt>
                <c:pt idx="454">
                  <c:v>3517</c:v>
                </c:pt>
                <c:pt idx="455">
                  <c:v>2596</c:v>
                </c:pt>
                <c:pt idx="456">
                  <c:v>2286</c:v>
                </c:pt>
                <c:pt idx="457">
                  <c:v>3136</c:v>
                </c:pt>
                <c:pt idx="458">
                  <c:v>2584</c:v>
                </c:pt>
                <c:pt idx="459">
                  <c:v>2562</c:v>
                </c:pt>
                <c:pt idx="460">
                  <c:v>2137</c:v>
                </c:pt>
                <c:pt idx="461">
                  <c:v>2742</c:v>
                </c:pt>
                <c:pt idx="462">
                  <c:v>2453</c:v>
                </c:pt>
                <c:pt idx="463">
                  <c:v>2125</c:v>
                </c:pt>
                <c:pt idx="464">
                  <c:v>2690</c:v>
                </c:pt>
                <c:pt idx="465">
                  <c:v>2509</c:v>
                </c:pt>
                <c:pt idx="466">
                  <c:v>2467</c:v>
                </c:pt>
                <c:pt idx="467">
                  <c:v>2562</c:v>
                </c:pt>
                <c:pt idx="468">
                  <c:v>2475</c:v>
                </c:pt>
                <c:pt idx="469">
                  <c:v>2852</c:v>
                </c:pt>
                <c:pt idx="470">
                  <c:v>2757</c:v>
                </c:pt>
                <c:pt idx="471">
                  <c:v>2898</c:v>
                </c:pt>
                <c:pt idx="472">
                  <c:v>4534</c:v>
                </c:pt>
                <c:pt idx="473">
                  <c:v>3176</c:v>
                </c:pt>
                <c:pt idx="474">
                  <c:v>3524</c:v>
                </c:pt>
                <c:pt idx="475">
                  <c:v>4311</c:v>
                </c:pt>
                <c:pt idx="476">
                  <c:v>3850</c:v>
                </c:pt>
                <c:pt idx="477">
                  <c:v>3821</c:v>
                </c:pt>
                <c:pt idx="478">
                  <c:v>4156</c:v>
                </c:pt>
                <c:pt idx="479">
                  <c:v>3911</c:v>
                </c:pt>
                <c:pt idx="480">
                  <c:v>4421</c:v>
                </c:pt>
                <c:pt idx="481">
                  <c:v>4564</c:v>
                </c:pt>
                <c:pt idx="482">
                  <c:v>3884</c:v>
                </c:pt>
                <c:pt idx="483">
                  <c:v>3453</c:v>
                </c:pt>
                <c:pt idx="484">
                  <c:v>2259</c:v>
                </c:pt>
                <c:pt idx="485">
                  <c:v>3067</c:v>
                </c:pt>
                <c:pt idx="486">
                  <c:v>3972</c:v>
                </c:pt>
                <c:pt idx="487">
                  <c:v>4347</c:v>
                </c:pt>
                <c:pt idx="488">
                  <c:v>1803</c:v>
                </c:pt>
                <c:pt idx="489">
                  <c:v>3901</c:v>
                </c:pt>
                <c:pt idx="490">
                  <c:v>3944</c:v>
                </c:pt>
                <c:pt idx="491">
                  <c:v>4513</c:v>
                </c:pt>
                <c:pt idx="492">
                  <c:v>3799</c:v>
                </c:pt>
                <c:pt idx="493">
                  <c:v>3658</c:v>
                </c:pt>
                <c:pt idx="494">
                  <c:v>4049</c:v>
                </c:pt>
                <c:pt idx="495">
                  <c:v>4910</c:v>
                </c:pt>
                <c:pt idx="496">
                  <c:v>3891</c:v>
                </c:pt>
                <c:pt idx="497">
                  <c:v>2251</c:v>
                </c:pt>
                <c:pt idx="498">
                  <c:v>3562</c:v>
                </c:pt>
                <c:pt idx="499">
                  <c:v>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D-44EC-AF44-18E765C2F1F4}"/>
            </c:ext>
          </c:extLst>
        </c:ser>
        <c:ser>
          <c:idx val="1"/>
          <c:order val="1"/>
          <c:tx>
            <c:strRef>
              <c:f>'Busqueda Codificada'!$D$3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'Busqueda Codificada'!$B$4:$B$503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Codificada'!$D$4:$D$503</c:f>
              <c:numCache>
                <c:formatCode>General</c:formatCode>
                <c:ptCount val="500"/>
                <c:pt idx="0">
                  <c:v>1802</c:v>
                </c:pt>
                <c:pt idx="1">
                  <c:v>1683</c:v>
                </c:pt>
                <c:pt idx="2">
                  <c:v>1541</c:v>
                </c:pt>
                <c:pt idx="3">
                  <c:v>1047</c:v>
                </c:pt>
                <c:pt idx="4">
                  <c:v>618</c:v>
                </c:pt>
                <c:pt idx="5">
                  <c:v>1467</c:v>
                </c:pt>
                <c:pt idx="6">
                  <c:v>1176</c:v>
                </c:pt>
                <c:pt idx="7">
                  <c:v>1711</c:v>
                </c:pt>
                <c:pt idx="8">
                  <c:v>876</c:v>
                </c:pt>
                <c:pt idx="9">
                  <c:v>851</c:v>
                </c:pt>
                <c:pt idx="10">
                  <c:v>3060</c:v>
                </c:pt>
                <c:pt idx="11">
                  <c:v>2494</c:v>
                </c:pt>
                <c:pt idx="12">
                  <c:v>1426</c:v>
                </c:pt>
                <c:pt idx="13">
                  <c:v>3014</c:v>
                </c:pt>
                <c:pt idx="14">
                  <c:v>1613</c:v>
                </c:pt>
                <c:pt idx="15">
                  <c:v>3489</c:v>
                </c:pt>
                <c:pt idx="16">
                  <c:v>1390</c:v>
                </c:pt>
                <c:pt idx="17">
                  <c:v>2742</c:v>
                </c:pt>
                <c:pt idx="18">
                  <c:v>3501</c:v>
                </c:pt>
                <c:pt idx="19">
                  <c:v>1487</c:v>
                </c:pt>
                <c:pt idx="20">
                  <c:v>2101</c:v>
                </c:pt>
                <c:pt idx="21">
                  <c:v>3185</c:v>
                </c:pt>
                <c:pt idx="22">
                  <c:v>758</c:v>
                </c:pt>
                <c:pt idx="23">
                  <c:v>1948</c:v>
                </c:pt>
                <c:pt idx="24">
                  <c:v>1827</c:v>
                </c:pt>
                <c:pt idx="25">
                  <c:v>1461</c:v>
                </c:pt>
                <c:pt idx="26">
                  <c:v>887</c:v>
                </c:pt>
                <c:pt idx="27">
                  <c:v>2071</c:v>
                </c:pt>
                <c:pt idx="28">
                  <c:v>1956</c:v>
                </c:pt>
                <c:pt idx="29">
                  <c:v>1269</c:v>
                </c:pt>
                <c:pt idx="30">
                  <c:v>1142</c:v>
                </c:pt>
                <c:pt idx="31">
                  <c:v>1062</c:v>
                </c:pt>
                <c:pt idx="32">
                  <c:v>556</c:v>
                </c:pt>
                <c:pt idx="33">
                  <c:v>3842</c:v>
                </c:pt>
                <c:pt idx="34">
                  <c:v>2098</c:v>
                </c:pt>
                <c:pt idx="35">
                  <c:v>1014</c:v>
                </c:pt>
                <c:pt idx="36">
                  <c:v>651</c:v>
                </c:pt>
                <c:pt idx="37">
                  <c:v>1050</c:v>
                </c:pt>
                <c:pt idx="38">
                  <c:v>2627</c:v>
                </c:pt>
                <c:pt idx="39">
                  <c:v>1192</c:v>
                </c:pt>
                <c:pt idx="40">
                  <c:v>2296</c:v>
                </c:pt>
                <c:pt idx="41">
                  <c:v>1261</c:v>
                </c:pt>
                <c:pt idx="42">
                  <c:v>2089</c:v>
                </c:pt>
                <c:pt idx="43">
                  <c:v>2240</c:v>
                </c:pt>
                <c:pt idx="44">
                  <c:v>1107</c:v>
                </c:pt>
                <c:pt idx="45">
                  <c:v>914</c:v>
                </c:pt>
                <c:pt idx="46">
                  <c:v>1023</c:v>
                </c:pt>
                <c:pt idx="47">
                  <c:v>1365</c:v>
                </c:pt>
                <c:pt idx="48">
                  <c:v>2795</c:v>
                </c:pt>
                <c:pt idx="49">
                  <c:v>1114</c:v>
                </c:pt>
                <c:pt idx="50">
                  <c:v>1035</c:v>
                </c:pt>
                <c:pt idx="51">
                  <c:v>797</c:v>
                </c:pt>
                <c:pt idx="52">
                  <c:v>996</c:v>
                </c:pt>
                <c:pt idx="53">
                  <c:v>1318</c:v>
                </c:pt>
                <c:pt idx="54">
                  <c:v>736</c:v>
                </c:pt>
                <c:pt idx="55">
                  <c:v>1418</c:v>
                </c:pt>
                <c:pt idx="56">
                  <c:v>1356</c:v>
                </c:pt>
                <c:pt idx="57">
                  <c:v>1309</c:v>
                </c:pt>
                <c:pt idx="58">
                  <c:v>3173</c:v>
                </c:pt>
                <c:pt idx="59">
                  <c:v>977</c:v>
                </c:pt>
                <c:pt idx="60">
                  <c:v>1621</c:v>
                </c:pt>
                <c:pt idx="61">
                  <c:v>1477</c:v>
                </c:pt>
                <c:pt idx="62">
                  <c:v>1795</c:v>
                </c:pt>
                <c:pt idx="63">
                  <c:v>2220</c:v>
                </c:pt>
                <c:pt idx="64">
                  <c:v>1183</c:v>
                </c:pt>
                <c:pt idx="65">
                  <c:v>1769</c:v>
                </c:pt>
                <c:pt idx="66">
                  <c:v>1016</c:v>
                </c:pt>
                <c:pt idx="67">
                  <c:v>899</c:v>
                </c:pt>
                <c:pt idx="68">
                  <c:v>1148</c:v>
                </c:pt>
                <c:pt idx="69">
                  <c:v>691</c:v>
                </c:pt>
                <c:pt idx="70">
                  <c:v>766</c:v>
                </c:pt>
                <c:pt idx="71">
                  <c:v>1348</c:v>
                </c:pt>
                <c:pt idx="72">
                  <c:v>1160</c:v>
                </c:pt>
                <c:pt idx="73">
                  <c:v>867</c:v>
                </c:pt>
                <c:pt idx="74">
                  <c:v>1315</c:v>
                </c:pt>
                <c:pt idx="75">
                  <c:v>2658</c:v>
                </c:pt>
                <c:pt idx="76">
                  <c:v>1050</c:v>
                </c:pt>
                <c:pt idx="77">
                  <c:v>3339</c:v>
                </c:pt>
                <c:pt idx="78">
                  <c:v>1415</c:v>
                </c:pt>
                <c:pt idx="79">
                  <c:v>1709</c:v>
                </c:pt>
                <c:pt idx="80">
                  <c:v>1503</c:v>
                </c:pt>
                <c:pt idx="81">
                  <c:v>695</c:v>
                </c:pt>
                <c:pt idx="82">
                  <c:v>1270</c:v>
                </c:pt>
                <c:pt idx="83">
                  <c:v>2619</c:v>
                </c:pt>
                <c:pt idx="84">
                  <c:v>819</c:v>
                </c:pt>
                <c:pt idx="85">
                  <c:v>984</c:v>
                </c:pt>
                <c:pt idx="86">
                  <c:v>870</c:v>
                </c:pt>
                <c:pt idx="87">
                  <c:v>972</c:v>
                </c:pt>
                <c:pt idx="88">
                  <c:v>641</c:v>
                </c:pt>
                <c:pt idx="89">
                  <c:v>1584</c:v>
                </c:pt>
                <c:pt idx="90">
                  <c:v>2329</c:v>
                </c:pt>
                <c:pt idx="91">
                  <c:v>2350</c:v>
                </c:pt>
                <c:pt idx="92">
                  <c:v>965</c:v>
                </c:pt>
                <c:pt idx="93">
                  <c:v>2639</c:v>
                </c:pt>
                <c:pt idx="94">
                  <c:v>1004</c:v>
                </c:pt>
                <c:pt idx="95">
                  <c:v>863</c:v>
                </c:pt>
                <c:pt idx="96">
                  <c:v>1456</c:v>
                </c:pt>
                <c:pt idx="97">
                  <c:v>1504</c:v>
                </c:pt>
                <c:pt idx="98">
                  <c:v>1060</c:v>
                </c:pt>
                <c:pt idx="99">
                  <c:v>779</c:v>
                </c:pt>
                <c:pt idx="100">
                  <c:v>1508</c:v>
                </c:pt>
                <c:pt idx="101">
                  <c:v>709</c:v>
                </c:pt>
                <c:pt idx="102">
                  <c:v>1819</c:v>
                </c:pt>
                <c:pt idx="103">
                  <c:v>2582</c:v>
                </c:pt>
                <c:pt idx="104">
                  <c:v>3528</c:v>
                </c:pt>
                <c:pt idx="105">
                  <c:v>2284</c:v>
                </c:pt>
                <c:pt idx="106">
                  <c:v>3265</c:v>
                </c:pt>
                <c:pt idx="107">
                  <c:v>3051</c:v>
                </c:pt>
                <c:pt idx="108">
                  <c:v>2184</c:v>
                </c:pt>
                <c:pt idx="109">
                  <c:v>1239</c:v>
                </c:pt>
                <c:pt idx="110">
                  <c:v>1722</c:v>
                </c:pt>
                <c:pt idx="111">
                  <c:v>1140</c:v>
                </c:pt>
                <c:pt idx="112">
                  <c:v>2590</c:v>
                </c:pt>
                <c:pt idx="113">
                  <c:v>2778</c:v>
                </c:pt>
                <c:pt idx="114">
                  <c:v>3921</c:v>
                </c:pt>
                <c:pt idx="115">
                  <c:v>940</c:v>
                </c:pt>
                <c:pt idx="116">
                  <c:v>1912</c:v>
                </c:pt>
                <c:pt idx="117">
                  <c:v>1572</c:v>
                </c:pt>
                <c:pt idx="118">
                  <c:v>3616</c:v>
                </c:pt>
                <c:pt idx="119">
                  <c:v>4318</c:v>
                </c:pt>
                <c:pt idx="120">
                  <c:v>1090</c:v>
                </c:pt>
                <c:pt idx="121">
                  <c:v>2679</c:v>
                </c:pt>
                <c:pt idx="122">
                  <c:v>967</c:v>
                </c:pt>
                <c:pt idx="123">
                  <c:v>815</c:v>
                </c:pt>
                <c:pt idx="124">
                  <c:v>819</c:v>
                </c:pt>
                <c:pt idx="125">
                  <c:v>2291</c:v>
                </c:pt>
                <c:pt idx="126">
                  <c:v>771</c:v>
                </c:pt>
                <c:pt idx="127">
                  <c:v>2060</c:v>
                </c:pt>
                <c:pt idx="128">
                  <c:v>1840</c:v>
                </c:pt>
                <c:pt idx="129">
                  <c:v>759</c:v>
                </c:pt>
                <c:pt idx="130">
                  <c:v>593</c:v>
                </c:pt>
                <c:pt idx="131">
                  <c:v>1285</c:v>
                </c:pt>
                <c:pt idx="132">
                  <c:v>3946</c:v>
                </c:pt>
                <c:pt idx="133">
                  <c:v>3437</c:v>
                </c:pt>
                <c:pt idx="134">
                  <c:v>1202</c:v>
                </c:pt>
                <c:pt idx="135">
                  <c:v>1587</c:v>
                </c:pt>
                <c:pt idx="136">
                  <c:v>2331</c:v>
                </c:pt>
                <c:pt idx="137">
                  <c:v>1054</c:v>
                </c:pt>
                <c:pt idx="138">
                  <c:v>1026</c:v>
                </c:pt>
                <c:pt idx="139">
                  <c:v>1019</c:v>
                </c:pt>
                <c:pt idx="140">
                  <c:v>1027</c:v>
                </c:pt>
                <c:pt idx="141">
                  <c:v>1296</c:v>
                </c:pt>
                <c:pt idx="142">
                  <c:v>630</c:v>
                </c:pt>
                <c:pt idx="143">
                  <c:v>647</c:v>
                </c:pt>
                <c:pt idx="144">
                  <c:v>1148</c:v>
                </c:pt>
                <c:pt idx="145">
                  <c:v>2646</c:v>
                </c:pt>
                <c:pt idx="146">
                  <c:v>1070</c:v>
                </c:pt>
                <c:pt idx="147">
                  <c:v>2508</c:v>
                </c:pt>
                <c:pt idx="148">
                  <c:v>1561</c:v>
                </c:pt>
                <c:pt idx="149">
                  <c:v>6026</c:v>
                </c:pt>
                <c:pt idx="150">
                  <c:v>1398</c:v>
                </c:pt>
                <c:pt idx="151">
                  <c:v>3128</c:v>
                </c:pt>
                <c:pt idx="152">
                  <c:v>1013</c:v>
                </c:pt>
                <c:pt idx="153">
                  <c:v>1389</c:v>
                </c:pt>
                <c:pt idx="154">
                  <c:v>1647</c:v>
                </c:pt>
                <c:pt idx="155">
                  <c:v>1413</c:v>
                </c:pt>
                <c:pt idx="156">
                  <c:v>4623</c:v>
                </c:pt>
                <c:pt idx="157">
                  <c:v>2722</c:v>
                </c:pt>
                <c:pt idx="158">
                  <c:v>1250</c:v>
                </c:pt>
                <c:pt idx="159">
                  <c:v>1305</c:v>
                </c:pt>
                <c:pt idx="160">
                  <c:v>2438</c:v>
                </c:pt>
                <c:pt idx="161">
                  <c:v>3791</c:v>
                </c:pt>
                <c:pt idx="162">
                  <c:v>1979</c:v>
                </c:pt>
                <c:pt idx="163">
                  <c:v>966</c:v>
                </c:pt>
                <c:pt idx="164">
                  <c:v>866</c:v>
                </c:pt>
                <c:pt idx="165">
                  <c:v>2607</c:v>
                </c:pt>
                <c:pt idx="166">
                  <c:v>733</c:v>
                </c:pt>
                <c:pt idx="167">
                  <c:v>1343</c:v>
                </c:pt>
                <c:pt idx="168">
                  <c:v>1410</c:v>
                </c:pt>
                <c:pt idx="169">
                  <c:v>876</c:v>
                </c:pt>
                <c:pt idx="170">
                  <c:v>1791</c:v>
                </c:pt>
                <c:pt idx="171">
                  <c:v>1417</c:v>
                </c:pt>
                <c:pt idx="172">
                  <c:v>1593</c:v>
                </c:pt>
                <c:pt idx="173">
                  <c:v>1577</c:v>
                </c:pt>
                <c:pt idx="174">
                  <c:v>1599</c:v>
                </c:pt>
                <c:pt idx="175">
                  <c:v>1448</c:v>
                </c:pt>
                <c:pt idx="176">
                  <c:v>2614</c:v>
                </c:pt>
                <c:pt idx="177">
                  <c:v>1056</c:v>
                </c:pt>
                <c:pt idx="178">
                  <c:v>2071</c:v>
                </c:pt>
                <c:pt idx="179">
                  <c:v>1580</c:v>
                </c:pt>
                <c:pt idx="180">
                  <c:v>897</c:v>
                </c:pt>
                <c:pt idx="181">
                  <c:v>2132</c:v>
                </c:pt>
                <c:pt idx="182">
                  <c:v>1520</c:v>
                </c:pt>
                <c:pt idx="183">
                  <c:v>811</c:v>
                </c:pt>
                <c:pt idx="184">
                  <c:v>1679</c:v>
                </c:pt>
                <c:pt idx="185">
                  <c:v>1896</c:v>
                </c:pt>
                <c:pt idx="186">
                  <c:v>1586</c:v>
                </c:pt>
                <c:pt idx="187">
                  <c:v>877</c:v>
                </c:pt>
                <c:pt idx="188">
                  <c:v>3329</c:v>
                </c:pt>
                <c:pt idx="189">
                  <c:v>1450</c:v>
                </c:pt>
                <c:pt idx="190">
                  <c:v>760</c:v>
                </c:pt>
                <c:pt idx="191">
                  <c:v>1566</c:v>
                </c:pt>
                <c:pt idx="192">
                  <c:v>1592</c:v>
                </c:pt>
                <c:pt idx="193">
                  <c:v>1894</c:v>
                </c:pt>
                <c:pt idx="194">
                  <c:v>2184</c:v>
                </c:pt>
                <c:pt idx="195">
                  <c:v>795</c:v>
                </c:pt>
                <c:pt idx="196">
                  <c:v>2010</c:v>
                </c:pt>
                <c:pt idx="197">
                  <c:v>1785</c:v>
                </c:pt>
                <c:pt idx="198">
                  <c:v>3008</c:v>
                </c:pt>
                <c:pt idx="199">
                  <c:v>1469</c:v>
                </c:pt>
                <c:pt idx="200">
                  <c:v>1038</c:v>
                </c:pt>
                <c:pt idx="201">
                  <c:v>2499</c:v>
                </c:pt>
                <c:pt idx="202">
                  <c:v>1741</c:v>
                </c:pt>
                <c:pt idx="203">
                  <c:v>865</c:v>
                </c:pt>
                <c:pt idx="204">
                  <c:v>2143</c:v>
                </c:pt>
                <c:pt idx="205">
                  <c:v>832</c:v>
                </c:pt>
                <c:pt idx="206">
                  <c:v>1616</c:v>
                </c:pt>
                <c:pt idx="207">
                  <c:v>782</c:v>
                </c:pt>
                <c:pt idx="208">
                  <c:v>1100</c:v>
                </c:pt>
                <c:pt idx="209">
                  <c:v>1532</c:v>
                </c:pt>
                <c:pt idx="210">
                  <c:v>985</c:v>
                </c:pt>
                <c:pt idx="211">
                  <c:v>862</c:v>
                </c:pt>
                <c:pt idx="212">
                  <c:v>1271</c:v>
                </c:pt>
                <c:pt idx="213">
                  <c:v>1186</c:v>
                </c:pt>
                <c:pt idx="214">
                  <c:v>1106</c:v>
                </c:pt>
                <c:pt idx="215">
                  <c:v>894</c:v>
                </c:pt>
                <c:pt idx="216">
                  <c:v>720</c:v>
                </c:pt>
                <c:pt idx="217">
                  <c:v>2251</c:v>
                </c:pt>
                <c:pt idx="218">
                  <c:v>889</c:v>
                </c:pt>
                <c:pt idx="219">
                  <c:v>1391</c:v>
                </c:pt>
                <c:pt idx="220">
                  <c:v>1434</c:v>
                </c:pt>
                <c:pt idx="221">
                  <c:v>2340</c:v>
                </c:pt>
                <c:pt idx="222">
                  <c:v>1680</c:v>
                </c:pt>
                <c:pt idx="223">
                  <c:v>1131</c:v>
                </c:pt>
                <c:pt idx="224">
                  <c:v>1026</c:v>
                </c:pt>
                <c:pt idx="225">
                  <c:v>712</c:v>
                </c:pt>
                <c:pt idx="226">
                  <c:v>789</c:v>
                </c:pt>
                <c:pt idx="227">
                  <c:v>821</c:v>
                </c:pt>
                <c:pt idx="228">
                  <c:v>1026</c:v>
                </c:pt>
                <c:pt idx="229">
                  <c:v>2717</c:v>
                </c:pt>
                <c:pt idx="230">
                  <c:v>799</c:v>
                </c:pt>
                <c:pt idx="231">
                  <c:v>818</c:v>
                </c:pt>
                <c:pt idx="232">
                  <c:v>1498</c:v>
                </c:pt>
                <c:pt idx="233">
                  <c:v>850</c:v>
                </c:pt>
                <c:pt idx="234">
                  <c:v>834</c:v>
                </c:pt>
                <c:pt idx="235">
                  <c:v>1915</c:v>
                </c:pt>
                <c:pt idx="236">
                  <c:v>924</c:v>
                </c:pt>
                <c:pt idx="237">
                  <c:v>1766</c:v>
                </c:pt>
                <c:pt idx="238">
                  <c:v>1168</c:v>
                </c:pt>
                <c:pt idx="239">
                  <c:v>774</c:v>
                </c:pt>
                <c:pt idx="240">
                  <c:v>994</c:v>
                </c:pt>
                <c:pt idx="241">
                  <c:v>1973</c:v>
                </c:pt>
                <c:pt idx="242">
                  <c:v>2586</c:v>
                </c:pt>
                <c:pt idx="243">
                  <c:v>1918</c:v>
                </c:pt>
                <c:pt idx="244">
                  <c:v>3041</c:v>
                </c:pt>
                <c:pt idx="245">
                  <c:v>1429</c:v>
                </c:pt>
                <c:pt idx="246">
                  <c:v>1758</c:v>
                </c:pt>
                <c:pt idx="247">
                  <c:v>1284</c:v>
                </c:pt>
                <c:pt idx="248">
                  <c:v>648</c:v>
                </c:pt>
                <c:pt idx="249">
                  <c:v>4817</c:v>
                </c:pt>
                <c:pt idx="250">
                  <c:v>2627</c:v>
                </c:pt>
                <c:pt idx="251">
                  <c:v>1570</c:v>
                </c:pt>
                <c:pt idx="252">
                  <c:v>980</c:v>
                </c:pt>
                <c:pt idx="253">
                  <c:v>1180</c:v>
                </c:pt>
                <c:pt idx="254">
                  <c:v>2763</c:v>
                </c:pt>
                <c:pt idx="255">
                  <c:v>1439</c:v>
                </c:pt>
                <c:pt idx="256">
                  <c:v>2763</c:v>
                </c:pt>
                <c:pt idx="257">
                  <c:v>844</c:v>
                </c:pt>
                <c:pt idx="258">
                  <c:v>1142</c:v>
                </c:pt>
                <c:pt idx="259">
                  <c:v>1815</c:v>
                </c:pt>
                <c:pt idx="260">
                  <c:v>768</c:v>
                </c:pt>
                <c:pt idx="261">
                  <c:v>802</c:v>
                </c:pt>
                <c:pt idx="262">
                  <c:v>750</c:v>
                </c:pt>
                <c:pt idx="263">
                  <c:v>1214</c:v>
                </c:pt>
                <c:pt idx="264">
                  <c:v>1035</c:v>
                </c:pt>
                <c:pt idx="265">
                  <c:v>1834</c:v>
                </c:pt>
                <c:pt idx="266">
                  <c:v>2036</c:v>
                </c:pt>
                <c:pt idx="267">
                  <c:v>2079</c:v>
                </c:pt>
                <c:pt idx="268">
                  <c:v>1451</c:v>
                </c:pt>
                <c:pt idx="269">
                  <c:v>740</c:v>
                </c:pt>
                <c:pt idx="270">
                  <c:v>596</c:v>
                </c:pt>
                <c:pt idx="271">
                  <c:v>2278</c:v>
                </c:pt>
                <c:pt idx="272">
                  <c:v>730</c:v>
                </c:pt>
                <c:pt idx="273">
                  <c:v>970</c:v>
                </c:pt>
                <c:pt idx="274">
                  <c:v>833</c:v>
                </c:pt>
                <c:pt idx="275">
                  <c:v>1681</c:v>
                </c:pt>
                <c:pt idx="276">
                  <c:v>759</c:v>
                </c:pt>
                <c:pt idx="277">
                  <c:v>1872</c:v>
                </c:pt>
                <c:pt idx="278">
                  <c:v>1048</c:v>
                </c:pt>
                <c:pt idx="279">
                  <c:v>2107</c:v>
                </c:pt>
                <c:pt idx="280">
                  <c:v>2051</c:v>
                </c:pt>
                <c:pt idx="281">
                  <c:v>1565</c:v>
                </c:pt>
                <c:pt idx="282">
                  <c:v>991</c:v>
                </c:pt>
                <c:pt idx="283">
                  <c:v>1267</c:v>
                </c:pt>
                <c:pt idx="284">
                  <c:v>633</c:v>
                </c:pt>
                <c:pt idx="285">
                  <c:v>1659</c:v>
                </c:pt>
                <c:pt idx="286">
                  <c:v>801</c:v>
                </c:pt>
                <c:pt idx="287">
                  <c:v>2263</c:v>
                </c:pt>
                <c:pt idx="288">
                  <c:v>811</c:v>
                </c:pt>
                <c:pt idx="289">
                  <c:v>864</c:v>
                </c:pt>
                <c:pt idx="290">
                  <c:v>1961</c:v>
                </c:pt>
                <c:pt idx="291">
                  <c:v>798</c:v>
                </c:pt>
                <c:pt idx="292">
                  <c:v>824</c:v>
                </c:pt>
                <c:pt idx="293">
                  <c:v>687</c:v>
                </c:pt>
                <c:pt idx="294">
                  <c:v>929</c:v>
                </c:pt>
                <c:pt idx="295">
                  <c:v>1156</c:v>
                </c:pt>
                <c:pt idx="296">
                  <c:v>945</c:v>
                </c:pt>
                <c:pt idx="297">
                  <c:v>915</c:v>
                </c:pt>
                <c:pt idx="298">
                  <c:v>981</c:v>
                </c:pt>
                <c:pt idx="299">
                  <c:v>811</c:v>
                </c:pt>
                <c:pt idx="300">
                  <c:v>988</c:v>
                </c:pt>
                <c:pt idx="301">
                  <c:v>1083</c:v>
                </c:pt>
                <c:pt idx="302">
                  <c:v>1892</c:v>
                </c:pt>
                <c:pt idx="303">
                  <c:v>1665</c:v>
                </c:pt>
                <c:pt idx="304">
                  <c:v>2049</c:v>
                </c:pt>
                <c:pt idx="305">
                  <c:v>788</c:v>
                </c:pt>
                <c:pt idx="306">
                  <c:v>1088</c:v>
                </c:pt>
                <c:pt idx="307">
                  <c:v>782</c:v>
                </c:pt>
                <c:pt idx="308">
                  <c:v>641</c:v>
                </c:pt>
                <c:pt idx="309">
                  <c:v>1147</c:v>
                </c:pt>
                <c:pt idx="310">
                  <c:v>2147</c:v>
                </c:pt>
                <c:pt idx="311">
                  <c:v>850</c:v>
                </c:pt>
                <c:pt idx="312">
                  <c:v>928</c:v>
                </c:pt>
                <c:pt idx="313">
                  <c:v>872</c:v>
                </c:pt>
                <c:pt idx="314">
                  <c:v>660</c:v>
                </c:pt>
                <c:pt idx="315">
                  <c:v>921</c:v>
                </c:pt>
                <c:pt idx="316">
                  <c:v>729</c:v>
                </c:pt>
                <c:pt idx="317">
                  <c:v>719</c:v>
                </c:pt>
                <c:pt idx="318">
                  <c:v>809</c:v>
                </c:pt>
                <c:pt idx="319">
                  <c:v>722</c:v>
                </c:pt>
                <c:pt idx="320">
                  <c:v>1978</c:v>
                </c:pt>
                <c:pt idx="321">
                  <c:v>742</c:v>
                </c:pt>
                <c:pt idx="322">
                  <c:v>566</c:v>
                </c:pt>
                <c:pt idx="323">
                  <c:v>1347</c:v>
                </c:pt>
                <c:pt idx="324">
                  <c:v>717</c:v>
                </c:pt>
                <c:pt idx="325">
                  <c:v>849</c:v>
                </c:pt>
                <c:pt idx="326">
                  <c:v>725</c:v>
                </c:pt>
                <c:pt idx="327">
                  <c:v>2423</c:v>
                </c:pt>
                <c:pt idx="328">
                  <c:v>985</c:v>
                </c:pt>
                <c:pt idx="329">
                  <c:v>1895</c:v>
                </c:pt>
                <c:pt idx="330">
                  <c:v>1560</c:v>
                </c:pt>
                <c:pt idx="331">
                  <c:v>827</c:v>
                </c:pt>
                <c:pt idx="332">
                  <c:v>749</c:v>
                </c:pt>
                <c:pt idx="333">
                  <c:v>707</c:v>
                </c:pt>
                <c:pt idx="334">
                  <c:v>689</c:v>
                </c:pt>
                <c:pt idx="335">
                  <c:v>1308</c:v>
                </c:pt>
                <c:pt idx="336">
                  <c:v>1842</c:v>
                </c:pt>
                <c:pt idx="337">
                  <c:v>898</c:v>
                </c:pt>
                <c:pt idx="338">
                  <c:v>2051</c:v>
                </c:pt>
                <c:pt idx="339">
                  <c:v>732</c:v>
                </c:pt>
                <c:pt idx="340">
                  <c:v>887</c:v>
                </c:pt>
                <c:pt idx="341">
                  <c:v>864</c:v>
                </c:pt>
                <c:pt idx="342">
                  <c:v>1327</c:v>
                </c:pt>
                <c:pt idx="343">
                  <c:v>1029</c:v>
                </c:pt>
                <c:pt idx="344">
                  <c:v>755</c:v>
                </c:pt>
                <c:pt idx="345">
                  <c:v>1042</c:v>
                </c:pt>
                <c:pt idx="346">
                  <c:v>835</c:v>
                </c:pt>
                <c:pt idx="347">
                  <c:v>1198</c:v>
                </c:pt>
                <c:pt idx="348">
                  <c:v>991</c:v>
                </c:pt>
                <c:pt idx="349">
                  <c:v>1066</c:v>
                </c:pt>
                <c:pt idx="350">
                  <c:v>1394</c:v>
                </c:pt>
                <c:pt idx="351">
                  <c:v>1625</c:v>
                </c:pt>
                <c:pt idx="352">
                  <c:v>2282</c:v>
                </c:pt>
                <c:pt idx="353">
                  <c:v>979</c:v>
                </c:pt>
                <c:pt idx="354">
                  <c:v>911</c:v>
                </c:pt>
                <c:pt idx="355">
                  <c:v>2394</c:v>
                </c:pt>
                <c:pt idx="356">
                  <c:v>1862</c:v>
                </c:pt>
                <c:pt idx="357">
                  <c:v>909</c:v>
                </c:pt>
                <c:pt idx="358">
                  <c:v>986</c:v>
                </c:pt>
                <c:pt idx="359">
                  <c:v>1231</c:v>
                </c:pt>
                <c:pt idx="360">
                  <c:v>1465</c:v>
                </c:pt>
                <c:pt idx="361">
                  <c:v>1643</c:v>
                </c:pt>
                <c:pt idx="362">
                  <c:v>1492</c:v>
                </c:pt>
                <c:pt idx="363">
                  <c:v>1535</c:v>
                </c:pt>
                <c:pt idx="364">
                  <c:v>3090</c:v>
                </c:pt>
                <c:pt idx="365">
                  <c:v>1815</c:v>
                </c:pt>
                <c:pt idx="366">
                  <c:v>3249</c:v>
                </c:pt>
                <c:pt idx="367">
                  <c:v>1213</c:v>
                </c:pt>
                <c:pt idx="368">
                  <c:v>1810</c:v>
                </c:pt>
                <c:pt idx="369">
                  <c:v>1671</c:v>
                </c:pt>
                <c:pt idx="370">
                  <c:v>1382</c:v>
                </c:pt>
                <c:pt idx="371">
                  <c:v>990</c:v>
                </c:pt>
                <c:pt idx="372">
                  <c:v>1486</c:v>
                </c:pt>
                <c:pt idx="373">
                  <c:v>3194</c:v>
                </c:pt>
                <c:pt idx="374">
                  <c:v>3433</c:v>
                </c:pt>
                <c:pt idx="375">
                  <c:v>1559</c:v>
                </c:pt>
                <c:pt idx="376">
                  <c:v>2299</c:v>
                </c:pt>
                <c:pt idx="377">
                  <c:v>4069</c:v>
                </c:pt>
                <c:pt idx="378">
                  <c:v>1622</c:v>
                </c:pt>
                <c:pt idx="379">
                  <c:v>1411</c:v>
                </c:pt>
                <c:pt idx="380">
                  <c:v>1108</c:v>
                </c:pt>
                <c:pt idx="381">
                  <c:v>1651</c:v>
                </c:pt>
                <c:pt idx="382">
                  <c:v>1582</c:v>
                </c:pt>
                <c:pt idx="383">
                  <c:v>4209</c:v>
                </c:pt>
                <c:pt idx="384">
                  <c:v>1330</c:v>
                </c:pt>
                <c:pt idx="385">
                  <c:v>2652</c:v>
                </c:pt>
                <c:pt idx="386">
                  <c:v>1050</c:v>
                </c:pt>
                <c:pt idx="387">
                  <c:v>2284</c:v>
                </c:pt>
                <c:pt idx="388">
                  <c:v>2697</c:v>
                </c:pt>
                <c:pt idx="389">
                  <c:v>1957</c:v>
                </c:pt>
                <c:pt idx="390">
                  <c:v>2521</c:v>
                </c:pt>
                <c:pt idx="391">
                  <c:v>1305</c:v>
                </c:pt>
                <c:pt idx="392">
                  <c:v>918</c:v>
                </c:pt>
                <c:pt idx="393">
                  <c:v>698</c:v>
                </c:pt>
                <c:pt idx="394">
                  <c:v>645</c:v>
                </c:pt>
                <c:pt idx="395">
                  <c:v>13827</c:v>
                </c:pt>
                <c:pt idx="396">
                  <c:v>2598</c:v>
                </c:pt>
                <c:pt idx="397">
                  <c:v>799</c:v>
                </c:pt>
                <c:pt idx="398">
                  <c:v>2405</c:v>
                </c:pt>
                <c:pt idx="399">
                  <c:v>1146</c:v>
                </c:pt>
                <c:pt idx="400">
                  <c:v>741</c:v>
                </c:pt>
                <c:pt idx="401">
                  <c:v>866</c:v>
                </c:pt>
                <c:pt idx="402">
                  <c:v>681</c:v>
                </c:pt>
                <c:pt idx="403">
                  <c:v>1797</c:v>
                </c:pt>
                <c:pt idx="404">
                  <c:v>871</c:v>
                </c:pt>
                <c:pt idx="405">
                  <c:v>887</c:v>
                </c:pt>
                <c:pt idx="406">
                  <c:v>740</c:v>
                </c:pt>
                <c:pt idx="407">
                  <c:v>2318</c:v>
                </c:pt>
                <c:pt idx="408">
                  <c:v>603</c:v>
                </c:pt>
                <c:pt idx="409">
                  <c:v>866</c:v>
                </c:pt>
                <c:pt idx="410">
                  <c:v>755</c:v>
                </c:pt>
                <c:pt idx="411">
                  <c:v>592</c:v>
                </c:pt>
                <c:pt idx="412">
                  <c:v>1804</c:v>
                </c:pt>
                <c:pt idx="413">
                  <c:v>3324</c:v>
                </c:pt>
                <c:pt idx="414">
                  <c:v>865</c:v>
                </c:pt>
                <c:pt idx="415">
                  <c:v>937</c:v>
                </c:pt>
                <c:pt idx="416">
                  <c:v>1867</c:v>
                </c:pt>
                <c:pt idx="417">
                  <c:v>3828</c:v>
                </c:pt>
                <c:pt idx="418">
                  <c:v>3478</c:v>
                </c:pt>
                <c:pt idx="419">
                  <c:v>923</c:v>
                </c:pt>
                <c:pt idx="420">
                  <c:v>714</c:v>
                </c:pt>
                <c:pt idx="421">
                  <c:v>2277</c:v>
                </c:pt>
                <c:pt idx="422">
                  <c:v>1346</c:v>
                </c:pt>
                <c:pt idx="423">
                  <c:v>1078</c:v>
                </c:pt>
                <c:pt idx="424">
                  <c:v>764</c:v>
                </c:pt>
                <c:pt idx="425">
                  <c:v>767</c:v>
                </c:pt>
                <c:pt idx="426">
                  <c:v>857</c:v>
                </c:pt>
                <c:pt idx="427">
                  <c:v>1559</c:v>
                </c:pt>
                <c:pt idx="428">
                  <c:v>832</c:v>
                </c:pt>
                <c:pt idx="429">
                  <c:v>750</c:v>
                </c:pt>
                <c:pt idx="430">
                  <c:v>1757</c:v>
                </c:pt>
                <c:pt idx="431">
                  <c:v>1306</c:v>
                </c:pt>
                <c:pt idx="432">
                  <c:v>2219</c:v>
                </c:pt>
                <c:pt idx="433">
                  <c:v>2085</c:v>
                </c:pt>
                <c:pt idx="434">
                  <c:v>2466</c:v>
                </c:pt>
                <c:pt idx="435">
                  <c:v>1793</c:v>
                </c:pt>
                <c:pt idx="436">
                  <c:v>1449</c:v>
                </c:pt>
                <c:pt idx="437">
                  <c:v>1539</c:v>
                </c:pt>
                <c:pt idx="438">
                  <c:v>1918</c:v>
                </c:pt>
                <c:pt idx="439">
                  <c:v>723</c:v>
                </c:pt>
                <c:pt idx="440">
                  <c:v>3574</c:v>
                </c:pt>
                <c:pt idx="441">
                  <c:v>1674</c:v>
                </c:pt>
                <c:pt idx="442">
                  <c:v>2640</c:v>
                </c:pt>
                <c:pt idx="443">
                  <c:v>1468</c:v>
                </c:pt>
                <c:pt idx="444">
                  <c:v>2733</c:v>
                </c:pt>
                <c:pt idx="445">
                  <c:v>1529</c:v>
                </c:pt>
                <c:pt idx="446">
                  <c:v>1546</c:v>
                </c:pt>
                <c:pt idx="447">
                  <c:v>2194</c:v>
                </c:pt>
                <c:pt idx="448">
                  <c:v>1782</c:v>
                </c:pt>
                <c:pt idx="449">
                  <c:v>2747</c:v>
                </c:pt>
                <c:pt idx="450">
                  <c:v>1078</c:v>
                </c:pt>
                <c:pt idx="451">
                  <c:v>1002</c:v>
                </c:pt>
                <c:pt idx="452">
                  <c:v>1428</c:v>
                </c:pt>
                <c:pt idx="453">
                  <c:v>719</c:v>
                </c:pt>
                <c:pt idx="454">
                  <c:v>928</c:v>
                </c:pt>
                <c:pt idx="455">
                  <c:v>1004</c:v>
                </c:pt>
                <c:pt idx="456">
                  <c:v>896</c:v>
                </c:pt>
                <c:pt idx="457">
                  <c:v>2387</c:v>
                </c:pt>
                <c:pt idx="458">
                  <c:v>724</c:v>
                </c:pt>
                <c:pt idx="459">
                  <c:v>815</c:v>
                </c:pt>
                <c:pt idx="460">
                  <c:v>957</c:v>
                </c:pt>
                <c:pt idx="461">
                  <c:v>863</c:v>
                </c:pt>
                <c:pt idx="462">
                  <c:v>838</c:v>
                </c:pt>
                <c:pt idx="463">
                  <c:v>804</c:v>
                </c:pt>
                <c:pt idx="464">
                  <c:v>1859</c:v>
                </c:pt>
                <c:pt idx="465">
                  <c:v>820</c:v>
                </c:pt>
                <c:pt idx="466">
                  <c:v>1416</c:v>
                </c:pt>
                <c:pt idx="467">
                  <c:v>1071</c:v>
                </c:pt>
                <c:pt idx="468">
                  <c:v>1908</c:v>
                </c:pt>
                <c:pt idx="469">
                  <c:v>2837</c:v>
                </c:pt>
                <c:pt idx="470">
                  <c:v>916</c:v>
                </c:pt>
                <c:pt idx="471">
                  <c:v>3161</c:v>
                </c:pt>
                <c:pt idx="472">
                  <c:v>1251</c:v>
                </c:pt>
                <c:pt idx="473">
                  <c:v>1721</c:v>
                </c:pt>
                <c:pt idx="474">
                  <c:v>5253</c:v>
                </c:pt>
                <c:pt idx="475">
                  <c:v>3236</c:v>
                </c:pt>
                <c:pt idx="476">
                  <c:v>1477</c:v>
                </c:pt>
                <c:pt idx="477">
                  <c:v>1300</c:v>
                </c:pt>
                <c:pt idx="478">
                  <c:v>979</c:v>
                </c:pt>
                <c:pt idx="479">
                  <c:v>1031</c:v>
                </c:pt>
                <c:pt idx="480">
                  <c:v>1531</c:v>
                </c:pt>
                <c:pt idx="481">
                  <c:v>2334</c:v>
                </c:pt>
                <c:pt idx="482">
                  <c:v>2260</c:v>
                </c:pt>
                <c:pt idx="483">
                  <c:v>1737</c:v>
                </c:pt>
                <c:pt idx="484">
                  <c:v>1668</c:v>
                </c:pt>
                <c:pt idx="485">
                  <c:v>1236</c:v>
                </c:pt>
                <c:pt idx="486">
                  <c:v>1875</c:v>
                </c:pt>
                <c:pt idx="487">
                  <c:v>1502</c:v>
                </c:pt>
                <c:pt idx="488">
                  <c:v>1561</c:v>
                </c:pt>
                <c:pt idx="489">
                  <c:v>1288</c:v>
                </c:pt>
                <c:pt idx="490">
                  <c:v>2810</c:v>
                </c:pt>
                <c:pt idx="491">
                  <c:v>3146</c:v>
                </c:pt>
                <c:pt idx="492">
                  <c:v>1351</c:v>
                </c:pt>
                <c:pt idx="493">
                  <c:v>1517</c:v>
                </c:pt>
                <c:pt idx="494">
                  <c:v>2599</c:v>
                </c:pt>
                <c:pt idx="495">
                  <c:v>1099</c:v>
                </c:pt>
                <c:pt idx="496">
                  <c:v>1980</c:v>
                </c:pt>
                <c:pt idx="497">
                  <c:v>1583</c:v>
                </c:pt>
                <c:pt idx="498">
                  <c:v>2610</c:v>
                </c:pt>
                <c:pt idx="499">
                  <c:v>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D-44EC-AF44-18E765C2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Calculo_Frecuencias!$I$3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Calculo_Frecuencias!$H$4:$H$503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Calculo_Frecuencias!$I$4:$I$503</c:f>
              <c:numCache>
                <c:formatCode>General</c:formatCode>
                <c:ptCount val="500"/>
                <c:pt idx="0">
                  <c:v>406992</c:v>
                </c:pt>
                <c:pt idx="1">
                  <c:v>397896</c:v>
                </c:pt>
                <c:pt idx="2">
                  <c:v>393988</c:v>
                </c:pt>
                <c:pt idx="3">
                  <c:v>397370</c:v>
                </c:pt>
                <c:pt idx="4">
                  <c:v>383919</c:v>
                </c:pt>
                <c:pt idx="5">
                  <c:v>388034</c:v>
                </c:pt>
                <c:pt idx="6">
                  <c:v>387352</c:v>
                </c:pt>
                <c:pt idx="7">
                  <c:v>482043</c:v>
                </c:pt>
                <c:pt idx="8">
                  <c:v>439756</c:v>
                </c:pt>
                <c:pt idx="9">
                  <c:v>406590</c:v>
                </c:pt>
                <c:pt idx="10">
                  <c:v>440600</c:v>
                </c:pt>
                <c:pt idx="11">
                  <c:v>387163</c:v>
                </c:pt>
                <c:pt idx="12">
                  <c:v>455284</c:v>
                </c:pt>
                <c:pt idx="13">
                  <c:v>383096</c:v>
                </c:pt>
                <c:pt idx="14">
                  <c:v>389687</c:v>
                </c:pt>
                <c:pt idx="15">
                  <c:v>401746</c:v>
                </c:pt>
                <c:pt idx="16">
                  <c:v>397625</c:v>
                </c:pt>
                <c:pt idx="17">
                  <c:v>507345</c:v>
                </c:pt>
                <c:pt idx="18">
                  <c:v>388945</c:v>
                </c:pt>
                <c:pt idx="19">
                  <c:v>404240</c:v>
                </c:pt>
                <c:pt idx="20">
                  <c:v>392695</c:v>
                </c:pt>
                <c:pt idx="21">
                  <c:v>522782</c:v>
                </c:pt>
                <c:pt idx="22">
                  <c:v>393724</c:v>
                </c:pt>
                <c:pt idx="23">
                  <c:v>521893</c:v>
                </c:pt>
                <c:pt idx="24">
                  <c:v>390574</c:v>
                </c:pt>
                <c:pt idx="25">
                  <c:v>444358</c:v>
                </c:pt>
                <c:pt idx="26">
                  <c:v>455058</c:v>
                </c:pt>
                <c:pt idx="27">
                  <c:v>497789</c:v>
                </c:pt>
                <c:pt idx="28">
                  <c:v>449822</c:v>
                </c:pt>
                <c:pt idx="29">
                  <c:v>420143</c:v>
                </c:pt>
                <c:pt idx="30">
                  <c:v>419677</c:v>
                </c:pt>
                <c:pt idx="31">
                  <c:v>389375</c:v>
                </c:pt>
                <c:pt idx="32">
                  <c:v>399422</c:v>
                </c:pt>
                <c:pt idx="33">
                  <c:v>385201</c:v>
                </c:pt>
                <c:pt idx="34">
                  <c:v>388543</c:v>
                </c:pt>
                <c:pt idx="35">
                  <c:v>498116</c:v>
                </c:pt>
                <c:pt idx="36">
                  <c:v>420401</c:v>
                </c:pt>
                <c:pt idx="37">
                  <c:v>443097</c:v>
                </c:pt>
                <c:pt idx="38">
                  <c:v>430623</c:v>
                </c:pt>
                <c:pt idx="39">
                  <c:v>397530</c:v>
                </c:pt>
                <c:pt idx="40">
                  <c:v>410822</c:v>
                </c:pt>
                <c:pt idx="41">
                  <c:v>416883</c:v>
                </c:pt>
                <c:pt idx="42">
                  <c:v>490025</c:v>
                </c:pt>
                <c:pt idx="43">
                  <c:v>452210</c:v>
                </c:pt>
                <c:pt idx="44">
                  <c:v>390070</c:v>
                </c:pt>
                <c:pt idx="45">
                  <c:v>392848</c:v>
                </c:pt>
                <c:pt idx="46">
                  <c:v>538865</c:v>
                </c:pt>
                <c:pt idx="47">
                  <c:v>446190</c:v>
                </c:pt>
                <c:pt idx="48">
                  <c:v>412848</c:v>
                </c:pt>
                <c:pt idx="49">
                  <c:v>394967</c:v>
                </c:pt>
                <c:pt idx="50">
                  <c:v>387282</c:v>
                </c:pt>
                <c:pt idx="51">
                  <c:v>388025</c:v>
                </c:pt>
                <c:pt idx="52">
                  <c:v>389778</c:v>
                </c:pt>
                <c:pt idx="53">
                  <c:v>383700</c:v>
                </c:pt>
                <c:pt idx="54">
                  <c:v>460680</c:v>
                </c:pt>
                <c:pt idx="55">
                  <c:v>383648</c:v>
                </c:pt>
                <c:pt idx="56">
                  <c:v>393944</c:v>
                </c:pt>
                <c:pt idx="57">
                  <c:v>387255</c:v>
                </c:pt>
                <c:pt idx="58">
                  <c:v>390904</c:v>
                </c:pt>
                <c:pt idx="59">
                  <c:v>387823</c:v>
                </c:pt>
                <c:pt idx="60">
                  <c:v>387228</c:v>
                </c:pt>
                <c:pt idx="61">
                  <c:v>381080</c:v>
                </c:pt>
                <c:pt idx="62">
                  <c:v>434990</c:v>
                </c:pt>
                <c:pt idx="63">
                  <c:v>438170</c:v>
                </c:pt>
                <c:pt idx="64">
                  <c:v>455054</c:v>
                </c:pt>
                <c:pt idx="65">
                  <c:v>447208</c:v>
                </c:pt>
                <c:pt idx="66">
                  <c:v>407075</c:v>
                </c:pt>
                <c:pt idx="67">
                  <c:v>387500</c:v>
                </c:pt>
                <c:pt idx="68">
                  <c:v>382589</c:v>
                </c:pt>
                <c:pt idx="69">
                  <c:v>387444</c:v>
                </c:pt>
                <c:pt idx="70">
                  <c:v>386936</c:v>
                </c:pt>
                <c:pt idx="71">
                  <c:v>400188</c:v>
                </c:pt>
                <c:pt idx="72">
                  <c:v>447870</c:v>
                </c:pt>
                <c:pt idx="73">
                  <c:v>416697</c:v>
                </c:pt>
                <c:pt idx="74">
                  <c:v>395593</c:v>
                </c:pt>
                <c:pt idx="75">
                  <c:v>429055</c:v>
                </c:pt>
                <c:pt idx="76">
                  <c:v>458181</c:v>
                </c:pt>
                <c:pt idx="77">
                  <c:v>384888</c:v>
                </c:pt>
                <c:pt idx="78">
                  <c:v>377930</c:v>
                </c:pt>
                <c:pt idx="79">
                  <c:v>388258</c:v>
                </c:pt>
                <c:pt idx="80">
                  <c:v>382666</c:v>
                </c:pt>
                <c:pt idx="81">
                  <c:v>421540</c:v>
                </c:pt>
                <c:pt idx="82">
                  <c:v>406690</c:v>
                </c:pt>
                <c:pt idx="83">
                  <c:v>380318</c:v>
                </c:pt>
                <c:pt idx="84">
                  <c:v>383732</c:v>
                </c:pt>
                <c:pt idx="85">
                  <c:v>411789</c:v>
                </c:pt>
                <c:pt idx="86">
                  <c:v>380208</c:v>
                </c:pt>
                <c:pt idx="87">
                  <c:v>382564</c:v>
                </c:pt>
                <c:pt idx="88">
                  <c:v>385464</c:v>
                </c:pt>
                <c:pt idx="89">
                  <c:v>417918</c:v>
                </c:pt>
                <c:pt idx="90">
                  <c:v>427819</c:v>
                </c:pt>
                <c:pt idx="91">
                  <c:v>387528</c:v>
                </c:pt>
                <c:pt idx="92">
                  <c:v>413571</c:v>
                </c:pt>
                <c:pt idx="93">
                  <c:v>435175</c:v>
                </c:pt>
                <c:pt idx="94">
                  <c:v>417976</c:v>
                </c:pt>
                <c:pt idx="95">
                  <c:v>419562</c:v>
                </c:pt>
                <c:pt idx="96">
                  <c:v>389437</c:v>
                </c:pt>
                <c:pt idx="97">
                  <c:v>415136</c:v>
                </c:pt>
                <c:pt idx="98">
                  <c:v>473297</c:v>
                </c:pt>
                <c:pt idx="99">
                  <c:v>499057</c:v>
                </c:pt>
                <c:pt idx="100">
                  <c:v>394508</c:v>
                </c:pt>
                <c:pt idx="101">
                  <c:v>473938</c:v>
                </c:pt>
                <c:pt idx="102">
                  <c:v>388113</c:v>
                </c:pt>
                <c:pt idx="103">
                  <c:v>396467</c:v>
                </c:pt>
                <c:pt idx="104">
                  <c:v>403215</c:v>
                </c:pt>
                <c:pt idx="105">
                  <c:v>393622</c:v>
                </c:pt>
                <c:pt idx="106">
                  <c:v>447458</c:v>
                </c:pt>
                <c:pt idx="107">
                  <c:v>392335</c:v>
                </c:pt>
                <c:pt idx="108">
                  <c:v>395905</c:v>
                </c:pt>
                <c:pt idx="109">
                  <c:v>488144</c:v>
                </c:pt>
                <c:pt idx="110">
                  <c:v>433895</c:v>
                </c:pt>
                <c:pt idx="111">
                  <c:v>387371</c:v>
                </c:pt>
                <c:pt idx="112">
                  <c:v>388468</c:v>
                </c:pt>
                <c:pt idx="113">
                  <c:v>383780</c:v>
                </c:pt>
                <c:pt idx="114">
                  <c:v>462754</c:v>
                </c:pt>
                <c:pt idx="115">
                  <c:v>387087</c:v>
                </c:pt>
                <c:pt idx="116">
                  <c:v>407649</c:v>
                </c:pt>
                <c:pt idx="117">
                  <c:v>449245</c:v>
                </c:pt>
                <c:pt idx="118">
                  <c:v>397944</c:v>
                </c:pt>
                <c:pt idx="119">
                  <c:v>388169</c:v>
                </c:pt>
                <c:pt idx="120">
                  <c:v>515970</c:v>
                </c:pt>
                <c:pt idx="121">
                  <c:v>385938</c:v>
                </c:pt>
                <c:pt idx="122">
                  <c:v>392375</c:v>
                </c:pt>
                <c:pt idx="123">
                  <c:v>394416</c:v>
                </c:pt>
                <c:pt idx="124">
                  <c:v>389224</c:v>
                </c:pt>
                <c:pt idx="125">
                  <c:v>383804</c:v>
                </c:pt>
                <c:pt idx="126">
                  <c:v>387884</c:v>
                </c:pt>
                <c:pt idx="127">
                  <c:v>392705</c:v>
                </c:pt>
                <c:pt idx="128">
                  <c:v>384670</c:v>
                </c:pt>
                <c:pt idx="129">
                  <c:v>453984</c:v>
                </c:pt>
                <c:pt idx="130">
                  <c:v>431324</c:v>
                </c:pt>
                <c:pt idx="131">
                  <c:v>387461</c:v>
                </c:pt>
                <c:pt idx="132">
                  <c:v>391907</c:v>
                </c:pt>
                <c:pt idx="133">
                  <c:v>430479</c:v>
                </c:pt>
                <c:pt idx="134">
                  <c:v>559346</c:v>
                </c:pt>
                <c:pt idx="135">
                  <c:v>406071</c:v>
                </c:pt>
                <c:pt idx="136">
                  <c:v>385308</c:v>
                </c:pt>
                <c:pt idx="137">
                  <c:v>386247</c:v>
                </c:pt>
                <c:pt idx="138">
                  <c:v>492376</c:v>
                </c:pt>
                <c:pt idx="139">
                  <c:v>393249</c:v>
                </c:pt>
                <c:pt idx="140">
                  <c:v>389185</c:v>
                </c:pt>
                <c:pt idx="141">
                  <c:v>475062</c:v>
                </c:pt>
                <c:pt idx="142">
                  <c:v>383368</c:v>
                </c:pt>
                <c:pt idx="143">
                  <c:v>383396</c:v>
                </c:pt>
                <c:pt idx="144">
                  <c:v>387412</c:v>
                </c:pt>
                <c:pt idx="145">
                  <c:v>381536</c:v>
                </c:pt>
                <c:pt idx="146">
                  <c:v>389199</c:v>
                </c:pt>
                <c:pt idx="147">
                  <c:v>389350</c:v>
                </c:pt>
                <c:pt idx="148">
                  <c:v>447053</c:v>
                </c:pt>
                <c:pt idx="149">
                  <c:v>503166</c:v>
                </c:pt>
                <c:pt idx="150">
                  <c:v>422892</c:v>
                </c:pt>
                <c:pt idx="151">
                  <c:v>392492</c:v>
                </c:pt>
                <c:pt idx="152">
                  <c:v>461250</c:v>
                </c:pt>
                <c:pt idx="153">
                  <c:v>384390</c:v>
                </c:pt>
                <c:pt idx="154">
                  <c:v>420091</c:v>
                </c:pt>
                <c:pt idx="155">
                  <c:v>390170</c:v>
                </c:pt>
                <c:pt idx="156">
                  <c:v>388095</c:v>
                </c:pt>
                <c:pt idx="157">
                  <c:v>382246</c:v>
                </c:pt>
                <c:pt idx="158">
                  <c:v>384386</c:v>
                </c:pt>
                <c:pt idx="159">
                  <c:v>382764</c:v>
                </c:pt>
                <c:pt idx="160">
                  <c:v>380737</c:v>
                </c:pt>
                <c:pt idx="161">
                  <c:v>386441</c:v>
                </c:pt>
                <c:pt idx="162">
                  <c:v>417846</c:v>
                </c:pt>
                <c:pt idx="163">
                  <c:v>385681</c:v>
                </c:pt>
                <c:pt idx="164">
                  <c:v>387600</c:v>
                </c:pt>
                <c:pt idx="165">
                  <c:v>387940</c:v>
                </c:pt>
                <c:pt idx="166">
                  <c:v>387871</c:v>
                </c:pt>
                <c:pt idx="167">
                  <c:v>387754</c:v>
                </c:pt>
                <c:pt idx="168">
                  <c:v>405091</c:v>
                </c:pt>
                <c:pt idx="169">
                  <c:v>389277</c:v>
                </c:pt>
                <c:pt idx="170">
                  <c:v>454577</c:v>
                </c:pt>
                <c:pt idx="171">
                  <c:v>646004</c:v>
                </c:pt>
                <c:pt idx="172">
                  <c:v>456456</c:v>
                </c:pt>
                <c:pt idx="173">
                  <c:v>430850</c:v>
                </c:pt>
                <c:pt idx="174">
                  <c:v>448787</c:v>
                </c:pt>
                <c:pt idx="175">
                  <c:v>380134</c:v>
                </c:pt>
                <c:pt idx="176">
                  <c:v>393148</c:v>
                </c:pt>
                <c:pt idx="177">
                  <c:v>383090</c:v>
                </c:pt>
                <c:pt idx="178">
                  <c:v>502044</c:v>
                </c:pt>
                <c:pt idx="179">
                  <c:v>395521</c:v>
                </c:pt>
                <c:pt idx="180">
                  <c:v>389021</c:v>
                </c:pt>
                <c:pt idx="181">
                  <c:v>473587</c:v>
                </c:pt>
                <c:pt idx="182">
                  <c:v>388524</c:v>
                </c:pt>
                <c:pt idx="183">
                  <c:v>436280</c:v>
                </c:pt>
                <c:pt idx="184">
                  <c:v>377211</c:v>
                </c:pt>
                <c:pt idx="185">
                  <c:v>391012</c:v>
                </c:pt>
                <c:pt idx="186">
                  <c:v>396426</c:v>
                </c:pt>
                <c:pt idx="187">
                  <c:v>383635</c:v>
                </c:pt>
                <c:pt idx="188">
                  <c:v>419118</c:v>
                </c:pt>
                <c:pt idx="189">
                  <c:v>412719</c:v>
                </c:pt>
                <c:pt idx="190">
                  <c:v>441316</c:v>
                </c:pt>
                <c:pt idx="191">
                  <c:v>468923</c:v>
                </c:pt>
                <c:pt idx="192">
                  <c:v>384179</c:v>
                </c:pt>
                <c:pt idx="193">
                  <c:v>430485</c:v>
                </c:pt>
                <c:pt idx="194">
                  <c:v>462819</c:v>
                </c:pt>
                <c:pt idx="195">
                  <c:v>386520</c:v>
                </c:pt>
                <c:pt idx="196">
                  <c:v>389240</c:v>
                </c:pt>
                <c:pt idx="197">
                  <c:v>445335</c:v>
                </c:pt>
                <c:pt idx="198">
                  <c:v>437012</c:v>
                </c:pt>
                <c:pt idx="199">
                  <c:v>501657</c:v>
                </c:pt>
                <c:pt idx="200">
                  <c:v>515601</c:v>
                </c:pt>
                <c:pt idx="201">
                  <c:v>429143</c:v>
                </c:pt>
                <c:pt idx="202">
                  <c:v>393562</c:v>
                </c:pt>
                <c:pt idx="203">
                  <c:v>386601</c:v>
                </c:pt>
                <c:pt idx="204">
                  <c:v>401816</c:v>
                </c:pt>
                <c:pt idx="205">
                  <c:v>418777</c:v>
                </c:pt>
                <c:pt idx="206">
                  <c:v>386362</c:v>
                </c:pt>
                <c:pt idx="207">
                  <c:v>424929</c:v>
                </c:pt>
                <c:pt idx="208">
                  <c:v>395156</c:v>
                </c:pt>
                <c:pt idx="209">
                  <c:v>491153</c:v>
                </c:pt>
                <c:pt idx="210">
                  <c:v>381481</c:v>
                </c:pt>
                <c:pt idx="211">
                  <c:v>440601</c:v>
                </c:pt>
                <c:pt idx="212">
                  <c:v>486032</c:v>
                </c:pt>
                <c:pt idx="213">
                  <c:v>463975</c:v>
                </c:pt>
                <c:pt idx="214">
                  <c:v>386976</c:v>
                </c:pt>
                <c:pt idx="215">
                  <c:v>394734</c:v>
                </c:pt>
                <c:pt idx="216">
                  <c:v>458429</c:v>
                </c:pt>
                <c:pt idx="217">
                  <c:v>386962</c:v>
                </c:pt>
                <c:pt idx="218">
                  <c:v>386391</c:v>
                </c:pt>
                <c:pt idx="219">
                  <c:v>447518</c:v>
                </c:pt>
                <c:pt idx="220">
                  <c:v>389247</c:v>
                </c:pt>
                <c:pt idx="221">
                  <c:v>441745</c:v>
                </c:pt>
                <c:pt idx="222">
                  <c:v>384486</c:v>
                </c:pt>
                <c:pt idx="223">
                  <c:v>388905</c:v>
                </c:pt>
                <c:pt idx="224">
                  <c:v>383873</c:v>
                </c:pt>
                <c:pt idx="225">
                  <c:v>433456</c:v>
                </c:pt>
                <c:pt idx="226">
                  <c:v>388212</c:v>
                </c:pt>
                <c:pt idx="227">
                  <c:v>393545</c:v>
                </c:pt>
                <c:pt idx="228">
                  <c:v>391187</c:v>
                </c:pt>
                <c:pt idx="229">
                  <c:v>399474</c:v>
                </c:pt>
                <c:pt idx="230">
                  <c:v>398562</c:v>
                </c:pt>
                <c:pt idx="231">
                  <c:v>396999</c:v>
                </c:pt>
                <c:pt idx="232">
                  <c:v>396026</c:v>
                </c:pt>
                <c:pt idx="233">
                  <c:v>450545</c:v>
                </c:pt>
                <c:pt idx="234">
                  <c:v>456041</c:v>
                </c:pt>
                <c:pt idx="235">
                  <c:v>385249</c:v>
                </c:pt>
                <c:pt idx="236">
                  <c:v>385545</c:v>
                </c:pt>
                <c:pt idx="237">
                  <c:v>464394</c:v>
                </c:pt>
                <c:pt idx="238">
                  <c:v>382713</c:v>
                </c:pt>
                <c:pt idx="239">
                  <c:v>399323</c:v>
                </c:pt>
                <c:pt idx="240">
                  <c:v>440838</c:v>
                </c:pt>
                <c:pt idx="241">
                  <c:v>395667</c:v>
                </c:pt>
                <c:pt idx="242">
                  <c:v>398538</c:v>
                </c:pt>
                <c:pt idx="243">
                  <c:v>441821</c:v>
                </c:pt>
                <c:pt idx="244">
                  <c:v>414369</c:v>
                </c:pt>
                <c:pt idx="245">
                  <c:v>507876</c:v>
                </c:pt>
                <c:pt idx="246">
                  <c:v>391322</c:v>
                </c:pt>
                <c:pt idx="247">
                  <c:v>399575</c:v>
                </c:pt>
                <c:pt idx="248">
                  <c:v>397786</c:v>
                </c:pt>
                <c:pt idx="249">
                  <c:v>489152</c:v>
                </c:pt>
                <c:pt idx="250">
                  <c:v>388916</c:v>
                </c:pt>
                <c:pt idx="251">
                  <c:v>437004</c:v>
                </c:pt>
                <c:pt idx="252">
                  <c:v>465249</c:v>
                </c:pt>
                <c:pt idx="253">
                  <c:v>399005</c:v>
                </c:pt>
                <c:pt idx="254">
                  <c:v>400300</c:v>
                </c:pt>
                <c:pt idx="255">
                  <c:v>406138</c:v>
                </c:pt>
                <c:pt idx="256">
                  <c:v>422643</c:v>
                </c:pt>
                <c:pt idx="257">
                  <c:v>402772</c:v>
                </c:pt>
                <c:pt idx="258">
                  <c:v>393240</c:v>
                </c:pt>
                <c:pt idx="259">
                  <c:v>418708</c:v>
                </c:pt>
                <c:pt idx="260">
                  <c:v>389036</c:v>
                </c:pt>
                <c:pt idx="261">
                  <c:v>416256</c:v>
                </c:pt>
                <c:pt idx="262">
                  <c:v>384526</c:v>
                </c:pt>
                <c:pt idx="263">
                  <c:v>385771</c:v>
                </c:pt>
                <c:pt idx="264">
                  <c:v>416643</c:v>
                </c:pt>
                <c:pt idx="265">
                  <c:v>392513</c:v>
                </c:pt>
                <c:pt idx="266">
                  <c:v>513125</c:v>
                </c:pt>
                <c:pt idx="267">
                  <c:v>404094</c:v>
                </c:pt>
                <c:pt idx="268">
                  <c:v>396375</c:v>
                </c:pt>
                <c:pt idx="269">
                  <c:v>411509</c:v>
                </c:pt>
                <c:pt idx="270">
                  <c:v>482261</c:v>
                </c:pt>
                <c:pt idx="271">
                  <c:v>384883</c:v>
                </c:pt>
                <c:pt idx="272">
                  <c:v>397983</c:v>
                </c:pt>
                <c:pt idx="273">
                  <c:v>383371</c:v>
                </c:pt>
                <c:pt idx="274">
                  <c:v>382509</c:v>
                </c:pt>
                <c:pt idx="275">
                  <c:v>398941</c:v>
                </c:pt>
                <c:pt idx="276">
                  <c:v>399620</c:v>
                </c:pt>
                <c:pt idx="277">
                  <c:v>382161</c:v>
                </c:pt>
                <c:pt idx="278">
                  <c:v>380915</c:v>
                </c:pt>
                <c:pt idx="279">
                  <c:v>395354</c:v>
                </c:pt>
                <c:pt idx="280">
                  <c:v>404629</c:v>
                </c:pt>
                <c:pt idx="281">
                  <c:v>394196</c:v>
                </c:pt>
                <c:pt idx="282">
                  <c:v>987921</c:v>
                </c:pt>
                <c:pt idx="283">
                  <c:v>397014</c:v>
                </c:pt>
                <c:pt idx="284">
                  <c:v>452149</c:v>
                </c:pt>
                <c:pt idx="285">
                  <c:v>458336</c:v>
                </c:pt>
                <c:pt idx="286">
                  <c:v>444403</c:v>
                </c:pt>
                <c:pt idx="287">
                  <c:v>381210</c:v>
                </c:pt>
                <c:pt idx="288">
                  <c:v>377338</c:v>
                </c:pt>
                <c:pt idx="289">
                  <c:v>380358</c:v>
                </c:pt>
                <c:pt idx="290">
                  <c:v>436522</c:v>
                </c:pt>
                <c:pt idx="291">
                  <c:v>419370</c:v>
                </c:pt>
                <c:pt idx="292">
                  <c:v>380494</c:v>
                </c:pt>
                <c:pt idx="293">
                  <c:v>391306</c:v>
                </c:pt>
                <c:pt idx="294">
                  <c:v>379654</c:v>
                </c:pt>
                <c:pt idx="295">
                  <c:v>395849</c:v>
                </c:pt>
                <c:pt idx="296">
                  <c:v>385639</c:v>
                </c:pt>
                <c:pt idx="297">
                  <c:v>382518</c:v>
                </c:pt>
                <c:pt idx="298">
                  <c:v>385437</c:v>
                </c:pt>
                <c:pt idx="299">
                  <c:v>387590</c:v>
                </c:pt>
                <c:pt idx="300">
                  <c:v>461841</c:v>
                </c:pt>
                <c:pt idx="301">
                  <c:v>391908</c:v>
                </c:pt>
                <c:pt idx="302">
                  <c:v>395398</c:v>
                </c:pt>
                <c:pt idx="303">
                  <c:v>406357</c:v>
                </c:pt>
                <c:pt idx="304">
                  <c:v>383724</c:v>
                </c:pt>
                <c:pt idx="305">
                  <c:v>422253</c:v>
                </c:pt>
                <c:pt idx="306">
                  <c:v>420789</c:v>
                </c:pt>
                <c:pt idx="307">
                  <c:v>388697</c:v>
                </c:pt>
                <c:pt idx="308">
                  <c:v>384793</c:v>
                </c:pt>
                <c:pt idx="309">
                  <c:v>385256</c:v>
                </c:pt>
                <c:pt idx="310">
                  <c:v>381600</c:v>
                </c:pt>
                <c:pt idx="311">
                  <c:v>382488</c:v>
                </c:pt>
                <c:pt idx="312">
                  <c:v>396229</c:v>
                </c:pt>
                <c:pt idx="313">
                  <c:v>391643</c:v>
                </c:pt>
                <c:pt idx="314">
                  <c:v>405616</c:v>
                </c:pt>
                <c:pt idx="315">
                  <c:v>385900</c:v>
                </c:pt>
                <c:pt idx="316">
                  <c:v>395042</c:v>
                </c:pt>
                <c:pt idx="317">
                  <c:v>394660</c:v>
                </c:pt>
                <c:pt idx="318">
                  <c:v>442865</c:v>
                </c:pt>
                <c:pt idx="319">
                  <c:v>412530</c:v>
                </c:pt>
                <c:pt idx="320">
                  <c:v>387237</c:v>
                </c:pt>
                <c:pt idx="321">
                  <c:v>485471</c:v>
                </c:pt>
                <c:pt idx="322">
                  <c:v>399191</c:v>
                </c:pt>
                <c:pt idx="323">
                  <c:v>386772</c:v>
                </c:pt>
                <c:pt idx="324">
                  <c:v>385833</c:v>
                </c:pt>
                <c:pt idx="325">
                  <c:v>395904</c:v>
                </c:pt>
                <c:pt idx="326">
                  <c:v>380233</c:v>
                </c:pt>
                <c:pt idx="327">
                  <c:v>379073</c:v>
                </c:pt>
                <c:pt idx="328">
                  <c:v>390954</c:v>
                </c:pt>
                <c:pt idx="329">
                  <c:v>392186</c:v>
                </c:pt>
                <c:pt idx="330">
                  <c:v>384323</c:v>
                </c:pt>
                <c:pt idx="331">
                  <c:v>386440</c:v>
                </c:pt>
                <c:pt idx="332">
                  <c:v>394165</c:v>
                </c:pt>
                <c:pt idx="333">
                  <c:v>409893</c:v>
                </c:pt>
                <c:pt idx="334">
                  <c:v>389631</c:v>
                </c:pt>
                <c:pt idx="335">
                  <c:v>377350</c:v>
                </c:pt>
                <c:pt idx="336">
                  <c:v>408608</c:v>
                </c:pt>
                <c:pt idx="337">
                  <c:v>398261</c:v>
                </c:pt>
                <c:pt idx="338">
                  <c:v>390134</c:v>
                </c:pt>
                <c:pt idx="339">
                  <c:v>466738</c:v>
                </c:pt>
                <c:pt idx="340">
                  <c:v>535628</c:v>
                </c:pt>
                <c:pt idx="341">
                  <c:v>390681</c:v>
                </c:pt>
                <c:pt idx="342">
                  <c:v>432207</c:v>
                </c:pt>
                <c:pt idx="343">
                  <c:v>461144</c:v>
                </c:pt>
                <c:pt idx="344">
                  <c:v>415195</c:v>
                </c:pt>
                <c:pt idx="345">
                  <c:v>725193</c:v>
                </c:pt>
                <c:pt idx="346">
                  <c:v>446379</c:v>
                </c:pt>
                <c:pt idx="347">
                  <c:v>598809</c:v>
                </c:pt>
                <c:pt idx="348">
                  <c:v>400697</c:v>
                </c:pt>
                <c:pt idx="349">
                  <c:v>514028</c:v>
                </c:pt>
                <c:pt idx="350">
                  <c:v>494643</c:v>
                </c:pt>
                <c:pt idx="351">
                  <c:v>387354</c:v>
                </c:pt>
                <c:pt idx="352">
                  <c:v>476539</c:v>
                </c:pt>
                <c:pt idx="353">
                  <c:v>391100</c:v>
                </c:pt>
                <c:pt idx="354">
                  <c:v>536185</c:v>
                </c:pt>
                <c:pt idx="355">
                  <c:v>499452</c:v>
                </c:pt>
                <c:pt idx="356">
                  <c:v>384242</c:v>
                </c:pt>
                <c:pt idx="357">
                  <c:v>436586</c:v>
                </c:pt>
                <c:pt idx="358">
                  <c:v>444161</c:v>
                </c:pt>
                <c:pt idx="359">
                  <c:v>390290</c:v>
                </c:pt>
                <c:pt idx="360">
                  <c:v>382785</c:v>
                </c:pt>
                <c:pt idx="361">
                  <c:v>381465</c:v>
                </c:pt>
                <c:pt idx="362">
                  <c:v>410617</c:v>
                </c:pt>
                <c:pt idx="363">
                  <c:v>388410</c:v>
                </c:pt>
                <c:pt idx="364">
                  <c:v>383573</c:v>
                </c:pt>
                <c:pt idx="365">
                  <c:v>400403</c:v>
                </c:pt>
                <c:pt idx="366">
                  <c:v>391629</c:v>
                </c:pt>
                <c:pt idx="367">
                  <c:v>420505</c:v>
                </c:pt>
                <c:pt idx="368">
                  <c:v>399782</c:v>
                </c:pt>
                <c:pt idx="369">
                  <c:v>452822</c:v>
                </c:pt>
                <c:pt idx="370">
                  <c:v>388872</c:v>
                </c:pt>
                <c:pt idx="371">
                  <c:v>384842</c:v>
                </c:pt>
                <c:pt idx="372">
                  <c:v>393784</c:v>
                </c:pt>
                <c:pt idx="373">
                  <c:v>698067</c:v>
                </c:pt>
                <c:pt idx="374">
                  <c:v>405848</c:v>
                </c:pt>
                <c:pt idx="375">
                  <c:v>443269</c:v>
                </c:pt>
                <c:pt idx="376">
                  <c:v>397205</c:v>
                </c:pt>
                <c:pt idx="377">
                  <c:v>434980</c:v>
                </c:pt>
                <c:pt idx="378">
                  <c:v>387488</c:v>
                </c:pt>
                <c:pt idx="379">
                  <c:v>386662</c:v>
                </c:pt>
                <c:pt idx="380">
                  <c:v>405387</c:v>
                </c:pt>
                <c:pt idx="381">
                  <c:v>403247</c:v>
                </c:pt>
                <c:pt idx="382">
                  <c:v>400539</c:v>
                </c:pt>
                <c:pt idx="383">
                  <c:v>391726</c:v>
                </c:pt>
                <c:pt idx="384">
                  <c:v>386765</c:v>
                </c:pt>
                <c:pt idx="385">
                  <c:v>430060</c:v>
                </c:pt>
                <c:pt idx="386">
                  <c:v>397617</c:v>
                </c:pt>
                <c:pt idx="387">
                  <c:v>396791</c:v>
                </c:pt>
                <c:pt idx="388">
                  <c:v>451367</c:v>
                </c:pt>
                <c:pt idx="389">
                  <c:v>400140</c:v>
                </c:pt>
                <c:pt idx="390">
                  <c:v>439085</c:v>
                </c:pt>
                <c:pt idx="391">
                  <c:v>384826</c:v>
                </c:pt>
                <c:pt idx="392">
                  <c:v>399925</c:v>
                </c:pt>
                <c:pt idx="393">
                  <c:v>386241</c:v>
                </c:pt>
                <c:pt idx="394">
                  <c:v>392523</c:v>
                </c:pt>
                <c:pt idx="395">
                  <c:v>426305</c:v>
                </c:pt>
                <c:pt idx="396">
                  <c:v>394515</c:v>
                </c:pt>
                <c:pt idx="397">
                  <c:v>414646</c:v>
                </c:pt>
                <c:pt idx="398">
                  <c:v>453300</c:v>
                </c:pt>
                <c:pt idx="399">
                  <c:v>394088</c:v>
                </c:pt>
                <c:pt idx="400">
                  <c:v>383530</c:v>
                </c:pt>
                <c:pt idx="401">
                  <c:v>461220</c:v>
                </c:pt>
                <c:pt idx="402">
                  <c:v>380042</c:v>
                </c:pt>
                <c:pt idx="403">
                  <c:v>386811</c:v>
                </c:pt>
                <c:pt idx="404">
                  <c:v>414398</c:v>
                </c:pt>
                <c:pt idx="405">
                  <c:v>382584</c:v>
                </c:pt>
                <c:pt idx="406">
                  <c:v>386710</c:v>
                </c:pt>
                <c:pt idx="407">
                  <c:v>385631</c:v>
                </c:pt>
                <c:pt idx="408">
                  <c:v>419205</c:v>
                </c:pt>
                <c:pt idx="409">
                  <c:v>388814</c:v>
                </c:pt>
                <c:pt idx="410">
                  <c:v>392908</c:v>
                </c:pt>
                <c:pt idx="411">
                  <c:v>422366</c:v>
                </c:pt>
                <c:pt idx="412">
                  <c:v>391220</c:v>
                </c:pt>
                <c:pt idx="413">
                  <c:v>386500</c:v>
                </c:pt>
                <c:pt idx="414">
                  <c:v>626255</c:v>
                </c:pt>
                <c:pt idx="415">
                  <c:v>396639</c:v>
                </c:pt>
                <c:pt idx="416">
                  <c:v>418137</c:v>
                </c:pt>
                <c:pt idx="417">
                  <c:v>398758</c:v>
                </c:pt>
                <c:pt idx="418">
                  <c:v>416826</c:v>
                </c:pt>
                <c:pt idx="419">
                  <c:v>471128</c:v>
                </c:pt>
                <c:pt idx="420">
                  <c:v>390064</c:v>
                </c:pt>
                <c:pt idx="421">
                  <c:v>441484</c:v>
                </c:pt>
                <c:pt idx="422">
                  <c:v>383705</c:v>
                </c:pt>
                <c:pt idx="423">
                  <c:v>382391</c:v>
                </c:pt>
                <c:pt idx="424">
                  <c:v>380418</c:v>
                </c:pt>
                <c:pt idx="425">
                  <c:v>388961</c:v>
                </c:pt>
                <c:pt idx="426">
                  <c:v>508579</c:v>
                </c:pt>
                <c:pt idx="427">
                  <c:v>391082</c:v>
                </c:pt>
                <c:pt idx="428">
                  <c:v>394608</c:v>
                </c:pt>
                <c:pt idx="429">
                  <c:v>433413</c:v>
                </c:pt>
                <c:pt idx="430">
                  <c:v>390850</c:v>
                </c:pt>
                <c:pt idx="431">
                  <c:v>416524</c:v>
                </c:pt>
                <c:pt idx="432">
                  <c:v>460788</c:v>
                </c:pt>
                <c:pt idx="433">
                  <c:v>588640</c:v>
                </c:pt>
                <c:pt idx="434">
                  <c:v>381183</c:v>
                </c:pt>
                <c:pt idx="435">
                  <c:v>472296</c:v>
                </c:pt>
                <c:pt idx="436">
                  <c:v>386522</c:v>
                </c:pt>
                <c:pt idx="437">
                  <c:v>384777</c:v>
                </c:pt>
                <c:pt idx="438">
                  <c:v>386378</c:v>
                </c:pt>
                <c:pt idx="439">
                  <c:v>387092</c:v>
                </c:pt>
                <c:pt idx="440">
                  <c:v>391113</c:v>
                </c:pt>
                <c:pt idx="441">
                  <c:v>496512</c:v>
                </c:pt>
                <c:pt idx="442">
                  <c:v>422702</c:v>
                </c:pt>
                <c:pt idx="443">
                  <c:v>391593</c:v>
                </c:pt>
                <c:pt idx="444">
                  <c:v>406954</c:v>
                </c:pt>
                <c:pt idx="445">
                  <c:v>384118</c:v>
                </c:pt>
                <c:pt idx="446">
                  <c:v>491031</c:v>
                </c:pt>
                <c:pt idx="447" formatCode="0.00E+00">
                  <c:v>1396990</c:v>
                </c:pt>
                <c:pt idx="448" formatCode="0.00E+00">
                  <c:v>1462780</c:v>
                </c:pt>
                <c:pt idx="449" formatCode="0.00E+00">
                  <c:v>1380710</c:v>
                </c:pt>
                <c:pt idx="450">
                  <c:v>410413</c:v>
                </c:pt>
                <c:pt idx="451">
                  <c:v>393918</c:v>
                </c:pt>
                <c:pt idx="452">
                  <c:v>388918</c:v>
                </c:pt>
                <c:pt idx="453">
                  <c:v>395131</c:v>
                </c:pt>
                <c:pt idx="454">
                  <c:v>384138</c:v>
                </c:pt>
                <c:pt idx="455">
                  <c:v>391149</c:v>
                </c:pt>
                <c:pt idx="456">
                  <c:v>383986</c:v>
                </c:pt>
                <c:pt idx="457">
                  <c:v>422956</c:v>
                </c:pt>
                <c:pt idx="458">
                  <c:v>388156</c:v>
                </c:pt>
                <c:pt idx="459">
                  <c:v>422251</c:v>
                </c:pt>
                <c:pt idx="460">
                  <c:v>430444</c:v>
                </c:pt>
                <c:pt idx="461">
                  <c:v>442052</c:v>
                </c:pt>
                <c:pt idx="462">
                  <c:v>382347</c:v>
                </c:pt>
                <c:pt idx="463">
                  <c:v>399853</c:v>
                </c:pt>
                <c:pt idx="464">
                  <c:v>415901</c:v>
                </c:pt>
                <c:pt idx="465">
                  <c:v>401093</c:v>
                </c:pt>
                <c:pt idx="466">
                  <c:v>403589</c:v>
                </c:pt>
                <c:pt idx="467">
                  <c:v>414205</c:v>
                </c:pt>
                <c:pt idx="468">
                  <c:v>420298</c:v>
                </c:pt>
                <c:pt idx="469">
                  <c:v>387209</c:v>
                </c:pt>
                <c:pt idx="470">
                  <c:v>384360</c:v>
                </c:pt>
                <c:pt idx="471">
                  <c:v>394193</c:v>
                </c:pt>
                <c:pt idx="472">
                  <c:v>389071</c:v>
                </c:pt>
                <c:pt idx="473">
                  <c:v>412635</c:v>
                </c:pt>
                <c:pt idx="474">
                  <c:v>403924</c:v>
                </c:pt>
                <c:pt idx="475">
                  <c:v>392027</c:v>
                </c:pt>
                <c:pt idx="476">
                  <c:v>402440</c:v>
                </c:pt>
                <c:pt idx="477">
                  <c:v>389799</c:v>
                </c:pt>
                <c:pt idx="478">
                  <c:v>387359</c:v>
                </c:pt>
                <c:pt idx="479">
                  <c:v>404221</c:v>
                </c:pt>
                <c:pt idx="480">
                  <c:v>389167</c:v>
                </c:pt>
                <c:pt idx="481">
                  <c:v>423699</c:v>
                </c:pt>
                <c:pt idx="482">
                  <c:v>388085</c:v>
                </c:pt>
                <c:pt idx="483">
                  <c:v>515694</c:v>
                </c:pt>
                <c:pt idx="484">
                  <c:v>390129</c:v>
                </c:pt>
                <c:pt idx="485">
                  <c:v>392780</c:v>
                </c:pt>
                <c:pt idx="486">
                  <c:v>384161</c:v>
                </c:pt>
                <c:pt idx="487">
                  <c:v>400622</c:v>
                </c:pt>
                <c:pt idx="488">
                  <c:v>390096</c:v>
                </c:pt>
                <c:pt idx="489">
                  <c:v>385650</c:v>
                </c:pt>
                <c:pt idx="490">
                  <c:v>447953</c:v>
                </c:pt>
                <c:pt idx="491">
                  <c:v>469228</c:v>
                </c:pt>
                <c:pt idx="492">
                  <c:v>396256</c:v>
                </c:pt>
                <c:pt idx="493">
                  <c:v>386539</c:v>
                </c:pt>
                <c:pt idx="494">
                  <c:v>410752</c:v>
                </c:pt>
                <c:pt idx="495">
                  <c:v>407935</c:v>
                </c:pt>
                <c:pt idx="496">
                  <c:v>394409</c:v>
                </c:pt>
                <c:pt idx="497">
                  <c:v>401067</c:v>
                </c:pt>
                <c:pt idx="498">
                  <c:v>385550</c:v>
                </c:pt>
                <c:pt idx="499">
                  <c:v>388146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38E-B14D-7C0EFC85C24C}"/>
            </c:ext>
          </c:extLst>
        </c:ser>
        <c:ser>
          <c:idx val="1"/>
          <c:order val="1"/>
          <c:tx>
            <c:strRef>
              <c:f>Calculo_Frecuencias!$J$3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Calculo_Frecuencias!$H$4:$H$503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Calculo_Frecuencias!$J$4:$J$503</c:f>
              <c:numCache>
                <c:formatCode>General</c:formatCode>
                <c:ptCount val="500"/>
                <c:pt idx="0">
                  <c:v>374858</c:v>
                </c:pt>
                <c:pt idx="1">
                  <c:v>390564</c:v>
                </c:pt>
                <c:pt idx="2">
                  <c:v>441264</c:v>
                </c:pt>
                <c:pt idx="3">
                  <c:v>384687</c:v>
                </c:pt>
                <c:pt idx="4">
                  <c:v>374784</c:v>
                </c:pt>
                <c:pt idx="5">
                  <c:v>376276</c:v>
                </c:pt>
                <c:pt idx="6">
                  <c:v>382711</c:v>
                </c:pt>
                <c:pt idx="7">
                  <c:v>516349</c:v>
                </c:pt>
                <c:pt idx="8">
                  <c:v>383201</c:v>
                </c:pt>
                <c:pt idx="9">
                  <c:v>376376</c:v>
                </c:pt>
                <c:pt idx="10">
                  <c:v>384316</c:v>
                </c:pt>
                <c:pt idx="11">
                  <c:v>374991</c:v>
                </c:pt>
                <c:pt idx="12">
                  <c:v>465854</c:v>
                </c:pt>
                <c:pt idx="13">
                  <c:v>384848</c:v>
                </c:pt>
                <c:pt idx="14">
                  <c:v>381612</c:v>
                </c:pt>
                <c:pt idx="15">
                  <c:v>422398</c:v>
                </c:pt>
                <c:pt idx="16">
                  <c:v>374535</c:v>
                </c:pt>
                <c:pt idx="17">
                  <c:v>454121</c:v>
                </c:pt>
                <c:pt idx="18">
                  <c:v>392543</c:v>
                </c:pt>
                <c:pt idx="19">
                  <c:v>385511</c:v>
                </c:pt>
                <c:pt idx="20">
                  <c:v>416491</c:v>
                </c:pt>
                <c:pt idx="21">
                  <c:v>382067</c:v>
                </c:pt>
                <c:pt idx="22">
                  <c:v>495815</c:v>
                </c:pt>
                <c:pt idx="23">
                  <c:v>492195</c:v>
                </c:pt>
                <c:pt idx="24">
                  <c:v>430273</c:v>
                </c:pt>
                <c:pt idx="25">
                  <c:v>460455</c:v>
                </c:pt>
                <c:pt idx="26">
                  <c:v>412483</c:v>
                </c:pt>
                <c:pt idx="27">
                  <c:v>432513</c:v>
                </c:pt>
                <c:pt idx="28">
                  <c:v>395719</c:v>
                </c:pt>
                <c:pt idx="29">
                  <c:v>418437</c:v>
                </c:pt>
                <c:pt idx="30">
                  <c:v>394357</c:v>
                </c:pt>
                <c:pt idx="31">
                  <c:v>413452</c:v>
                </c:pt>
                <c:pt idx="32">
                  <c:v>416022</c:v>
                </c:pt>
                <c:pt idx="33">
                  <c:v>389344</c:v>
                </c:pt>
                <c:pt idx="34">
                  <c:v>434861</c:v>
                </c:pt>
                <c:pt idx="35">
                  <c:v>384999</c:v>
                </c:pt>
                <c:pt idx="36">
                  <c:v>384585</c:v>
                </c:pt>
                <c:pt idx="37">
                  <c:v>479780</c:v>
                </c:pt>
                <c:pt idx="38">
                  <c:v>412077</c:v>
                </c:pt>
                <c:pt idx="39">
                  <c:v>382709</c:v>
                </c:pt>
                <c:pt idx="40">
                  <c:v>376348</c:v>
                </c:pt>
                <c:pt idx="41">
                  <c:v>437157</c:v>
                </c:pt>
                <c:pt idx="42">
                  <c:v>424363</c:v>
                </c:pt>
                <c:pt idx="43">
                  <c:v>382214</c:v>
                </c:pt>
                <c:pt idx="44">
                  <c:v>386836</c:v>
                </c:pt>
                <c:pt idx="45">
                  <c:v>388297</c:v>
                </c:pt>
                <c:pt idx="46">
                  <c:v>378929</c:v>
                </c:pt>
                <c:pt idx="47">
                  <c:v>376033</c:v>
                </c:pt>
                <c:pt idx="48">
                  <c:v>412163</c:v>
                </c:pt>
                <c:pt idx="49">
                  <c:v>419348</c:v>
                </c:pt>
                <c:pt idx="50">
                  <c:v>375259</c:v>
                </c:pt>
                <c:pt idx="51">
                  <c:v>423017</c:v>
                </c:pt>
                <c:pt idx="52">
                  <c:v>379023</c:v>
                </c:pt>
                <c:pt idx="53">
                  <c:v>385723</c:v>
                </c:pt>
                <c:pt idx="54">
                  <c:v>389349</c:v>
                </c:pt>
                <c:pt idx="55">
                  <c:v>378093</c:v>
                </c:pt>
                <c:pt idx="56">
                  <c:v>386716</c:v>
                </c:pt>
                <c:pt idx="57">
                  <c:v>376121</c:v>
                </c:pt>
                <c:pt idx="58">
                  <c:v>381563</c:v>
                </c:pt>
                <c:pt idx="59">
                  <c:v>392283</c:v>
                </c:pt>
                <c:pt idx="60">
                  <c:v>375157</c:v>
                </c:pt>
                <c:pt idx="61">
                  <c:v>381090</c:v>
                </c:pt>
                <c:pt idx="62">
                  <c:v>479449</c:v>
                </c:pt>
                <c:pt idx="63">
                  <c:v>460158</c:v>
                </c:pt>
                <c:pt idx="64">
                  <c:v>414841</c:v>
                </c:pt>
                <c:pt idx="65">
                  <c:v>388708</c:v>
                </c:pt>
                <c:pt idx="66">
                  <c:v>391796</c:v>
                </c:pt>
                <c:pt idx="67">
                  <c:v>419579</c:v>
                </c:pt>
                <c:pt idx="68">
                  <c:v>377705</c:v>
                </c:pt>
                <c:pt idx="69">
                  <c:v>398200</c:v>
                </c:pt>
                <c:pt idx="70">
                  <c:v>434239</c:v>
                </c:pt>
                <c:pt idx="71">
                  <c:v>377025</c:v>
                </c:pt>
                <c:pt idx="72">
                  <c:v>648558</c:v>
                </c:pt>
                <c:pt idx="73">
                  <c:v>486064</c:v>
                </c:pt>
                <c:pt idx="74">
                  <c:v>382564</c:v>
                </c:pt>
                <c:pt idx="75">
                  <c:v>401525</c:v>
                </c:pt>
                <c:pt idx="76">
                  <c:v>377891</c:v>
                </c:pt>
                <c:pt idx="77">
                  <c:v>379536</c:v>
                </c:pt>
                <c:pt idx="78">
                  <c:v>385865</c:v>
                </c:pt>
                <c:pt idx="79">
                  <c:v>385000</c:v>
                </c:pt>
                <c:pt idx="80">
                  <c:v>464384</c:v>
                </c:pt>
                <c:pt idx="81">
                  <c:v>421666</c:v>
                </c:pt>
                <c:pt idx="82">
                  <c:v>463738</c:v>
                </c:pt>
                <c:pt idx="83">
                  <c:v>445326</c:v>
                </c:pt>
                <c:pt idx="84">
                  <c:v>391603</c:v>
                </c:pt>
                <c:pt idx="85">
                  <c:v>388407</c:v>
                </c:pt>
                <c:pt idx="86">
                  <c:v>385841</c:v>
                </c:pt>
                <c:pt idx="87">
                  <c:v>386793</c:v>
                </c:pt>
                <c:pt idx="88">
                  <c:v>383928</c:v>
                </c:pt>
                <c:pt idx="89">
                  <c:v>382287</c:v>
                </c:pt>
                <c:pt idx="90">
                  <c:v>391802</c:v>
                </c:pt>
                <c:pt idx="91">
                  <c:v>410762</c:v>
                </c:pt>
                <c:pt idx="92">
                  <c:v>376744</c:v>
                </c:pt>
                <c:pt idx="93">
                  <c:v>449310</c:v>
                </c:pt>
                <c:pt idx="94">
                  <c:v>379044</c:v>
                </c:pt>
                <c:pt idx="95">
                  <c:v>383829</c:v>
                </c:pt>
                <c:pt idx="96">
                  <c:v>432160</c:v>
                </c:pt>
                <c:pt idx="97">
                  <c:v>375991</c:v>
                </c:pt>
                <c:pt idx="98">
                  <c:v>376454</c:v>
                </c:pt>
                <c:pt idx="99">
                  <c:v>385351</c:v>
                </c:pt>
                <c:pt idx="100">
                  <c:v>481708</c:v>
                </c:pt>
                <c:pt idx="101">
                  <c:v>604973</c:v>
                </c:pt>
                <c:pt idx="102">
                  <c:v>415560</c:v>
                </c:pt>
                <c:pt idx="103">
                  <c:v>386273</c:v>
                </c:pt>
                <c:pt idx="104">
                  <c:v>532141</c:v>
                </c:pt>
                <c:pt idx="105">
                  <c:v>483213</c:v>
                </c:pt>
                <c:pt idx="106">
                  <c:v>408878</c:v>
                </c:pt>
                <c:pt idx="107">
                  <c:v>403516</c:v>
                </c:pt>
                <c:pt idx="108">
                  <c:v>444880</c:v>
                </c:pt>
                <c:pt idx="109">
                  <c:v>384606</c:v>
                </c:pt>
                <c:pt idx="110">
                  <c:v>376376</c:v>
                </c:pt>
                <c:pt idx="111">
                  <c:v>387247</c:v>
                </c:pt>
                <c:pt idx="112">
                  <c:v>382438</c:v>
                </c:pt>
                <c:pt idx="113">
                  <c:v>397078</c:v>
                </c:pt>
                <c:pt idx="114">
                  <c:v>423355</c:v>
                </c:pt>
                <c:pt idx="115">
                  <c:v>381094</c:v>
                </c:pt>
                <c:pt idx="116">
                  <c:v>405491</c:v>
                </c:pt>
                <c:pt idx="117">
                  <c:v>374503</c:v>
                </c:pt>
                <c:pt idx="118">
                  <c:v>373773</c:v>
                </c:pt>
                <c:pt idx="119">
                  <c:v>394960</c:v>
                </c:pt>
                <c:pt idx="120">
                  <c:v>419994</c:v>
                </c:pt>
                <c:pt idx="121">
                  <c:v>375494</c:v>
                </c:pt>
                <c:pt idx="122">
                  <c:v>388738</c:v>
                </c:pt>
                <c:pt idx="123">
                  <c:v>450745</c:v>
                </c:pt>
                <c:pt idx="124">
                  <c:v>378756</c:v>
                </c:pt>
                <c:pt idx="125">
                  <c:v>396003</c:v>
                </c:pt>
                <c:pt idx="126">
                  <c:v>387470</c:v>
                </c:pt>
                <c:pt idx="127">
                  <c:v>486394</c:v>
                </c:pt>
                <c:pt idx="128">
                  <c:v>383680</c:v>
                </c:pt>
                <c:pt idx="129">
                  <c:v>485460</c:v>
                </c:pt>
                <c:pt idx="130">
                  <c:v>376604</c:v>
                </c:pt>
                <c:pt idx="131">
                  <c:v>376180</c:v>
                </c:pt>
                <c:pt idx="132">
                  <c:v>377522</c:v>
                </c:pt>
                <c:pt idx="133">
                  <c:v>426421</c:v>
                </c:pt>
                <c:pt idx="134">
                  <c:v>380813</c:v>
                </c:pt>
                <c:pt idx="135">
                  <c:v>377815</c:v>
                </c:pt>
                <c:pt idx="136">
                  <c:v>459614</c:v>
                </c:pt>
                <c:pt idx="137">
                  <c:v>380614</c:v>
                </c:pt>
                <c:pt idx="138">
                  <c:v>379100</c:v>
                </c:pt>
                <c:pt idx="139">
                  <c:v>386919</c:v>
                </c:pt>
                <c:pt idx="140">
                  <c:v>412434</c:v>
                </c:pt>
                <c:pt idx="141">
                  <c:v>486209</c:v>
                </c:pt>
                <c:pt idx="142">
                  <c:v>476293</c:v>
                </c:pt>
                <c:pt idx="143">
                  <c:v>465688</c:v>
                </c:pt>
                <c:pt idx="144">
                  <c:v>443282</c:v>
                </c:pt>
                <c:pt idx="145">
                  <c:v>581211</c:v>
                </c:pt>
                <c:pt idx="146">
                  <c:v>379788</c:v>
                </c:pt>
                <c:pt idx="147">
                  <c:v>390803</c:v>
                </c:pt>
                <c:pt idx="148">
                  <c:v>381807</c:v>
                </c:pt>
                <c:pt idx="149">
                  <c:v>501036</c:v>
                </c:pt>
                <c:pt idx="150">
                  <c:v>375139</c:v>
                </c:pt>
                <c:pt idx="151">
                  <c:v>454943</c:v>
                </c:pt>
                <c:pt idx="152">
                  <c:v>397955</c:v>
                </c:pt>
                <c:pt idx="153">
                  <c:v>413421</c:v>
                </c:pt>
                <c:pt idx="154">
                  <c:v>406971</c:v>
                </c:pt>
                <c:pt idx="155">
                  <c:v>375100</c:v>
                </c:pt>
                <c:pt idx="156">
                  <c:v>383965</c:v>
                </c:pt>
                <c:pt idx="157">
                  <c:v>381051</c:v>
                </c:pt>
                <c:pt idx="158">
                  <c:v>402539</c:v>
                </c:pt>
                <c:pt idx="159">
                  <c:v>374611</c:v>
                </c:pt>
                <c:pt idx="160">
                  <c:v>377033</c:v>
                </c:pt>
                <c:pt idx="161">
                  <c:v>386112</c:v>
                </c:pt>
                <c:pt idx="162">
                  <c:v>437756</c:v>
                </c:pt>
                <c:pt idx="163">
                  <c:v>389884</c:v>
                </c:pt>
                <c:pt idx="164">
                  <c:v>425962</c:v>
                </c:pt>
                <c:pt idx="165">
                  <c:v>376235</c:v>
                </c:pt>
                <c:pt idx="166">
                  <c:v>376259</c:v>
                </c:pt>
                <c:pt idx="167">
                  <c:v>547611</c:v>
                </c:pt>
                <c:pt idx="168">
                  <c:v>465792</c:v>
                </c:pt>
                <c:pt idx="169">
                  <c:v>513554</c:v>
                </c:pt>
                <c:pt idx="170">
                  <c:v>520688</c:v>
                </c:pt>
                <c:pt idx="171">
                  <c:v>408731</c:v>
                </c:pt>
                <c:pt idx="172">
                  <c:v>489652</c:v>
                </c:pt>
                <c:pt idx="173">
                  <c:v>426248</c:v>
                </c:pt>
                <c:pt idx="174">
                  <c:v>410208</c:v>
                </c:pt>
                <c:pt idx="175">
                  <c:v>386123</c:v>
                </c:pt>
                <c:pt idx="176">
                  <c:v>382923</c:v>
                </c:pt>
                <c:pt idx="177">
                  <c:v>409712</c:v>
                </c:pt>
                <c:pt idx="178">
                  <c:v>375202</c:v>
                </c:pt>
                <c:pt idx="179">
                  <c:v>414877</c:v>
                </c:pt>
                <c:pt idx="180">
                  <c:v>378399</c:v>
                </c:pt>
                <c:pt idx="181">
                  <c:v>374945</c:v>
                </c:pt>
                <c:pt idx="182">
                  <c:v>428696</c:v>
                </c:pt>
                <c:pt idx="183">
                  <c:v>446029</c:v>
                </c:pt>
                <c:pt idx="184">
                  <c:v>380881</c:v>
                </c:pt>
                <c:pt idx="185">
                  <c:v>386177</c:v>
                </c:pt>
                <c:pt idx="186">
                  <c:v>598762</c:v>
                </c:pt>
                <c:pt idx="187">
                  <c:v>449160</c:v>
                </c:pt>
                <c:pt idx="188">
                  <c:v>425584</c:v>
                </c:pt>
                <c:pt idx="189">
                  <c:v>408007</c:v>
                </c:pt>
                <c:pt idx="190">
                  <c:v>397631</c:v>
                </c:pt>
                <c:pt idx="191">
                  <c:v>381555</c:v>
                </c:pt>
                <c:pt idx="192">
                  <c:v>377066</c:v>
                </c:pt>
                <c:pt idx="193">
                  <c:v>384090</c:v>
                </c:pt>
                <c:pt idx="194">
                  <c:v>378550</c:v>
                </c:pt>
                <c:pt idx="195">
                  <c:v>388779</c:v>
                </c:pt>
                <c:pt idx="196">
                  <c:v>380489</c:v>
                </c:pt>
                <c:pt idx="197">
                  <c:v>383104</c:v>
                </c:pt>
                <c:pt idx="198">
                  <c:v>384823</c:v>
                </c:pt>
                <c:pt idx="199">
                  <c:v>652907</c:v>
                </c:pt>
                <c:pt idx="200">
                  <c:v>556460</c:v>
                </c:pt>
                <c:pt idx="201">
                  <c:v>510614</c:v>
                </c:pt>
                <c:pt idx="202">
                  <c:v>376707</c:v>
                </c:pt>
                <c:pt idx="203">
                  <c:v>384494</c:v>
                </c:pt>
                <c:pt idx="204">
                  <c:v>414562</c:v>
                </c:pt>
                <c:pt idx="205">
                  <c:v>418223</c:v>
                </c:pt>
                <c:pt idx="206">
                  <c:v>481967</c:v>
                </c:pt>
                <c:pt idx="207">
                  <c:v>375307</c:v>
                </c:pt>
                <c:pt idx="208">
                  <c:v>398609</c:v>
                </c:pt>
                <c:pt idx="209">
                  <c:v>380200</c:v>
                </c:pt>
                <c:pt idx="210">
                  <c:v>377730</c:v>
                </c:pt>
                <c:pt idx="211">
                  <c:v>378303</c:v>
                </c:pt>
                <c:pt idx="212">
                  <c:v>436163</c:v>
                </c:pt>
                <c:pt idx="213">
                  <c:v>378157</c:v>
                </c:pt>
                <c:pt idx="214">
                  <c:v>381209</c:v>
                </c:pt>
                <c:pt idx="215">
                  <c:v>380849</c:v>
                </c:pt>
                <c:pt idx="216">
                  <c:v>471272</c:v>
                </c:pt>
                <c:pt idx="217">
                  <c:v>419290</c:v>
                </c:pt>
                <c:pt idx="218">
                  <c:v>517777</c:v>
                </c:pt>
                <c:pt idx="219">
                  <c:v>488657</c:v>
                </c:pt>
                <c:pt idx="220">
                  <c:v>459712</c:v>
                </c:pt>
                <c:pt idx="221">
                  <c:v>380804</c:v>
                </c:pt>
                <c:pt idx="222">
                  <c:v>388136</c:v>
                </c:pt>
                <c:pt idx="223">
                  <c:v>385877</c:v>
                </c:pt>
                <c:pt idx="224">
                  <c:v>440019</c:v>
                </c:pt>
                <c:pt idx="225">
                  <c:v>471612</c:v>
                </c:pt>
                <c:pt idx="226">
                  <c:v>385191</c:v>
                </c:pt>
                <c:pt idx="227">
                  <c:v>406416</c:v>
                </c:pt>
                <c:pt idx="228">
                  <c:v>380544</c:v>
                </c:pt>
                <c:pt idx="229">
                  <c:v>427339</c:v>
                </c:pt>
                <c:pt idx="230">
                  <c:v>402303</c:v>
                </c:pt>
                <c:pt idx="231">
                  <c:v>377936</c:v>
                </c:pt>
                <c:pt idx="232">
                  <c:v>383099</c:v>
                </c:pt>
                <c:pt idx="233">
                  <c:v>376275</c:v>
                </c:pt>
                <c:pt idx="234">
                  <c:v>388869</c:v>
                </c:pt>
                <c:pt idx="235">
                  <c:v>391284</c:v>
                </c:pt>
                <c:pt idx="236">
                  <c:v>394210</c:v>
                </c:pt>
                <c:pt idx="237">
                  <c:v>389683</c:v>
                </c:pt>
                <c:pt idx="238">
                  <c:v>382721</c:v>
                </c:pt>
                <c:pt idx="239">
                  <c:v>375595</c:v>
                </c:pt>
                <c:pt idx="240">
                  <c:v>388106</c:v>
                </c:pt>
                <c:pt idx="241">
                  <c:v>496345</c:v>
                </c:pt>
                <c:pt idx="242">
                  <c:v>429465</c:v>
                </c:pt>
                <c:pt idx="243">
                  <c:v>440166</c:v>
                </c:pt>
                <c:pt idx="244">
                  <c:v>378685</c:v>
                </c:pt>
                <c:pt idx="245">
                  <c:v>395330</c:v>
                </c:pt>
                <c:pt idx="246">
                  <c:v>389481</c:v>
                </c:pt>
                <c:pt idx="247">
                  <c:v>379260</c:v>
                </c:pt>
                <c:pt idx="248">
                  <c:v>378178</c:v>
                </c:pt>
                <c:pt idx="249">
                  <c:v>380833</c:v>
                </c:pt>
                <c:pt idx="250">
                  <c:v>376914</c:v>
                </c:pt>
                <c:pt idx="251">
                  <c:v>421972</c:v>
                </c:pt>
                <c:pt idx="252">
                  <c:v>379428</c:v>
                </c:pt>
                <c:pt idx="253">
                  <c:v>396433</c:v>
                </c:pt>
                <c:pt idx="254">
                  <c:v>476316</c:v>
                </c:pt>
                <c:pt idx="255">
                  <c:v>412367</c:v>
                </c:pt>
                <c:pt idx="256">
                  <c:v>449345</c:v>
                </c:pt>
                <c:pt idx="257">
                  <c:v>374703</c:v>
                </c:pt>
                <c:pt idx="258">
                  <c:v>392335</c:v>
                </c:pt>
                <c:pt idx="259">
                  <c:v>389939</c:v>
                </c:pt>
                <c:pt idx="260">
                  <c:v>449258</c:v>
                </c:pt>
                <c:pt idx="261">
                  <c:v>424772</c:v>
                </c:pt>
                <c:pt idx="262">
                  <c:v>383270</c:v>
                </c:pt>
                <c:pt idx="263">
                  <c:v>406493</c:v>
                </c:pt>
                <c:pt idx="264">
                  <c:v>398155</c:v>
                </c:pt>
                <c:pt idx="265">
                  <c:v>381294</c:v>
                </c:pt>
                <c:pt idx="266">
                  <c:v>403960</c:v>
                </c:pt>
                <c:pt idx="267">
                  <c:v>461810</c:v>
                </c:pt>
                <c:pt idx="268">
                  <c:v>397158</c:v>
                </c:pt>
                <c:pt idx="269">
                  <c:v>488570</c:v>
                </c:pt>
                <c:pt idx="270">
                  <c:v>397265</c:v>
                </c:pt>
                <c:pt idx="271">
                  <c:v>382070</c:v>
                </c:pt>
                <c:pt idx="272">
                  <c:v>379449</c:v>
                </c:pt>
                <c:pt idx="273">
                  <c:v>397192</c:v>
                </c:pt>
                <c:pt idx="274">
                  <c:v>384939</c:v>
                </c:pt>
                <c:pt idx="275">
                  <c:v>374593</c:v>
                </c:pt>
                <c:pt idx="276">
                  <c:v>395805</c:v>
                </c:pt>
                <c:pt idx="277">
                  <c:v>381592</c:v>
                </c:pt>
                <c:pt idx="278">
                  <c:v>392790</c:v>
                </c:pt>
                <c:pt idx="279">
                  <c:v>383179</c:v>
                </c:pt>
                <c:pt idx="280">
                  <c:v>377311</c:v>
                </c:pt>
                <c:pt idx="281">
                  <c:v>473287</c:v>
                </c:pt>
                <c:pt idx="282">
                  <c:v>387934</c:v>
                </c:pt>
                <c:pt idx="283">
                  <c:v>450625</c:v>
                </c:pt>
                <c:pt idx="284">
                  <c:v>438864</c:v>
                </c:pt>
                <c:pt idx="285">
                  <c:v>439016</c:v>
                </c:pt>
                <c:pt idx="286">
                  <c:v>396001</c:v>
                </c:pt>
                <c:pt idx="287">
                  <c:v>423925</c:v>
                </c:pt>
                <c:pt idx="288">
                  <c:v>376450</c:v>
                </c:pt>
                <c:pt idx="289">
                  <c:v>430900</c:v>
                </c:pt>
                <c:pt idx="290">
                  <c:v>446782</c:v>
                </c:pt>
                <c:pt idx="291">
                  <c:v>388225</c:v>
                </c:pt>
                <c:pt idx="292">
                  <c:v>407830</c:v>
                </c:pt>
                <c:pt idx="293">
                  <c:v>379482</c:v>
                </c:pt>
                <c:pt idx="294">
                  <c:v>376200</c:v>
                </c:pt>
                <c:pt idx="295">
                  <c:v>376314</c:v>
                </c:pt>
                <c:pt idx="296">
                  <c:v>388777</c:v>
                </c:pt>
                <c:pt idx="297">
                  <c:v>375968</c:v>
                </c:pt>
                <c:pt idx="298">
                  <c:v>390023</c:v>
                </c:pt>
                <c:pt idx="299">
                  <c:v>381630</c:v>
                </c:pt>
                <c:pt idx="300">
                  <c:v>390678</c:v>
                </c:pt>
                <c:pt idx="301">
                  <c:v>497259</c:v>
                </c:pt>
                <c:pt idx="302">
                  <c:v>645097</c:v>
                </c:pt>
                <c:pt idx="303">
                  <c:v>511653</c:v>
                </c:pt>
                <c:pt idx="304">
                  <c:v>432757</c:v>
                </c:pt>
                <c:pt idx="305">
                  <c:v>378754</c:v>
                </c:pt>
                <c:pt idx="306">
                  <c:v>378772</c:v>
                </c:pt>
                <c:pt idx="307">
                  <c:v>376664</c:v>
                </c:pt>
                <c:pt idx="308">
                  <c:v>452664</c:v>
                </c:pt>
                <c:pt idx="309">
                  <c:v>397482</c:v>
                </c:pt>
                <c:pt idx="310">
                  <c:v>401632</c:v>
                </c:pt>
                <c:pt idx="311">
                  <c:v>455501</c:v>
                </c:pt>
                <c:pt idx="312">
                  <c:v>381981</c:v>
                </c:pt>
                <c:pt idx="313">
                  <c:v>398362</c:v>
                </c:pt>
                <c:pt idx="314">
                  <c:v>461555</c:v>
                </c:pt>
                <c:pt idx="315">
                  <c:v>376516</c:v>
                </c:pt>
                <c:pt idx="316">
                  <c:v>388610</c:v>
                </c:pt>
                <c:pt idx="317">
                  <c:v>494744</c:v>
                </c:pt>
                <c:pt idx="318">
                  <c:v>382955</c:v>
                </c:pt>
                <c:pt idx="319">
                  <c:v>396407</c:v>
                </c:pt>
                <c:pt idx="320">
                  <c:v>420901</c:v>
                </c:pt>
                <c:pt idx="321">
                  <c:v>378431</c:v>
                </c:pt>
                <c:pt idx="322">
                  <c:v>382154</c:v>
                </c:pt>
                <c:pt idx="323">
                  <c:v>400571</c:v>
                </c:pt>
                <c:pt idx="324">
                  <c:v>375079</c:v>
                </c:pt>
                <c:pt idx="325">
                  <c:v>507157</c:v>
                </c:pt>
                <c:pt idx="326">
                  <c:v>392938</c:v>
                </c:pt>
                <c:pt idx="327">
                  <c:v>388127</c:v>
                </c:pt>
                <c:pt idx="328">
                  <c:v>422255</c:v>
                </c:pt>
                <c:pt idx="329">
                  <c:v>392226</c:v>
                </c:pt>
                <c:pt idx="330">
                  <c:v>376042</c:v>
                </c:pt>
                <c:pt idx="331">
                  <c:v>406148</c:v>
                </c:pt>
                <c:pt idx="332">
                  <c:v>379209</c:v>
                </c:pt>
                <c:pt idx="333">
                  <c:v>431537</c:v>
                </c:pt>
                <c:pt idx="334">
                  <c:v>398115</c:v>
                </c:pt>
                <c:pt idx="335">
                  <c:v>518712</c:v>
                </c:pt>
                <c:pt idx="336">
                  <c:v>446164</c:v>
                </c:pt>
                <c:pt idx="337">
                  <c:v>391568</c:v>
                </c:pt>
                <c:pt idx="338">
                  <c:v>398612</c:v>
                </c:pt>
                <c:pt idx="339">
                  <c:v>431438</c:v>
                </c:pt>
                <c:pt idx="340">
                  <c:v>410058</c:v>
                </c:pt>
                <c:pt idx="341">
                  <c:v>377389</c:v>
                </c:pt>
                <c:pt idx="342">
                  <c:v>444976</c:v>
                </c:pt>
                <c:pt idx="343">
                  <c:v>377740</c:v>
                </c:pt>
                <c:pt idx="344">
                  <c:v>431104</c:v>
                </c:pt>
                <c:pt idx="345">
                  <c:v>380151</c:v>
                </c:pt>
                <c:pt idx="346">
                  <c:v>395441</c:v>
                </c:pt>
                <c:pt idx="347">
                  <c:v>379161</c:v>
                </c:pt>
                <c:pt idx="348">
                  <c:v>438741</c:v>
                </c:pt>
                <c:pt idx="349">
                  <c:v>541482</c:v>
                </c:pt>
                <c:pt idx="350">
                  <c:v>378327</c:v>
                </c:pt>
                <c:pt idx="351">
                  <c:v>378203</c:v>
                </c:pt>
                <c:pt idx="352">
                  <c:v>375963</c:v>
                </c:pt>
                <c:pt idx="353">
                  <c:v>378432</c:v>
                </c:pt>
                <c:pt idx="354">
                  <c:v>388250</c:v>
                </c:pt>
                <c:pt idx="355">
                  <c:v>399966</c:v>
                </c:pt>
                <c:pt idx="356">
                  <c:v>504718</c:v>
                </c:pt>
                <c:pt idx="357">
                  <c:v>382783</c:v>
                </c:pt>
                <c:pt idx="358">
                  <c:v>374059</c:v>
                </c:pt>
                <c:pt idx="359">
                  <c:v>433212</c:v>
                </c:pt>
                <c:pt idx="360">
                  <c:v>373438</c:v>
                </c:pt>
                <c:pt idx="361">
                  <c:v>439701</c:v>
                </c:pt>
                <c:pt idx="362">
                  <c:v>396339</c:v>
                </c:pt>
                <c:pt idx="363">
                  <c:v>412512</c:v>
                </c:pt>
                <c:pt idx="364">
                  <c:v>393752</c:v>
                </c:pt>
                <c:pt idx="365">
                  <c:v>375246</c:v>
                </c:pt>
                <c:pt idx="366">
                  <c:v>401166</c:v>
                </c:pt>
                <c:pt idx="367">
                  <c:v>381453</c:v>
                </c:pt>
                <c:pt idx="368">
                  <c:v>391671</c:v>
                </c:pt>
                <c:pt idx="369">
                  <c:v>387441</c:v>
                </c:pt>
                <c:pt idx="370">
                  <c:v>395201</c:v>
                </c:pt>
                <c:pt idx="371">
                  <c:v>375535</c:v>
                </c:pt>
                <c:pt idx="372">
                  <c:v>389589</c:v>
                </c:pt>
                <c:pt idx="373">
                  <c:v>413188</c:v>
                </c:pt>
                <c:pt idx="374">
                  <c:v>408192</c:v>
                </c:pt>
                <c:pt idx="375">
                  <c:v>396737</c:v>
                </c:pt>
                <c:pt idx="376">
                  <c:v>428060</c:v>
                </c:pt>
                <c:pt idx="377">
                  <c:v>381014</c:v>
                </c:pt>
                <c:pt idx="378">
                  <c:v>376714</c:v>
                </c:pt>
                <c:pt idx="379">
                  <c:v>393366</c:v>
                </c:pt>
                <c:pt idx="380">
                  <c:v>417416</c:v>
                </c:pt>
                <c:pt idx="381">
                  <c:v>395390</c:v>
                </c:pt>
                <c:pt idx="382">
                  <c:v>395071</c:v>
                </c:pt>
                <c:pt idx="383">
                  <c:v>384179</c:v>
                </c:pt>
                <c:pt idx="384">
                  <c:v>379030</c:v>
                </c:pt>
                <c:pt idx="385">
                  <c:v>375232</c:v>
                </c:pt>
                <c:pt idx="386">
                  <c:v>387828</c:v>
                </c:pt>
                <c:pt idx="387">
                  <c:v>485023</c:v>
                </c:pt>
                <c:pt idx="388">
                  <c:v>402480</c:v>
                </c:pt>
                <c:pt idx="389">
                  <c:v>429069</c:v>
                </c:pt>
                <c:pt idx="390">
                  <c:v>413442</c:v>
                </c:pt>
                <c:pt idx="391">
                  <c:v>375847</c:v>
                </c:pt>
                <c:pt idx="392">
                  <c:v>389263</c:v>
                </c:pt>
                <c:pt idx="393">
                  <c:v>394083</c:v>
                </c:pt>
                <c:pt idx="394">
                  <c:v>385979</c:v>
                </c:pt>
                <c:pt idx="395">
                  <c:v>381263</c:v>
                </c:pt>
                <c:pt idx="396">
                  <c:v>381798</c:v>
                </c:pt>
                <c:pt idx="397">
                  <c:v>398704</c:v>
                </c:pt>
                <c:pt idx="398" formatCode="0.00E+00">
                  <c:v>1015420</c:v>
                </c:pt>
                <c:pt idx="399">
                  <c:v>458866</c:v>
                </c:pt>
                <c:pt idx="400">
                  <c:v>390956</c:v>
                </c:pt>
                <c:pt idx="401">
                  <c:v>716619</c:v>
                </c:pt>
                <c:pt idx="402">
                  <c:v>378738</c:v>
                </c:pt>
                <c:pt idx="403">
                  <c:v>374427</c:v>
                </c:pt>
                <c:pt idx="404">
                  <c:v>411825</c:v>
                </c:pt>
                <c:pt idx="405">
                  <c:v>378085</c:v>
                </c:pt>
                <c:pt idx="406">
                  <c:v>377983</c:v>
                </c:pt>
                <c:pt idx="407">
                  <c:v>392597</c:v>
                </c:pt>
                <c:pt idx="408">
                  <c:v>384058</c:v>
                </c:pt>
                <c:pt idx="409">
                  <c:v>387276</c:v>
                </c:pt>
                <c:pt idx="410">
                  <c:v>404689</c:v>
                </c:pt>
                <c:pt idx="411">
                  <c:v>424715</c:v>
                </c:pt>
                <c:pt idx="412">
                  <c:v>388864</c:v>
                </c:pt>
                <c:pt idx="413">
                  <c:v>384799</c:v>
                </c:pt>
                <c:pt idx="414">
                  <c:v>387107</c:v>
                </c:pt>
                <c:pt idx="415">
                  <c:v>380565</c:v>
                </c:pt>
                <c:pt idx="416">
                  <c:v>393628</c:v>
                </c:pt>
                <c:pt idx="417">
                  <c:v>392910</c:v>
                </c:pt>
                <c:pt idx="418">
                  <c:v>385034</c:v>
                </c:pt>
                <c:pt idx="419">
                  <c:v>402708</c:v>
                </c:pt>
                <c:pt idx="420">
                  <c:v>376809</c:v>
                </c:pt>
                <c:pt idx="421">
                  <c:v>375642</c:v>
                </c:pt>
                <c:pt idx="422">
                  <c:v>444052</c:v>
                </c:pt>
                <c:pt idx="423">
                  <c:v>398158</c:v>
                </c:pt>
                <c:pt idx="424">
                  <c:v>416415</c:v>
                </c:pt>
                <c:pt idx="425" formatCode="0.00E+00">
                  <c:v>1821850</c:v>
                </c:pt>
                <c:pt idx="426">
                  <c:v>378940</c:v>
                </c:pt>
                <c:pt idx="427">
                  <c:v>412351</c:v>
                </c:pt>
                <c:pt idx="428">
                  <c:v>512633</c:v>
                </c:pt>
                <c:pt idx="429">
                  <c:v>412477</c:v>
                </c:pt>
                <c:pt idx="430">
                  <c:v>425793</c:v>
                </c:pt>
                <c:pt idx="431">
                  <c:v>379452</c:v>
                </c:pt>
                <c:pt idx="432">
                  <c:v>536927</c:v>
                </c:pt>
                <c:pt idx="433">
                  <c:v>391517</c:v>
                </c:pt>
                <c:pt idx="434">
                  <c:v>384953</c:v>
                </c:pt>
                <c:pt idx="435">
                  <c:v>381923</c:v>
                </c:pt>
                <c:pt idx="436">
                  <c:v>377375</c:v>
                </c:pt>
                <c:pt idx="437">
                  <c:v>452456</c:v>
                </c:pt>
                <c:pt idx="438">
                  <c:v>419933</c:v>
                </c:pt>
                <c:pt idx="439">
                  <c:v>381237</c:v>
                </c:pt>
                <c:pt idx="440">
                  <c:v>390774</c:v>
                </c:pt>
                <c:pt idx="441">
                  <c:v>395748</c:v>
                </c:pt>
                <c:pt idx="442">
                  <c:v>414216</c:v>
                </c:pt>
                <c:pt idx="443">
                  <c:v>385055</c:v>
                </c:pt>
                <c:pt idx="444">
                  <c:v>391096</c:v>
                </c:pt>
                <c:pt idx="445">
                  <c:v>395655</c:v>
                </c:pt>
                <c:pt idx="446">
                  <c:v>382804</c:v>
                </c:pt>
                <c:pt idx="447" formatCode="0.00E+00">
                  <c:v>1767010</c:v>
                </c:pt>
                <c:pt idx="448">
                  <c:v>400779</c:v>
                </c:pt>
                <c:pt idx="449">
                  <c:v>426922</c:v>
                </c:pt>
                <c:pt idx="450">
                  <c:v>546318</c:v>
                </c:pt>
                <c:pt idx="451">
                  <c:v>670539</c:v>
                </c:pt>
                <c:pt idx="452">
                  <c:v>410102</c:v>
                </c:pt>
                <c:pt idx="453">
                  <c:v>379594</c:v>
                </c:pt>
                <c:pt idx="454">
                  <c:v>374620</c:v>
                </c:pt>
                <c:pt idx="455">
                  <c:v>478040</c:v>
                </c:pt>
                <c:pt idx="456">
                  <c:v>389539</c:v>
                </c:pt>
                <c:pt idx="457">
                  <c:v>380767</c:v>
                </c:pt>
                <c:pt idx="458">
                  <c:v>438229</c:v>
                </c:pt>
                <c:pt idx="459">
                  <c:v>478239</c:v>
                </c:pt>
                <c:pt idx="460">
                  <c:v>559244</c:v>
                </c:pt>
                <c:pt idx="461">
                  <c:v>396975</c:v>
                </c:pt>
                <c:pt idx="462">
                  <c:v>375016</c:v>
                </c:pt>
                <c:pt idx="463">
                  <c:v>409586</c:v>
                </c:pt>
                <c:pt idx="464">
                  <c:v>385775</c:v>
                </c:pt>
                <c:pt idx="465">
                  <c:v>420569</c:v>
                </c:pt>
                <c:pt idx="466">
                  <c:v>679173</c:v>
                </c:pt>
                <c:pt idx="467">
                  <c:v>398048</c:v>
                </c:pt>
                <c:pt idx="468">
                  <c:v>428465</c:v>
                </c:pt>
                <c:pt idx="469">
                  <c:v>374182</c:v>
                </c:pt>
                <c:pt idx="470">
                  <c:v>374644</c:v>
                </c:pt>
                <c:pt idx="471">
                  <c:v>381449</c:v>
                </c:pt>
                <c:pt idx="472">
                  <c:v>384026</c:v>
                </c:pt>
                <c:pt idx="473">
                  <c:v>385286</c:v>
                </c:pt>
                <c:pt idx="474">
                  <c:v>376446</c:v>
                </c:pt>
                <c:pt idx="475">
                  <c:v>419110</c:v>
                </c:pt>
                <c:pt idx="476">
                  <c:v>389940</c:v>
                </c:pt>
                <c:pt idx="477">
                  <c:v>408771</c:v>
                </c:pt>
                <c:pt idx="478">
                  <c:v>384332</c:v>
                </c:pt>
                <c:pt idx="479">
                  <c:v>386114</c:v>
                </c:pt>
                <c:pt idx="480">
                  <c:v>377841</c:v>
                </c:pt>
                <c:pt idx="481">
                  <c:v>420368</c:v>
                </c:pt>
                <c:pt idx="482">
                  <c:v>397217</c:v>
                </c:pt>
                <c:pt idx="483">
                  <c:v>395836</c:v>
                </c:pt>
                <c:pt idx="484">
                  <c:v>380256</c:v>
                </c:pt>
                <c:pt idx="485">
                  <c:v>399327</c:v>
                </c:pt>
                <c:pt idx="486">
                  <c:v>457917</c:v>
                </c:pt>
                <c:pt idx="487">
                  <c:v>380335</c:v>
                </c:pt>
                <c:pt idx="488">
                  <c:v>438298</c:v>
                </c:pt>
                <c:pt idx="489">
                  <c:v>401880</c:v>
                </c:pt>
                <c:pt idx="490">
                  <c:v>382367</c:v>
                </c:pt>
                <c:pt idx="491">
                  <c:v>380844</c:v>
                </c:pt>
                <c:pt idx="492">
                  <c:v>435068</c:v>
                </c:pt>
                <c:pt idx="493">
                  <c:v>378646</c:v>
                </c:pt>
                <c:pt idx="494">
                  <c:v>381047</c:v>
                </c:pt>
                <c:pt idx="495">
                  <c:v>393829</c:v>
                </c:pt>
                <c:pt idx="496">
                  <c:v>410094</c:v>
                </c:pt>
                <c:pt idx="497">
                  <c:v>441855</c:v>
                </c:pt>
                <c:pt idx="498">
                  <c:v>389298</c:v>
                </c:pt>
                <c:pt idx="499">
                  <c:v>434398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38E-B14D-7C0EFC85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Calculo_Frecuencias!$L$3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Calculo_Frecuencias!$K$4:$K$503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Calculo_Frecuencias!$L$4:$L$503</c:f>
              <c:numCache>
                <c:formatCode>0.00E+00</c:formatCode>
                <c:ptCount val="500"/>
                <c:pt idx="0">
                  <c:v>3930350</c:v>
                </c:pt>
                <c:pt idx="1">
                  <c:v>4264590</c:v>
                </c:pt>
                <c:pt idx="2">
                  <c:v>4066900</c:v>
                </c:pt>
                <c:pt idx="3">
                  <c:v>4196690</c:v>
                </c:pt>
                <c:pt idx="4">
                  <c:v>4257390</c:v>
                </c:pt>
                <c:pt idx="5">
                  <c:v>4054640</c:v>
                </c:pt>
                <c:pt idx="6">
                  <c:v>4076950</c:v>
                </c:pt>
                <c:pt idx="7">
                  <c:v>4512650</c:v>
                </c:pt>
                <c:pt idx="8">
                  <c:v>4477820</c:v>
                </c:pt>
                <c:pt idx="9">
                  <c:v>4117190</c:v>
                </c:pt>
                <c:pt idx="10">
                  <c:v>4388790</c:v>
                </c:pt>
                <c:pt idx="11">
                  <c:v>4021710</c:v>
                </c:pt>
                <c:pt idx="12">
                  <c:v>4090100</c:v>
                </c:pt>
                <c:pt idx="13">
                  <c:v>3949450</c:v>
                </c:pt>
                <c:pt idx="14">
                  <c:v>4182310</c:v>
                </c:pt>
                <c:pt idx="15">
                  <c:v>4148520</c:v>
                </c:pt>
                <c:pt idx="16">
                  <c:v>4198470</c:v>
                </c:pt>
                <c:pt idx="17">
                  <c:v>4448750</c:v>
                </c:pt>
                <c:pt idx="18">
                  <c:v>4061640</c:v>
                </c:pt>
                <c:pt idx="19">
                  <c:v>3993610</c:v>
                </c:pt>
                <c:pt idx="20">
                  <c:v>4089300</c:v>
                </c:pt>
                <c:pt idx="21">
                  <c:v>4007300</c:v>
                </c:pt>
                <c:pt idx="22">
                  <c:v>4380850</c:v>
                </c:pt>
                <c:pt idx="23">
                  <c:v>4005300</c:v>
                </c:pt>
                <c:pt idx="24">
                  <c:v>4008350</c:v>
                </c:pt>
                <c:pt idx="25">
                  <c:v>4150030</c:v>
                </c:pt>
                <c:pt idx="26">
                  <c:v>4583620</c:v>
                </c:pt>
                <c:pt idx="27">
                  <c:v>4570830</c:v>
                </c:pt>
                <c:pt idx="28">
                  <c:v>4096010</c:v>
                </c:pt>
                <c:pt idx="29">
                  <c:v>5122800</c:v>
                </c:pt>
                <c:pt idx="30">
                  <c:v>4187580</c:v>
                </c:pt>
                <c:pt idx="31">
                  <c:v>4191940</c:v>
                </c:pt>
                <c:pt idx="32">
                  <c:v>5722220</c:v>
                </c:pt>
                <c:pt idx="33">
                  <c:v>4352420</c:v>
                </c:pt>
                <c:pt idx="34">
                  <c:v>4429720</c:v>
                </c:pt>
                <c:pt idx="35">
                  <c:v>4430200</c:v>
                </c:pt>
                <c:pt idx="36">
                  <c:v>4176740</c:v>
                </c:pt>
                <c:pt idx="37">
                  <c:v>4238720</c:v>
                </c:pt>
                <c:pt idx="38">
                  <c:v>4004160</c:v>
                </c:pt>
                <c:pt idx="39">
                  <c:v>4339990</c:v>
                </c:pt>
                <c:pt idx="40">
                  <c:v>4169420</c:v>
                </c:pt>
                <c:pt idx="41">
                  <c:v>4230030</c:v>
                </c:pt>
                <c:pt idx="42">
                  <c:v>4149120</c:v>
                </c:pt>
                <c:pt idx="43">
                  <c:v>4079680</c:v>
                </c:pt>
                <c:pt idx="44">
                  <c:v>4475880</c:v>
                </c:pt>
                <c:pt idx="45">
                  <c:v>4025080</c:v>
                </c:pt>
                <c:pt idx="46">
                  <c:v>4198360</c:v>
                </c:pt>
                <c:pt idx="47">
                  <c:v>4652610</c:v>
                </c:pt>
                <c:pt idx="48">
                  <c:v>4209880</c:v>
                </c:pt>
                <c:pt idx="49">
                  <c:v>4099000</c:v>
                </c:pt>
                <c:pt idx="50">
                  <c:v>3971000</c:v>
                </c:pt>
                <c:pt idx="51">
                  <c:v>4296620</c:v>
                </c:pt>
                <c:pt idx="52">
                  <c:v>5336680</c:v>
                </c:pt>
                <c:pt idx="53">
                  <c:v>4210970</c:v>
                </c:pt>
                <c:pt idx="54">
                  <c:v>3978180</c:v>
                </c:pt>
                <c:pt idx="55">
                  <c:v>4578980</c:v>
                </c:pt>
                <c:pt idx="56">
                  <c:v>4413030</c:v>
                </c:pt>
                <c:pt idx="57">
                  <c:v>4105470</c:v>
                </c:pt>
                <c:pt idx="58">
                  <c:v>4460490</c:v>
                </c:pt>
                <c:pt idx="59">
                  <c:v>4041090</c:v>
                </c:pt>
                <c:pt idx="60">
                  <c:v>4057420</c:v>
                </c:pt>
                <c:pt idx="61">
                  <c:v>4081900</c:v>
                </c:pt>
                <c:pt idx="62">
                  <c:v>4780660</c:v>
                </c:pt>
                <c:pt idx="63">
                  <c:v>5033270</c:v>
                </c:pt>
                <c:pt idx="64">
                  <c:v>4095510</c:v>
                </c:pt>
                <c:pt idx="65">
                  <c:v>4314020</c:v>
                </c:pt>
                <c:pt idx="66">
                  <c:v>4862350</c:v>
                </c:pt>
                <c:pt idx="67">
                  <c:v>4150490</c:v>
                </c:pt>
                <c:pt idx="68">
                  <c:v>4073360</c:v>
                </c:pt>
                <c:pt idx="69">
                  <c:v>3989400</c:v>
                </c:pt>
                <c:pt idx="70">
                  <c:v>4064340</c:v>
                </c:pt>
                <c:pt idx="71">
                  <c:v>4019930</c:v>
                </c:pt>
                <c:pt idx="72">
                  <c:v>4272900</c:v>
                </c:pt>
                <c:pt idx="73">
                  <c:v>4169240</c:v>
                </c:pt>
                <c:pt idx="74">
                  <c:v>5052090</c:v>
                </c:pt>
                <c:pt idx="75">
                  <c:v>4202890</c:v>
                </c:pt>
                <c:pt idx="76">
                  <c:v>4139300</c:v>
                </c:pt>
                <c:pt idx="77">
                  <c:v>4175100</c:v>
                </c:pt>
                <c:pt idx="78">
                  <c:v>4035410</c:v>
                </c:pt>
                <c:pt idx="79">
                  <c:v>4011360</c:v>
                </c:pt>
                <c:pt idx="80">
                  <c:v>4530800</c:v>
                </c:pt>
                <c:pt idx="81">
                  <c:v>4834310</c:v>
                </c:pt>
                <c:pt idx="82">
                  <c:v>3910560</c:v>
                </c:pt>
                <c:pt idx="83">
                  <c:v>4188350</c:v>
                </c:pt>
                <c:pt idx="84">
                  <c:v>4036980</c:v>
                </c:pt>
                <c:pt idx="85">
                  <c:v>4053120</c:v>
                </c:pt>
                <c:pt idx="86">
                  <c:v>4030190</c:v>
                </c:pt>
                <c:pt idx="87">
                  <c:v>3988910</c:v>
                </c:pt>
                <c:pt idx="88">
                  <c:v>4505020</c:v>
                </c:pt>
                <c:pt idx="89">
                  <c:v>4075900</c:v>
                </c:pt>
                <c:pt idx="90">
                  <c:v>4063060</c:v>
                </c:pt>
                <c:pt idx="91">
                  <c:v>4063940</c:v>
                </c:pt>
                <c:pt idx="92">
                  <c:v>4357120</c:v>
                </c:pt>
                <c:pt idx="93">
                  <c:v>4044500</c:v>
                </c:pt>
                <c:pt idx="94">
                  <c:v>5096480</c:v>
                </c:pt>
                <c:pt idx="95">
                  <c:v>4067290</c:v>
                </c:pt>
                <c:pt idx="96">
                  <c:v>4046510</c:v>
                </c:pt>
                <c:pt idx="97">
                  <c:v>4567790</c:v>
                </c:pt>
                <c:pt idx="98">
                  <c:v>4033590</c:v>
                </c:pt>
                <c:pt idx="99">
                  <c:v>4019750</c:v>
                </c:pt>
                <c:pt idx="100">
                  <c:v>4318250</c:v>
                </c:pt>
                <c:pt idx="101">
                  <c:v>4264410</c:v>
                </c:pt>
                <c:pt idx="102">
                  <c:v>3997060</c:v>
                </c:pt>
                <c:pt idx="103">
                  <c:v>4087320</c:v>
                </c:pt>
                <c:pt idx="104">
                  <c:v>3995000</c:v>
                </c:pt>
                <c:pt idx="105">
                  <c:v>4883360</c:v>
                </c:pt>
                <c:pt idx="106">
                  <c:v>4375940</c:v>
                </c:pt>
                <c:pt idx="107">
                  <c:v>4430350</c:v>
                </c:pt>
                <c:pt idx="108">
                  <c:v>3972460</c:v>
                </c:pt>
                <c:pt idx="109">
                  <c:v>4014890</c:v>
                </c:pt>
                <c:pt idx="110">
                  <c:v>4120310</c:v>
                </c:pt>
                <c:pt idx="111">
                  <c:v>3912000</c:v>
                </c:pt>
                <c:pt idx="112">
                  <c:v>3952960</c:v>
                </c:pt>
                <c:pt idx="113">
                  <c:v>4020540</c:v>
                </c:pt>
                <c:pt idx="114">
                  <c:v>4254070</c:v>
                </c:pt>
                <c:pt idx="115">
                  <c:v>4119640</c:v>
                </c:pt>
                <c:pt idx="116">
                  <c:v>4024170</c:v>
                </c:pt>
                <c:pt idx="117">
                  <c:v>4101720</c:v>
                </c:pt>
                <c:pt idx="118">
                  <c:v>4122680</c:v>
                </c:pt>
                <c:pt idx="119">
                  <c:v>4128380</c:v>
                </c:pt>
                <c:pt idx="120">
                  <c:v>4010780</c:v>
                </c:pt>
                <c:pt idx="121">
                  <c:v>4294390</c:v>
                </c:pt>
                <c:pt idx="122">
                  <c:v>4543630</c:v>
                </c:pt>
                <c:pt idx="123">
                  <c:v>4306890</c:v>
                </c:pt>
                <c:pt idx="124">
                  <c:v>4127920</c:v>
                </c:pt>
                <c:pt idx="125">
                  <c:v>4100790</c:v>
                </c:pt>
                <c:pt idx="126">
                  <c:v>3999390</c:v>
                </c:pt>
                <c:pt idx="127">
                  <c:v>4043830</c:v>
                </c:pt>
                <c:pt idx="128">
                  <c:v>3906320</c:v>
                </c:pt>
                <c:pt idx="129">
                  <c:v>4045850</c:v>
                </c:pt>
                <c:pt idx="130">
                  <c:v>5252980</c:v>
                </c:pt>
                <c:pt idx="131">
                  <c:v>4295250</c:v>
                </c:pt>
                <c:pt idx="132">
                  <c:v>4178980</c:v>
                </c:pt>
                <c:pt idx="133">
                  <c:v>4254610</c:v>
                </c:pt>
                <c:pt idx="134">
                  <c:v>4108420</c:v>
                </c:pt>
                <c:pt idx="135">
                  <c:v>4147620</c:v>
                </c:pt>
                <c:pt idx="136">
                  <c:v>4019080</c:v>
                </c:pt>
                <c:pt idx="137">
                  <c:v>4227420</c:v>
                </c:pt>
                <c:pt idx="138">
                  <c:v>4042490</c:v>
                </c:pt>
                <c:pt idx="139">
                  <c:v>4082630</c:v>
                </c:pt>
                <c:pt idx="140">
                  <c:v>4081730</c:v>
                </c:pt>
                <c:pt idx="141">
                  <c:v>4153080</c:v>
                </c:pt>
                <c:pt idx="142">
                  <c:v>4034260</c:v>
                </c:pt>
                <c:pt idx="143">
                  <c:v>4028900</c:v>
                </c:pt>
                <c:pt idx="144">
                  <c:v>4188090</c:v>
                </c:pt>
                <c:pt idx="145">
                  <c:v>4034520</c:v>
                </c:pt>
                <c:pt idx="146">
                  <c:v>4165830</c:v>
                </c:pt>
                <c:pt idx="147">
                  <c:v>4011800</c:v>
                </c:pt>
                <c:pt idx="148">
                  <c:v>4784840</c:v>
                </c:pt>
                <c:pt idx="149">
                  <c:v>4180690</c:v>
                </c:pt>
                <c:pt idx="150">
                  <c:v>4018950</c:v>
                </c:pt>
                <c:pt idx="151">
                  <c:v>5193280</c:v>
                </c:pt>
                <c:pt idx="152">
                  <c:v>4598240</c:v>
                </c:pt>
                <c:pt idx="153">
                  <c:v>4538410</c:v>
                </c:pt>
                <c:pt idx="154">
                  <c:v>4170970</c:v>
                </c:pt>
                <c:pt idx="155">
                  <c:v>4085880</c:v>
                </c:pt>
                <c:pt idx="156">
                  <c:v>4109030</c:v>
                </c:pt>
                <c:pt idx="157">
                  <c:v>4228690</c:v>
                </c:pt>
                <c:pt idx="158">
                  <c:v>4309780</c:v>
                </c:pt>
                <c:pt idx="159">
                  <c:v>4174470</c:v>
                </c:pt>
                <c:pt idx="160">
                  <c:v>4144640</c:v>
                </c:pt>
                <c:pt idx="161">
                  <c:v>4713460</c:v>
                </c:pt>
                <c:pt idx="162">
                  <c:v>4059160</c:v>
                </c:pt>
                <c:pt idx="163">
                  <c:v>4236560</c:v>
                </c:pt>
                <c:pt idx="164">
                  <c:v>4017250</c:v>
                </c:pt>
                <c:pt idx="165">
                  <c:v>4030310</c:v>
                </c:pt>
                <c:pt idx="166">
                  <c:v>4041070</c:v>
                </c:pt>
                <c:pt idx="167">
                  <c:v>4219350</c:v>
                </c:pt>
                <c:pt idx="168">
                  <c:v>4231040</c:v>
                </c:pt>
                <c:pt idx="169">
                  <c:v>4084820</c:v>
                </c:pt>
                <c:pt idx="170">
                  <c:v>4027720</c:v>
                </c:pt>
                <c:pt idx="171">
                  <c:v>4229100</c:v>
                </c:pt>
                <c:pt idx="172">
                  <c:v>4245560</c:v>
                </c:pt>
                <c:pt idx="173">
                  <c:v>4033540</c:v>
                </c:pt>
                <c:pt idx="174">
                  <c:v>4514570</c:v>
                </c:pt>
                <c:pt idx="175">
                  <c:v>4153270</c:v>
                </c:pt>
                <c:pt idx="176">
                  <c:v>4120810</c:v>
                </c:pt>
                <c:pt idx="177">
                  <c:v>3926320</c:v>
                </c:pt>
                <c:pt idx="178">
                  <c:v>5025890</c:v>
                </c:pt>
                <c:pt idx="179">
                  <c:v>4015150</c:v>
                </c:pt>
                <c:pt idx="180">
                  <c:v>3948030</c:v>
                </c:pt>
                <c:pt idx="181">
                  <c:v>4139850</c:v>
                </c:pt>
                <c:pt idx="182">
                  <c:v>4716510</c:v>
                </c:pt>
                <c:pt idx="183">
                  <c:v>4299960</c:v>
                </c:pt>
                <c:pt idx="184">
                  <c:v>4101930</c:v>
                </c:pt>
                <c:pt idx="185">
                  <c:v>3976840</c:v>
                </c:pt>
                <c:pt idx="186">
                  <c:v>4102800</c:v>
                </c:pt>
                <c:pt idx="187">
                  <c:v>4096360</c:v>
                </c:pt>
                <c:pt idx="188">
                  <c:v>3941620</c:v>
                </c:pt>
                <c:pt idx="189">
                  <c:v>4093390</c:v>
                </c:pt>
                <c:pt idx="190">
                  <c:v>4267220</c:v>
                </c:pt>
                <c:pt idx="191">
                  <c:v>4025610</c:v>
                </c:pt>
                <c:pt idx="192">
                  <c:v>4104350</c:v>
                </c:pt>
                <c:pt idx="193">
                  <c:v>4185830</c:v>
                </c:pt>
                <c:pt idx="194">
                  <c:v>3949000</c:v>
                </c:pt>
                <c:pt idx="195">
                  <c:v>4213600</c:v>
                </c:pt>
                <c:pt idx="196">
                  <c:v>4234650</c:v>
                </c:pt>
                <c:pt idx="197">
                  <c:v>4254380</c:v>
                </c:pt>
                <c:pt idx="198">
                  <c:v>4299500</c:v>
                </c:pt>
                <c:pt idx="199">
                  <c:v>4065710</c:v>
                </c:pt>
                <c:pt idx="200">
                  <c:v>4363720</c:v>
                </c:pt>
                <c:pt idx="201">
                  <c:v>4546700</c:v>
                </c:pt>
                <c:pt idx="202">
                  <c:v>4259540</c:v>
                </c:pt>
                <c:pt idx="203">
                  <c:v>4218440</c:v>
                </c:pt>
                <c:pt idx="204">
                  <c:v>4093550</c:v>
                </c:pt>
                <c:pt idx="205">
                  <c:v>4336510</c:v>
                </c:pt>
                <c:pt idx="206">
                  <c:v>4295120</c:v>
                </c:pt>
                <c:pt idx="207">
                  <c:v>4067210</c:v>
                </c:pt>
                <c:pt idx="208">
                  <c:v>4140500</c:v>
                </c:pt>
                <c:pt idx="209">
                  <c:v>4409660</c:v>
                </c:pt>
                <c:pt idx="210">
                  <c:v>4100160</c:v>
                </c:pt>
                <c:pt idx="211">
                  <c:v>4018310</c:v>
                </c:pt>
                <c:pt idx="212">
                  <c:v>4102110</c:v>
                </c:pt>
                <c:pt idx="213">
                  <c:v>4579610</c:v>
                </c:pt>
                <c:pt idx="214">
                  <c:v>4932220</c:v>
                </c:pt>
                <c:pt idx="215">
                  <c:v>3942420</c:v>
                </c:pt>
                <c:pt idx="216">
                  <c:v>4405860</c:v>
                </c:pt>
                <c:pt idx="217">
                  <c:v>4001280</c:v>
                </c:pt>
                <c:pt idx="218">
                  <c:v>4007090</c:v>
                </c:pt>
                <c:pt idx="219">
                  <c:v>4076390</c:v>
                </c:pt>
                <c:pt idx="220">
                  <c:v>4148930</c:v>
                </c:pt>
                <c:pt idx="221">
                  <c:v>4901630</c:v>
                </c:pt>
                <c:pt idx="222">
                  <c:v>4026500</c:v>
                </c:pt>
                <c:pt idx="223">
                  <c:v>4122270</c:v>
                </c:pt>
                <c:pt idx="224">
                  <c:v>3990210</c:v>
                </c:pt>
                <c:pt idx="225">
                  <c:v>4170320</c:v>
                </c:pt>
                <c:pt idx="226">
                  <c:v>4159960</c:v>
                </c:pt>
                <c:pt idx="227">
                  <c:v>3982120</c:v>
                </c:pt>
                <c:pt idx="228">
                  <c:v>4092600</c:v>
                </c:pt>
                <c:pt idx="229">
                  <c:v>4106060</c:v>
                </c:pt>
                <c:pt idx="230">
                  <c:v>4074670</c:v>
                </c:pt>
                <c:pt idx="231">
                  <c:v>4513310</c:v>
                </c:pt>
                <c:pt idx="232">
                  <c:v>3973400</c:v>
                </c:pt>
                <c:pt idx="233">
                  <c:v>4045300</c:v>
                </c:pt>
                <c:pt idx="234">
                  <c:v>4450400</c:v>
                </c:pt>
                <c:pt idx="235">
                  <c:v>4218540</c:v>
                </c:pt>
                <c:pt idx="236">
                  <c:v>4435500</c:v>
                </c:pt>
                <c:pt idx="237">
                  <c:v>3967120</c:v>
                </c:pt>
                <c:pt idx="238">
                  <c:v>4115440</c:v>
                </c:pt>
                <c:pt idx="239">
                  <c:v>4297460</c:v>
                </c:pt>
                <c:pt idx="240">
                  <c:v>4145570</c:v>
                </c:pt>
                <c:pt idx="241">
                  <c:v>4064400</c:v>
                </c:pt>
                <c:pt idx="242">
                  <c:v>4027810</c:v>
                </c:pt>
                <c:pt idx="243">
                  <c:v>4155090</c:v>
                </c:pt>
                <c:pt idx="244">
                  <c:v>4119700</c:v>
                </c:pt>
                <c:pt idx="245">
                  <c:v>4083580</c:v>
                </c:pt>
                <c:pt idx="246">
                  <c:v>4588220</c:v>
                </c:pt>
                <c:pt idx="247">
                  <c:v>4313670</c:v>
                </c:pt>
                <c:pt idx="248">
                  <c:v>4400930</c:v>
                </c:pt>
                <c:pt idx="249">
                  <c:v>4554530</c:v>
                </c:pt>
                <c:pt idx="250">
                  <c:v>4555180</c:v>
                </c:pt>
                <c:pt idx="251">
                  <c:v>4134200</c:v>
                </c:pt>
                <c:pt idx="252">
                  <c:v>4143560</c:v>
                </c:pt>
                <c:pt idx="253">
                  <c:v>4545610</c:v>
                </c:pt>
                <c:pt idx="254">
                  <c:v>4082680</c:v>
                </c:pt>
                <c:pt idx="255">
                  <c:v>4398670</c:v>
                </c:pt>
                <c:pt idx="256">
                  <c:v>4545460</c:v>
                </c:pt>
                <c:pt idx="257">
                  <c:v>4054940</c:v>
                </c:pt>
                <c:pt idx="258">
                  <c:v>4055980</c:v>
                </c:pt>
                <c:pt idx="259">
                  <c:v>4071470</c:v>
                </c:pt>
                <c:pt idx="260">
                  <c:v>4259930</c:v>
                </c:pt>
                <c:pt idx="261">
                  <c:v>4324380</c:v>
                </c:pt>
                <c:pt idx="262">
                  <c:v>4084760</c:v>
                </c:pt>
                <c:pt idx="263">
                  <c:v>4047910</c:v>
                </c:pt>
                <c:pt idx="264">
                  <c:v>4387790</c:v>
                </c:pt>
                <c:pt idx="265">
                  <c:v>4046970</c:v>
                </c:pt>
                <c:pt idx="266">
                  <c:v>4637390</c:v>
                </c:pt>
                <c:pt idx="267">
                  <c:v>4263800</c:v>
                </c:pt>
                <c:pt idx="268">
                  <c:v>3912510</c:v>
                </c:pt>
                <c:pt idx="269">
                  <c:v>4124230</c:v>
                </c:pt>
                <c:pt idx="270">
                  <c:v>4026300</c:v>
                </c:pt>
                <c:pt idx="271">
                  <c:v>3906660</c:v>
                </c:pt>
                <c:pt idx="272">
                  <c:v>3973010</c:v>
                </c:pt>
                <c:pt idx="273">
                  <c:v>4019980</c:v>
                </c:pt>
                <c:pt idx="274">
                  <c:v>5101450</c:v>
                </c:pt>
                <c:pt idx="275">
                  <c:v>4049790</c:v>
                </c:pt>
                <c:pt idx="276">
                  <c:v>4423700</c:v>
                </c:pt>
                <c:pt idx="277">
                  <c:v>4101590</c:v>
                </c:pt>
                <c:pt idx="278">
                  <c:v>4068070</c:v>
                </c:pt>
                <c:pt idx="279">
                  <c:v>3980540</c:v>
                </c:pt>
                <c:pt idx="280">
                  <c:v>4065040</c:v>
                </c:pt>
                <c:pt idx="281">
                  <c:v>4347440</c:v>
                </c:pt>
                <c:pt idx="282">
                  <c:v>4101020</c:v>
                </c:pt>
                <c:pt idx="283">
                  <c:v>4224790</c:v>
                </c:pt>
                <c:pt idx="284">
                  <c:v>4181490</c:v>
                </c:pt>
                <c:pt idx="285">
                  <c:v>3907060</c:v>
                </c:pt>
                <c:pt idx="286">
                  <c:v>4000530</c:v>
                </c:pt>
                <c:pt idx="287">
                  <c:v>4099960</c:v>
                </c:pt>
                <c:pt idx="288">
                  <c:v>3998950</c:v>
                </c:pt>
                <c:pt idx="289">
                  <c:v>4026690</c:v>
                </c:pt>
                <c:pt idx="290">
                  <c:v>4204240</c:v>
                </c:pt>
                <c:pt idx="291">
                  <c:v>4069230</c:v>
                </c:pt>
                <c:pt idx="292">
                  <c:v>4009460</c:v>
                </c:pt>
                <c:pt idx="293">
                  <c:v>4080830</c:v>
                </c:pt>
                <c:pt idx="294">
                  <c:v>4055510</c:v>
                </c:pt>
                <c:pt idx="295">
                  <c:v>4078890</c:v>
                </c:pt>
                <c:pt idx="296">
                  <c:v>4015060</c:v>
                </c:pt>
                <c:pt idx="297">
                  <c:v>4049280</c:v>
                </c:pt>
                <c:pt idx="298">
                  <c:v>4081120</c:v>
                </c:pt>
                <c:pt idx="299">
                  <c:v>4286960</c:v>
                </c:pt>
                <c:pt idx="300">
                  <c:v>4218730</c:v>
                </c:pt>
                <c:pt idx="301">
                  <c:v>4050460</c:v>
                </c:pt>
                <c:pt idx="302">
                  <c:v>4557270</c:v>
                </c:pt>
                <c:pt idx="303">
                  <c:v>4022360</c:v>
                </c:pt>
                <c:pt idx="304">
                  <c:v>4167460</c:v>
                </c:pt>
                <c:pt idx="305">
                  <c:v>4068350</c:v>
                </c:pt>
                <c:pt idx="306">
                  <c:v>4046970</c:v>
                </c:pt>
                <c:pt idx="307">
                  <c:v>4146940</c:v>
                </c:pt>
                <c:pt idx="308">
                  <c:v>4141880</c:v>
                </c:pt>
                <c:pt idx="309">
                  <c:v>4037570</c:v>
                </c:pt>
                <c:pt idx="310">
                  <c:v>4680460</c:v>
                </c:pt>
                <c:pt idx="311">
                  <c:v>4088610</c:v>
                </c:pt>
                <c:pt idx="312">
                  <c:v>4187290</c:v>
                </c:pt>
                <c:pt idx="313">
                  <c:v>4024370</c:v>
                </c:pt>
                <c:pt idx="314">
                  <c:v>4136950</c:v>
                </c:pt>
                <c:pt idx="315">
                  <c:v>4093820</c:v>
                </c:pt>
                <c:pt idx="316">
                  <c:v>4305030</c:v>
                </c:pt>
                <c:pt idx="317">
                  <c:v>4101100</c:v>
                </c:pt>
                <c:pt idx="318">
                  <c:v>4215690</c:v>
                </c:pt>
                <c:pt idx="319">
                  <c:v>4057460</c:v>
                </c:pt>
                <c:pt idx="320">
                  <c:v>4264190</c:v>
                </c:pt>
                <c:pt idx="321">
                  <c:v>4558040</c:v>
                </c:pt>
                <c:pt idx="322">
                  <c:v>4308120</c:v>
                </c:pt>
                <c:pt idx="323">
                  <c:v>4106990</c:v>
                </c:pt>
                <c:pt idx="324">
                  <c:v>4293820</c:v>
                </c:pt>
                <c:pt idx="325">
                  <c:v>4004740</c:v>
                </c:pt>
                <c:pt idx="326">
                  <c:v>4082500</c:v>
                </c:pt>
                <c:pt idx="327">
                  <c:v>3986710</c:v>
                </c:pt>
                <c:pt idx="328">
                  <c:v>4127570</c:v>
                </c:pt>
                <c:pt idx="329">
                  <c:v>4093630</c:v>
                </c:pt>
                <c:pt idx="330">
                  <c:v>4365010</c:v>
                </c:pt>
                <c:pt idx="331">
                  <c:v>4637350</c:v>
                </c:pt>
                <c:pt idx="332">
                  <c:v>4031190</c:v>
                </c:pt>
                <c:pt idx="333">
                  <c:v>4043660</c:v>
                </c:pt>
                <c:pt idx="334">
                  <c:v>3978180</c:v>
                </c:pt>
                <c:pt idx="335">
                  <c:v>4010910</c:v>
                </c:pt>
                <c:pt idx="336">
                  <c:v>4130370</c:v>
                </c:pt>
                <c:pt idx="337">
                  <c:v>4218640</c:v>
                </c:pt>
                <c:pt idx="338">
                  <c:v>4160830</c:v>
                </c:pt>
                <c:pt idx="339">
                  <c:v>4988340</c:v>
                </c:pt>
                <c:pt idx="340">
                  <c:v>4157450</c:v>
                </c:pt>
                <c:pt idx="341">
                  <c:v>4093900</c:v>
                </c:pt>
                <c:pt idx="342">
                  <c:v>4504060</c:v>
                </c:pt>
                <c:pt idx="343">
                  <c:v>5323410</c:v>
                </c:pt>
                <c:pt idx="344">
                  <c:v>4045380</c:v>
                </c:pt>
                <c:pt idx="345">
                  <c:v>4104620</c:v>
                </c:pt>
                <c:pt idx="346">
                  <c:v>4060310</c:v>
                </c:pt>
                <c:pt idx="347">
                  <c:v>4331290</c:v>
                </c:pt>
                <c:pt idx="348">
                  <c:v>4127300</c:v>
                </c:pt>
                <c:pt idx="349">
                  <c:v>4091650</c:v>
                </c:pt>
                <c:pt idx="350">
                  <c:v>4052980</c:v>
                </c:pt>
                <c:pt idx="351">
                  <c:v>3987610</c:v>
                </c:pt>
                <c:pt idx="352">
                  <c:v>4039420</c:v>
                </c:pt>
                <c:pt idx="353">
                  <c:v>4348020</c:v>
                </c:pt>
                <c:pt idx="354">
                  <c:v>4132420</c:v>
                </c:pt>
                <c:pt idx="355">
                  <c:v>4043360</c:v>
                </c:pt>
                <c:pt idx="356">
                  <c:v>4090210</c:v>
                </c:pt>
                <c:pt idx="357">
                  <c:v>3998060</c:v>
                </c:pt>
                <c:pt idx="358">
                  <c:v>4147290</c:v>
                </c:pt>
                <c:pt idx="359">
                  <c:v>4055410</c:v>
                </c:pt>
                <c:pt idx="360">
                  <c:v>5006850</c:v>
                </c:pt>
                <c:pt idx="361">
                  <c:v>4074620</c:v>
                </c:pt>
                <c:pt idx="362">
                  <c:v>3934000</c:v>
                </c:pt>
                <c:pt idx="363">
                  <c:v>10366100</c:v>
                </c:pt>
                <c:pt idx="364">
                  <c:v>4339090</c:v>
                </c:pt>
                <c:pt idx="365">
                  <c:v>4283100</c:v>
                </c:pt>
                <c:pt idx="366">
                  <c:v>4404620</c:v>
                </c:pt>
                <c:pt idx="367">
                  <c:v>4126640</c:v>
                </c:pt>
                <c:pt idx="368">
                  <c:v>4418770</c:v>
                </c:pt>
                <c:pt idx="369">
                  <c:v>4279350</c:v>
                </c:pt>
                <c:pt idx="370">
                  <c:v>5138400</c:v>
                </c:pt>
                <c:pt idx="371">
                  <c:v>4290760</c:v>
                </c:pt>
                <c:pt idx="372">
                  <c:v>4082840</c:v>
                </c:pt>
                <c:pt idx="373">
                  <c:v>3975010</c:v>
                </c:pt>
                <c:pt idx="374">
                  <c:v>4110020</c:v>
                </c:pt>
                <c:pt idx="375">
                  <c:v>5205670</c:v>
                </c:pt>
                <c:pt idx="376">
                  <c:v>4087520</c:v>
                </c:pt>
                <c:pt idx="377">
                  <c:v>4188440</c:v>
                </c:pt>
                <c:pt idx="378">
                  <c:v>4069390</c:v>
                </c:pt>
                <c:pt idx="379">
                  <c:v>4041550</c:v>
                </c:pt>
                <c:pt idx="380">
                  <c:v>4417780</c:v>
                </c:pt>
                <c:pt idx="381">
                  <c:v>4215030</c:v>
                </c:pt>
                <c:pt idx="382">
                  <c:v>4040650</c:v>
                </c:pt>
                <c:pt idx="383">
                  <c:v>4292720</c:v>
                </c:pt>
                <c:pt idx="384">
                  <c:v>4171650</c:v>
                </c:pt>
                <c:pt idx="385">
                  <c:v>4204660</c:v>
                </c:pt>
                <c:pt idx="386">
                  <c:v>4061940</c:v>
                </c:pt>
                <c:pt idx="387">
                  <c:v>4171050</c:v>
                </c:pt>
                <c:pt idx="388">
                  <c:v>4173800</c:v>
                </c:pt>
                <c:pt idx="389">
                  <c:v>4306610</c:v>
                </c:pt>
                <c:pt idx="390">
                  <c:v>4065000</c:v>
                </c:pt>
                <c:pt idx="391">
                  <c:v>4007570</c:v>
                </c:pt>
                <c:pt idx="392">
                  <c:v>4342000</c:v>
                </c:pt>
                <c:pt idx="393">
                  <c:v>4464880</c:v>
                </c:pt>
                <c:pt idx="394">
                  <c:v>4674360</c:v>
                </c:pt>
                <c:pt idx="395">
                  <c:v>4043900</c:v>
                </c:pt>
                <c:pt idx="396">
                  <c:v>4180190</c:v>
                </c:pt>
                <c:pt idx="397">
                  <c:v>4019860</c:v>
                </c:pt>
                <c:pt idx="398">
                  <c:v>4235240</c:v>
                </c:pt>
                <c:pt idx="399">
                  <c:v>4130310</c:v>
                </c:pt>
                <c:pt idx="400">
                  <c:v>4476770</c:v>
                </c:pt>
                <c:pt idx="401">
                  <c:v>4124460</c:v>
                </c:pt>
                <c:pt idx="402">
                  <c:v>4555080</c:v>
                </c:pt>
                <c:pt idx="403">
                  <c:v>4059760</c:v>
                </c:pt>
                <c:pt idx="404">
                  <c:v>3956880</c:v>
                </c:pt>
                <c:pt idx="405">
                  <c:v>4067510</c:v>
                </c:pt>
                <c:pt idx="406">
                  <c:v>4202440</c:v>
                </c:pt>
                <c:pt idx="407">
                  <c:v>3966960</c:v>
                </c:pt>
                <c:pt idx="408">
                  <c:v>4463740</c:v>
                </c:pt>
                <c:pt idx="409">
                  <c:v>4067280</c:v>
                </c:pt>
                <c:pt idx="410">
                  <c:v>4169340</c:v>
                </c:pt>
                <c:pt idx="411">
                  <c:v>4076940</c:v>
                </c:pt>
                <c:pt idx="412">
                  <c:v>4017720</c:v>
                </c:pt>
                <c:pt idx="413">
                  <c:v>4049840</c:v>
                </c:pt>
                <c:pt idx="414">
                  <c:v>4021200</c:v>
                </c:pt>
                <c:pt idx="415">
                  <c:v>4007380</c:v>
                </c:pt>
                <c:pt idx="416">
                  <c:v>4091820</c:v>
                </c:pt>
                <c:pt idx="417">
                  <c:v>4063420</c:v>
                </c:pt>
                <c:pt idx="418">
                  <c:v>4156620</c:v>
                </c:pt>
                <c:pt idx="419">
                  <c:v>4042580</c:v>
                </c:pt>
                <c:pt idx="420">
                  <c:v>4209140</c:v>
                </c:pt>
                <c:pt idx="421">
                  <c:v>3904540</c:v>
                </c:pt>
                <c:pt idx="422">
                  <c:v>4874890</c:v>
                </c:pt>
                <c:pt idx="423">
                  <c:v>4193030</c:v>
                </c:pt>
                <c:pt idx="424">
                  <c:v>4121420</c:v>
                </c:pt>
                <c:pt idx="425">
                  <c:v>4315860</c:v>
                </c:pt>
                <c:pt idx="426">
                  <c:v>4245500</c:v>
                </c:pt>
                <c:pt idx="427">
                  <c:v>4043060</c:v>
                </c:pt>
                <c:pt idx="428">
                  <c:v>4004130</c:v>
                </c:pt>
                <c:pt idx="429">
                  <c:v>4308310</c:v>
                </c:pt>
                <c:pt idx="430">
                  <c:v>4036460</c:v>
                </c:pt>
                <c:pt idx="431">
                  <c:v>4167610</c:v>
                </c:pt>
                <c:pt idx="432">
                  <c:v>9725280</c:v>
                </c:pt>
                <c:pt idx="433">
                  <c:v>4045620</c:v>
                </c:pt>
                <c:pt idx="434">
                  <c:v>4265420</c:v>
                </c:pt>
                <c:pt idx="435">
                  <c:v>4422150</c:v>
                </c:pt>
                <c:pt idx="436">
                  <c:v>4169610</c:v>
                </c:pt>
                <c:pt idx="437">
                  <c:v>4179930</c:v>
                </c:pt>
                <c:pt idx="438">
                  <c:v>4312300</c:v>
                </c:pt>
                <c:pt idx="439">
                  <c:v>4087710</c:v>
                </c:pt>
                <c:pt idx="440">
                  <c:v>4511750</c:v>
                </c:pt>
                <c:pt idx="441">
                  <c:v>4017880</c:v>
                </c:pt>
                <c:pt idx="442">
                  <c:v>4258640</c:v>
                </c:pt>
                <c:pt idx="443">
                  <c:v>4161320</c:v>
                </c:pt>
                <c:pt idx="444">
                  <c:v>4237140</c:v>
                </c:pt>
                <c:pt idx="445">
                  <c:v>4133450</c:v>
                </c:pt>
                <c:pt idx="446">
                  <c:v>4043750</c:v>
                </c:pt>
                <c:pt idx="447">
                  <c:v>4020910</c:v>
                </c:pt>
                <c:pt idx="448">
                  <c:v>4352120</c:v>
                </c:pt>
                <c:pt idx="449">
                  <c:v>3943780</c:v>
                </c:pt>
                <c:pt idx="450">
                  <c:v>4079950</c:v>
                </c:pt>
                <c:pt idx="451">
                  <c:v>4475610</c:v>
                </c:pt>
                <c:pt idx="452">
                  <c:v>4122220</c:v>
                </c:pt>
                <c:pt idx="453">
                  <c:v>4076940</c:v>
                </c:pt>
                <c:pt idx="454">
                  <c:v>4011330</c:v>
                </c:pt>
                <c:pt idx="455">
                  <c:v>4176280</c:v>
                </c:pt>
                <c:pt idx="456">
                  <c:v>4100210</c:v>
                </c:pt>
                <c:pt idx="457">
                  <c:v>4124420</c:v>
                </c:pt>
                <c:pt idx="458">
                  <c:v>4111660</c:v>
                </c:pt>
                <c:pt idx="459">
                  <c:v>4614620</c:v>
                </c:pt>
                <c:pt idx="460">
                  <c:v>4150650</c:v>
                </c:pt>
                <c:pt idx="461">
                  <c:v>4226620</c:v>
                </c:pt>
                <c:pt idx="462">
                  <c:v>4144310</c:v>
                </c:pt>
                <c:pt idx="463">
                  <c:v>4797860</c:v>
                </c:pt>
                <c:pt idx="464">
                  <c:v>4148420</c:v>
                </c:pt>
                <c:pt idx="465">
                  <c:v>4699190</c:v>
                </c:pt>
                <c:pt idx="466">
                  <c:v>4096940</c:v>
                </c:pt>
                <c:pt idx="467">
                  <c:v>4187360</c:v>
                </c:pt>
                <c:pt idx="468">
                  <c:v>4151890</c:v>
                </c:pt>
                <c:pt idx="469">
                  <c:v>4459580</c:v>
                </c:pt>
                <c:pt idx="470">
                  <c:v>4124170</c:v>
                </c:pt>
                <c:pt idx="471">
                  <c:v>4027580</c:v>
                </c:pt>
                <c:pt idx="472">
                  <c:v>4265820</c:v>
                </c:pt>
                <c:pt idx="473">
                  <c:v>4185580</c:v>
                </c:pt>
                <c:pt idx="474">
                  <c:v>3977170</c:v>
                </c:pt>
                <c:pt idx="475">
                  <c:v>4871990</c:v>
                </c:pt>
                <c:pt idx="476">
                  <c:v>3980070</c:v>
                </c:pt>
                <c:pt idx="477">
                  <c:v>4183210</c:v>
                </c:pt>
                <c:pt idx="478">
                  <c:v>4064090</c:v>
                </c:pt>
                <c:pt idx="479">
                  <c:v>4099590</c:v>
                </c:pt>
                <c:pt idx="480">
                  <c:v>4304520</c:v>
                </c:pt>
                <c:pt idx="481">
                  <c:v>4484420</c:v>
                </c:pt>
                <c:pt idx="482">
                  <c:v>4091190</c:v>
                </c:pt>
                <c:pt idx="483">
                  <c:v>4232120</c:v>
                </c:pt>
                <c:pt idx="484">
                  <c:v>4275720</c:v>
                </c:pt>
                <c:pt idx="485">
                  <c:v>4157380</c:v>
                </c:pt>
                <c:pt idx="486">
                  <c:v>4043360</c:v>
                </c:pt>
                <c:pt idx="487">
                  <c:v>4124610</c:v>
                </c:pt>
                <c:pt idx="488">
                  <c:v>4084260</c:v>
                </c:pt>
                <c:pt idx="489">
                  <c:v>4298320</c:v>
                </c:pt>
                <c:pt idx="490">
                  <c:v>4256610</c:v>
                </c:pt>
                <c:pt idx="491">
                  <c:v>4025420</c:v>
                </c:pt>
                <c:pt idx="492">
                  <c:v>4191960</c:v>
                </c:pt>
                <c:pt idx="493">
                  <c:v>4082390</c:v>
                </c:pt>
                <c:pt idx="494">
                  <c:v>4211500</c:v>
                </c:pt>
                <c:pt idx="495">
                  <c:v>4328750</c:v>
                </c:pt>
                <c:pt idx="496">
                  <c:v>5021620</c:v>
                </c:pt>
                <c:pt idx="497">
                  <c:v>4396330</c:v>
                </c:pt>
                <c:pt idx="498">
                  <c:v>4507660</c:v>
                </c:pt>
                <c:pt idx="499">
                  <c:v>4248940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5-4B61-9623-42B5A75333F2}"/>
            </c:ext>
          </c:extLst>
        </c:ser>
        <c:ser>
          <c:idx val="1"/>
          <c:order val="1"/>
          <c:tx>
            <c:strRef>
              <c:f>Calculo_Frecuencias!$M$3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Calculo_Frecuencias!$K$4:$K$503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Calculo_Frecuencias!$M$4:$M$503</c:f>
              <c:numCache>
                <c:formatCode>0.00E+00</c:formatCode>
                <c:ptCount val="500"/>
                <c:pt idx="0">
                  <c:v>3928720</c:v>
                </c:pt>
                <c:pt idx="1">
                  <c:v>3964850</c:v>
                </c:pt>
                <c:pt idx="2">
                  <c:v>4019510</c:v>
                </c:pt>
                <c:pt idx="3">
                  <c:v>4404270</c:v>
                </c:pt>
                <c:pt idx="4">
                  <c:v>4048720</c:v>
                </c:pt>
                <c:pt idx="5">
                  <c:v>4509150</c:v>
                </c:pt>
                <c:pt idx="6">
                  <c:v>3887250</c:v>
                </c:pt>
                <c:pt idx="7">
                  <c:v>4178000</c:v>
                </c:pt>
                <c:pt idx="8">
                  <c:v>5255870</c:v>
                </c:pt>
                <c:pt idx="9">
                  <c:v>4264110</c:v>
                </c:pt>
                <c:pt idx="10">
                  <c:v>4037670</c:v>
                </c:pt>
                <c:pt idx="11">
                  <c:v>3998410</c:v>
                </c:pt>
                <c:pt idx="12">
                  <c:v>4486190</c:v>
                </c:pt>
                <c:pt idx="13">
                  <c:v>4076240</c:v>
                </c:pt>
                <c:pt idx="14">
                  <c:v>4314770</c:v>
                </c:pt>
                <c:pt idx="15">
                  <c:v>3886610</c:v>
                </c:pt>
                <c:pt idx="16">
                  <c:v>4214440</c:v>
                </c:pt>
                <c:pt idx="17">
                  <c:v>4081560</c:v>
                </c:pt>
                <c:pt idx="18">
                  <c:v>3847880</c:v>
                </c:pt>
                <c:pt idx="19">
                  <c:v>4068580</c:v>
                </c:pt>
                <c:pt idx="20">
                  <c:v>4587840</c:v>
                </c:pt>
                <c:pt idx="21">
                  <c:v>4591350</c:v>
                </c:pt>
                <c:pt idx="22">
                  <c:v>3919090</c:v>
                </c:pt>
                <c:pt idx="23">
                  <c:v>3872640</c:v>
                </c:pt>
                <c:pt idx="24">
                  <c:v>4046980</c:v>
                </c:pt>
                <c:pt idx="25">
                  <c:v>4373850</c:v>
                </c:pt>
                <c:pt idx="26">
                  <c:v>3964300</c:v>
                </c:pt>
                <c:pt idx="27">
                  <c:v>4364200</c:v>
                </c:pt>
                <c:pt idx="28">
                  <c:v>3829810</c:v>
                </c:pt>
                <c:pt idx="29">
                  <c:v>3975870</c:v>
                </c:pt>
                <c:pt idx="30">
                  <c:v>4316510</c:v>
                </c:pt>
                <c:pt idx="31">
                  <c:v>3946500</c:v>
                </c:pt>
                <c:pt idx="32">
                  <c:v>3954130</c:v>
                </c:pt>
                <c:pt idx="33">
                  <c:v>4155900</c:v>
                </c:pt>
                <c:pt idx="34">
                  <c:v>3949820</c:v>
                </c:pt>
                <c:pt idx="35">
                  <c:v>3943760</c:v>
                </c:pt>
                <c:pt idx="36">
                  <c:v>5032460</c:v>
                </c:pt>
                <c:pt idx="37">
                  <c:v>3868420</c:v>
                </c:pt>
                <c:pt idx="38">
                  <c:v>4212450</c:v>
                </c:pt>
                <c:pt idx="39">
                  <c:v>4010140</c:v>
                </c:pt>
                <c:pt idx="40">
                  <c:v>5086440</c:v>
                </c:pt>
                <c:pt idx="41">
                  <c:v>4093320</c:v>
                </c:pt>
                <c:pt idx="42">
                  <c:v>4132630</c:v>
                </c:pt>
                <c:pt idx="43">
                  <c:v>4234480</c:v>
                </c:pt>
                <c:pt idx="44">
                  <c:v>4591320</c:v>
                </c:pt>
                <c:pt idx="45">
                  <c:v>3991890</c:v>
                </c:pt>
                <c:pt idx="46">
                  <c:v>4127770</c:v>
                </c:pt>
                <c:pt idx="47">
                  <c:v>3975570</c:v>
                </c:pt>
                <c:pt idx="48">
                  <c:v>4250560</c:v>
                </c:pt>
                <c:pt idx="49">
                  <c:v>4011210</c:v>
                </c:pt>
                <c:pt idx="50">
                  <c:v>4519670</c:v>
                </c:pt>
                <c:pt idx="51">
                  <c:v>4320150</c:v>
                </c:pt>
                <c:pt idx="52">
                  <c:v>3968580</c:v>
                </c:pt>
                <c:pt idx="53">
                  <c:v>4360040</c:v>
                </c:pt>
                <c:pt idx="54">
                  <c:v>4011710</c:v>
                </c:pt>
                <c:pt idx="55">
                  <c:v>4469030</c:v>
                </c:pt>
                <c:pt idx="56">
                  <c:v>3866960</c:v>
                </c:pt>
                <c:pt idx="57">
                  <c:v>3992790</c:v>
                </c:pt>
                <c:pt idx="58">
                  <c:v>4097690</c:v>
                </c:pt>
                <c:pt idx="59">
                  <c:v>4351030</c:v>
                </c:pt>
                <c:pt idx="60">
                  <c:v>3935840</c:v>
                </c:pt>
                <c:pt idx="61">
                  <c:v>4347130</c:v>
                </c:pt>
                <c:pt idx="62">
                  <c:v>4009180</c:v>
                </c:pt>
                <c:pt idx="63">
                  <c:v>4287160</c:v>
                </c:pt>
                <c:pt idx="64">
                  <c:v>4028170</c:v>
                </c:pt>
                <c:pt idx="65">
                  <c:v>4771810</c:v>
                </c:pt>
                <c:pt idx="66">
                  <c:v>4187430</c:v>
                </c:pt>
                <c:pt idx="67">
                  <c:v>4329110</c:v>
                </c:pt>
                <c:pt idx="68">
                  <c:v>3949810</c:v>
                </c:pt>
                <c:pt idx="69">
                  <c:v>3940900</c:v>
                </c:pt>
                <c:pt idx="70">
                  <c:v>3823750</c:v>
                </c:pt>
                <c:pt idx="71">
                  <c:v>4140350</c:v>
                </c:pt>
                <c:pt idx="72">
                  <c:v>4155730</c:v>
                </c:pt>
                <c:pt idx="73">
                  <c:v>3957350</c:v>
                </c:pt>
                <c:pt idx="74">
                  <c:v>4115460</c:v>
                </c:pt>
                <c:pt idx="75">
                  <c:v>4426420</c:v>
                </c:pt>
                <c:pt idx="76">
                  <c:v>4142320</c:v>
                </c:pt>
                <c:pt idx="77">
                  <c:v>4306590</c:v>
                </c:pt>
                <c:pt idx="78">
                  <c:v>4049350</c:v>
                </c:pt>
                <c:pt idx="79">
                  <c:v>4015490</c:v>
                </c:pt>
                <c:pt idx="80">
                  <c:v>3875140</c:v>
                </c:pt>
                <c:pt idx="81">
                  <c:v>4040410</c:v>
                </c:pt>
                <c:pt idx="82">
                  <c:v>4007140</c:v>
                </c:pt>
                <c:pt idx="83">
                  <c:v>4378640</c:v>
                </c:pt>
                <c:pt idx="84">
                  <c:v>4482970</c:v>
                </c:pt>
                <c:pt idx="85">
                  <c:v>3860650</c:v>
                </c:pt>
                <c:pt idx="86">
                  <c:v>3967680</c:v>
                </c:pt>
                <c:pt idx="87">
                  <c:v>6337860</c:v>
                </c:pt>
                <c:pt idx="88">
                  <c:v>3997260</c:v>
                </c:pt>
                <c:pt idx="89">
                  <c:v>4149810</c:v>
                </c:pt>
                <c:pt idx="90">
                  <c:v>4024270</c:v>
                </c:pt>
                <c:pt idx="91">
                  <c:v>4021830</c:v>
                </c:pt>
                <c:pt idx="92">
                  <c:v>4128110</c:v>
                </c:pt>
                <c:pt idx="93">
                  <c:v>4715160</c:v>
                </c:pt>
                <c:pt idx="94">
                  <c:v>4402540</c:v>
                </c:pt>
                <c:pt idx="95">
                  <c:v>4084790</c:v>
                </c:pt>
                <c:pt idx="96">
                  <c:v>3974790</c:v>
                </c:pt>
                <c:pt idx="97">
                  <c:v>4280880</c:v>
                </c:pt>
                <c:pt idx="98">
                  <c:v>3931520</c:v>
                </c:pt>
                <c:pt idx="99">
                  <c:v>4232560</c:v>
                </c:pt>
                <c:pt idx="100">
                  <c:v>4258820</c:v>
                </c:pt>
                <c:pt idx="101">
                  <c:v>4430490</c:v>
                </c:pt>
                <c:pt idx="102">
                  <c:v>4214040</c:v>
                </c:pt>
                <c:pt idx="103">
                  <c:v>4352840</c:v>
                </c:pt>
                <c:pt idx="104">
                  <c:v>3973380</c:v>
                </c:pt>
                <c:pt idx="105">
                  <c:v>4699950</c:v>
                </c:pt>
                <c:pt idx="106">
                  <c:v>3937110</c:v>
                </c:pt>
                <c:pt idx="107">
                  <c:v>5008330</c:v>
                </c:pt>
                <c:pt idx="108">
                  <c:v>4313210</c:v>
                </c:pt>
                <c:pt idx="109">
                  <c:v>4011470</c:v>
                </c:pt>
                <c:pt idx="110">
                  <c:v>3909840</c:v>
                </c:pt>
                <c:pt idx="111">
                  <c:v>4232310</c:v>
                </c:pt>
                <c:pt idx="112">
                  <c:v>3877840</c:v>
                </c:pt>
                <c:pt idx="113">
                  <c:v>4147780</c:v>
                </c:pt>
                <c:pt idx="114">
                  <c:v>4237030</c:v>
                </c:pt>
                <c:pt idx="115">
                  <c:v>4357310</c:v>
                </c:pt>
                <c:pt idx="116">
                  <c:v>3962060</c:v>
                </c:pt>
                <c:pt idx="117">
                  <c:v>3898960</c:v>
                </c:pt>
                <c:pt idx="118">
                  <c:v>4414740</c:v>
                </c:pt>
                <c:pt idx="119">
                  <c:v>4497280</c:v>
                </c:pt>
                <c:pt idx="120">
                  <c:v>4490110</c:v>
                </c:pt>
                <c:pt idx="121">
                  <c:v>4024850</c:v>
                </c:pt>
                <c:pt idx="122">
                  <c:v>4506030</c:v>
                </c:pt>
                <c:pt idx="123">
                  <c:v>3984950</c:v>
                </c:pt>
                <c:pt idx="124">
                  <c:v>4035520</c:v>
                </c:pt>
                <c:pt idx="125">
                  <c:v>3971810</c:v>
                </c:pt>
                <c:pt idx="126">
                  <c:v>3868120</c:v>
                </c:pt>
                <c:pt idx="127">
                  <c:v>4540900</c:v>
                </c:pt>
                <c:pt idx="128">
                  <c:v>4453540</c:v>
                </c:pt>
                <c:pt idx="129">
                  <c:v>4684970</c:v>
                </c:pt>
                <c:pt idx="130">
                  <c:v>4444130</c:v>
                </c:pt>
                <c:pt idx="131">
                  <c:v>4000350</c:v>
                </c:pt>
                <c:pt idx="132">
                  <c:v>4143390</c:v>
                </c:pt>
                <c:pt idx="133">
                  <c:v>4030410</c:v>
                </c:pt>
                <c:pt idx="134">
                  <c:v>4365260</c:v>
                </c:pt>
                <c:pt idx="135">
                  <c:v>4228630</c:v>
                </c:pt>
                <c:pt idx="136">
                  <c:v>4011550</c:v>
                </c:pt>
                <c:pt idx="137">
                  <c:v>4413370</c:v>
                </c:pt>
                <c:pt idx="138">
                  <c:v>3949240</c:v>
                </c:pt>
                <c:pt idx="139">
                  <c:v>4678440</c:v>
                </c:pt>
                <c:pt idx="140">
                  <c:v>4003170</c:v>
                </c:pt>
                <c:pt idx="141">
                  <c:v>4079970</c:v>
                </c:pt>
                <c:pt idx="142">
                  <c:v>4080410</c:v>
                </c:pt>
                <c:pt idx="143">
                  <c:v>4063640</c:v>
                </c:pt>
                <c:pt idx="144">
                  <c:v>4079800</c:v>
                </c:pt>
                <c:pt idx="145">
                  <c:v>5393540</c:v>
                </c:pt>
                <c:pt idx="146">
                  <c:v>4421410</c:v>
                </c:pt>
                <c:pt idx="147">
                  <c:v>3944710</c:v>
                </c:pt>
                <c:pt idx="148">
                  <c:v>4800590</c:v>
                </c:pt>
                <c:pt idx="149">
                  <c:v>4008040</c:v>
                </c:pt>
                <c:pt idx="150">
                  <c:v>3939900</c:v>
                </c:pt>
                <c:pt idx="151">
                  <c:v>4240990</c:v>
                </c:pt>
                <c:pt idx="152">
                  <c:v>4183850</c:v>
                </c:pt>
                <c:pt idx="153">
                  <c:v>4018180</c:v>
                </c:pt>
                <c:pt idx="154">
                  <c:v>3999870</c:v>
                </c:pt>
                <c:pt idx="155">
                  <c:v>4050260</c:v>
                </c:pt>
                <c:pt idx="156">
                  <c:v>3887100</c:v>
                </c:pt>
                <c:pt idx="157">
                  <c:v>4064720</c:v>
                </c:pt>
                <c:pt idx="158">
                  <c:v>4002010</c:v>
                </c:pt>
                <c:pt idx="159">
                  <c:v>3973870</c:v>
                </c:pt>
                <c:pt idx="160">
                  <c:v>4007640</c:v>
                </c:pt>
                <c:pt idx="161">
                  <c:v>4175220</c:v>
                </c:pt>
                <c:pt idx="162">
                  <c:v>3863100</c:v>
                </c:pt>
                <c:pt idx="163">
                  <c:v>4062420</c:v>
                </c:pt>
                <c:pt idx="164">
                  <c:v>4070440</c:v>
                </c:pt>
                <c:pt idx="165">
                  <c:v>4290940</c:v>
                </c:pt>
                <c:pt idx="166">
                  <c:v>5047710</c:v>
                </c:pt>
                <c:pt idx="167">
                  <c:v>4565570</c:v>
                </c:pt>
                <c:pt idx="168">
                  <c:v>5108950</c:v>
                </c:pt>
                <c:pt idx="169">
                  <c:v>4093180</c:v>
                </c:pt>
                <c:pt idx="170">
                  <c:v>3978090</c:v>
                </c:pt>
                <c:pt idx="171">
                  <c:v>3832430</c:v>
                </c:pt>
                <c:pt idx="172">
                  <c:v>3803870</c:v>
                </c:pt>
                <c:pt idx="173">
                  <c:v>5041120</c:v>
                </c:pt>
                <c:pt idx="174">
                  <c:v>4198000</c:v>
                </c:pt>
                <c:pt idx="175">
                  <c:v>4127700</c:v>
                </c:pt>
                <c:pt idx="176">
                  <c:v>3945930</c:v>
                </c:pt>
                <c:pt idx="177">
                  <c:v>3864220</c:v>
                </c:pt>
                <c:pt idx="178">
                  <c:v>3879890</c:v>
                </c:pt>
                <c:pt idx="179">
                  <c:v>3884660</c:v>
                </c:pt>
                <c:pt idx="180">
                  <c:v>3920860</c:v>
                </c:pt>
                <c:pt idx="181">
                  <c:v>3914760</c:v>
                </c:pt>
                <c:pt idx="182">
                  <c:v>4045240</c:v>
                </c:pt>
                <c:pt idx="183">
                  <c:v>4113210</c:v>
                </c:pt>
                <c:pt idx="184">
                  <c:v>4091420</c:v>
                </c:pt>
                <c:pt idx="185">
                  <c:v>3986280</c:v>
                </c:pt>
                <c:pt idx="186">
                  <c:v>3890400</c:v>
                </c:pt>
                <c:pt idx="187">
                  <c:v>4373240</c:v>
                </c:pt>
                <c:pt idx="188">
                  <c:v>3863680</c:v>
                </c:pt>
                <c:pt idx="189">
                  <c:v>4445760</c:v>
                </c:pt>
                <c:pt idx="190">
                  <c:v>3976070</c:v>
                </c:pt>
                <c:pt idx="191">
                  <c:v>3939290</c:v>
                </c:pt>
                <c:pt idx="192">
                  <c:v>4099890</c:v>
                </c:pt>
                <c:pt idx="193">
                  <c:v>4048700</c:v>
                </c:pt>
                <c:pt idx="194">
                  <c:v>4444210</c:v>
                </c:pt>
                <c:pt idx="195">
                  <c:v>4559470</c:v>
                </c:pt>
                <c:pt idx="196">
                  <c:v>3944210</c:v>
                </c:pt>
                <c:pt idx="197">
                  <c:v>3996840</c:v>
                </c:pt>
                <c:pt idx="198">
                  <c:v>4073200</c:v>
                </c:pt>
                <c:pt idx="199">
                  <c:v>3934590</c:v>
                </c:pt>
                <c:pt idx="200">
                  <c:v>5450600</c:v>
                </c:pt>
                <c:pt idx="201">
                  <c:v>4763470</c:v>
                </c:pt>
                <c:pt idx="202">
                  <c:v>4019880</c:v>
                </c:pt>
                <c:pt idx="203">
                  <c:v>5147620</c:v>
                </c:pt>
                <c:pt idx="204">
                  <c:v>4590500</c:v>
                </c:pt>
                <c:pt idx="205">
                  <c:v>3959500</c:v>
                </c:pt>
                <c:pt idx="206">
                  <c:v>4830940</c:v>
                </c:pt>
                <c:pt idx="207">
                  <c:v>4298220</c:v>
                </c:pt>
                <c:pt idx="208">
                  <c:v>4008980</c:v>
                </c:pt>
                <c:pt idx="209">
                  <c:v>4663360</c:v>
                </c:pt>
                <c:pt idx="210">
                  <c:v>4689580</c:v>
                </c:pt>
                <c:pt idx="211">
                  <c:v>4505620</c:v>
                </c:pt>
                <c:pt idx="212">
                  <c:v>4037070</c:v>
                </c:pt>
                <c:pt idx="213">
                  <c:v>4076620</c:v>
                </c:pt>
                <c:pt idx="214">
                  <c:v>4473820</c:v>
                </c:pt>
                <c:pt idx="215">
                  <c:v>4134560</c:v>
                </c:pt>
                <c:pt idx="216">
                  <c:v>4194770</c:v>
                </c:pt>
                <c:pt idx="217">
                  <c:v>3910310</c:v>
                </c:pt>
                <c:pt idx="218">
                  <c:v>4968470</c:v>
                </c:pt>
                <c:pt idx="219">
                  <c:v>4103040</c:v>
                </c:pt>
                <c:pt idx="220">
                  <c:v>4004540</c:v>
                </c:pt>
                <c:pt idx="221">
                  <c:v>4655380</c:v>
                </c:pt>
                <c:pt idx="222">
                  <c:v>4071860</c:v>
                </c:pt>
                <c:pt idx="223">
                  <c:v>4097010</c:v>
                </c:pt>
                <c:pt idx="224">
                  <c:v>4100470</c:v>
                </c:pt>
                <c:pt idx="225">
                  <c:v>4846520</c:v>
                </c:pt>
                <c:pt idx="226">
                  <c:v>4097630</c:v>
                </c:pt>
                <c:pt idx="227">
                  <c:v>4292430</c:v>
                </c:pt>
                <c:pt idx="228">
                  <c:v>4124710</c:v>
                </c:pt>
                <c:pt idx="229">
                  <c:v>3906150</c:v>
                </c:pt>
                <c:pt idx="230">
                  <c:v>4191340</c:v>
                </c:pt>
                <c:pt idx="231">
                  <c:v>3940230</c:v>
                </c:pt>
                <c:pt idx="232">
                  <c:v>4061570</c:v>
                </c:pt>
                <c:pt idx="233">
                  <c:v>3903960</c:v>
                </c:pt>
                <c:pt idx="234">
                  <c:v>4088310</c:v>
                </c:pt>
                <c:pt idx="235">
                  <c:v>4149390</c:v>
                </c:pt>
                <c:pt idx="236">
                  <c:v>4168230</c:v>
                </c:pt>
                <c:pt idx="237">
                  <c:v>3863260</c:v>
                </c:pt>
                <c:pt idx="238">
                  <c:v>3836990</c:v>
                </c:pt>
                <c:pt idx="239">
                  <c:v>3889010</c:v>
                </c:pt>
                <c:pt idx="240">
                  <c:v>4097560</c:v>
                </c:pt>
                <c:pt idx="241">
                  <c:v>3859910</c:v>
                </c:pt>
                <c:pt idx="242">
                  <c:v>4088440</c:v>
                </c:pt>
                <c:pt idx="243">
                  <c:v>4055610</c:v>
                </c:pt>
                <c:pt idx="244">
                  <c:v>4015930</c:v>
                </c:pt>
                <c:pt idx="245">
                  <c:v>3916320</c:v>
                </c:pt>
                <c:pt idx="246">
                  <c:v>4251270</c:v>
                </c:pt>
                <c:pt idx="247">
                  <c:v>4209580</c:v>
                </c:pt>
                <c:pt idx="248">
                  <c:v>4253120</c:v>
                </c:pt>
                <c:pt idx="249">
                  <c:v>4249680</c:v>
                </c:pt>
                <c:pt idx="250">
                  <c:v>4035810</c:v>
                </c:pt>
                <c:pt idx="251">
                  <c:v>4156000</c:v>
                </c:pt>
                <c:pt idx="252">
                  <c:v>4118650</c:v>
                </c:pt>
                <c:pt idx="253">
                  <c:v>4138220</c:v>
                </c:pt>
                <c:pt idx="254">
                  <c:v>4191420</c:v>
                </c:pt>
                <c:pt idx="255">
                  <c:v>3832860</c:v>
                </c:pt>
                <c:pt idx="256">
                  <c:v>4327320</c:v>
                </c:pt>
                <c:pt idx="257">
                  <c:v>4266140</c:v>
                </c:pt>
                <c:pt idx="258">
                  <c:v>4014070</c:v>
                </c:pt>
                <c:pt idx="259">
                  <c:v>4317740</c:v>
                </c:pt>
                <c:pt idx="260">
                  <c:v>4491780</c:v>
                </c:pt>
                <c:pt idx="261">
                  <c:v>4077630</c:v>
                </c:pt>
                <c:pt idx="262">
                  <c:v>4278380</c:v>
                </c:pt>
                <c:pt idx="263">
                  <c:v>4269670</c:v>
                </c:pt>
                <c:pt idx="264">
                  <c:v>3958820</c:v>
                </c:pt>
                <c:pt idx="265">
                  <c:v>3960890</c:v>
                </c:pt>
                <c:pt idx="266">
                  <c:v>4762980</c:v>
                </c:pt>
                <c:pt idx="267">
                  <c:v>4048040</c:v>
                </c:pt>
                <c:pt idx="268">
                  <c:v>3980670</c:v>
                </c:pt>
                <c:pt idx="269">
                  <c:v>4210950</c:v>
                </c:pt>
                <c:pt idx="270">
                  <c:v>4159820</c:v>
                </c:pt>
                <c:pt idx="271">
                  <c:v>3870730</c:v>
                </c:pt>
                <c:pt idx="272">
                  <c:v>4968080</c:v>
                </c:pt>
                <c:pt idx="273">
                  <c:v>3878750</c:v>
                </c:pt>
                <c:pt idx="274">
                  <c:v>4465600</c:v>
                </c:pt>
                <c:pt idx="275">
                  <c:v>5141410</c:v>
                </c:pt>
                <c:pt idx="276">
                  <c:v>3982080</c:v>
                </c:pt>
                <c:pt idx="277">
                  <c:v>3937420</c:v>
                </c:pt>
                <c:pt idx="278">
                  <c:v>4357850</c:v>
                </c:pt>
                <c:pt idx="279">
                  <c:v>3972610</c:v>
                </c:pt>
                <c:pt idx="280">
                  <c:v>3889420</c:v>
                </c:pt>
                <c:pt idx="281">
                  <c:v>3995010</c:v>
                </c:pt>
                <c:pt idx="282">
                  <c:v>4035160</c:v>
                </c:pt>
                <c:pt idx="283">
                  <c:v>4057300</c:v>
                </c:pt>
                <c:pt idx="284">
                  <c:v>3985120</c:v>
                </c:pt>
                <c:pt idx="285">
                  <c:v>3868550</c:v>
                </c:pt>
                <c:pt idx="286">
                  <c:v>3963050</c:v>
                </c:pt>
                <c:pt idx="287">
                  <c:v>4104980</c:v>
                </c:pt>
                <c:pt idx="288">
                  <c:v>4038370</c:v>
                </c:pt>
                <c:pt idx="289">
                  <c:v>4112070</c:v>
                </c:pt>
                <c:pt idx="290">
                  <c:v>3928070</c:v>
                </c:pt>
                <c:pt idx="291">
                  <c:v>4314510</c:v>
                </c:pt>
                <c:pt idx="292">
                  <c:v>3989500</c:v>
                </c:pt>
                <c:pt idx="293">
                  <c:v>3980520</c:v>
                </c:pt>
                <c:pt idx="294">
                  <c:v>3928910</c:v>
                </c:pt>
                <c:pt idx="295">
                  <c:v>4022220</c:v>
                </c:pt>
                <c:pt idx="296">
                  <c:v>4038710</c:v>
                </c:pt>
                <c:pt idx="297">
                  <c:v>3939010</c:v>
                </c:pt>
                <c:pt idx="298">
                  <c:v>3864680</c:v>
                </c:pt>
                <c:pt idx="299">
                  <c:v>4081140</c:v>
                </c:pt>
                <c:pt idx="300">
                  <c:v>4129310</c:v>
                </c:pt>
                <c:pt idx="301">
                  <c:v>4040940</c:v>
                </c:pt>
                <c:pt idx="302">
                  <c:v>3865260</c:v>
                </c:pt>
                <c:pt idx="303">
                  <c:v>4377050</c:v>
                </c:pt>
                <c:pt idx="304">
                  <c:v>3929320</c:v>
                </c:pt>
                <c:pt idx="305">
                  <c:v>4134830</c:v>
                </c:pt>
                <c:pt idx="306">
                  <c:v>4075640</c:v>
                </c:pt>
                <c:pt idx="307">
                  <c:v>4360000</c:v>
                </c:pt>
                <c:pt idx="308">
                  <c:v>4174260</c:v>
                </c:pt>
                <c:pt idx="309">
                  <c:v>4050100</c:v>
                </c:pt>
                <c:pt idx="310">
                  <c:v>3988650</c:v>
                </c:pt>
                <c:pt idx="311">
                  <c:v>4029610</c:v>
                </c:pt>
                <c:pt idx="312">
                  <c:v>3928080</c:v>
                </c:pt>
                <c:pt idx="313">
                  <c:v>3911450</c:v>
                </c:pt>
                <c:pt idx="314">
                  <c:v>4407690</c:v>
                </c:pt>
                <c:pt idx="315">
                  <c:v>4073580</c:v>
                </c:pt>
                <c:pt idx="316">
                  <c:v>4819080</c:v>
                </c:pt>
                <c:pt idx="317">
                  <c:v>4054610</c:v>
                </c:pt>
                <c:pt idx="318">
                  <c:v>4019780</c:v>
                </c:pt>
                <c:pt idx="319">
                  <c:v>4034540</c:v>
                </c:pt>
                <c:pt idx="320">
                  <c:v>4152650</c:v>
                </c:pt>
                <c:pt idx="321">
                  <c:v>5016580</c:v>
                </c:pt>
                <c:pt idx="322">
                  <c:v>4034660</c:v>
                </c:pt>
                <c:pt idx="323">
                  <c:v>4007680</c:v>
                </c:pt>
                <c:pt idx="324">
                  <c:v>4468020</c:v>
                </c:pt>
                <c:pt idx="325">
                  <c:v>4088980</c:v>
                </c:pt>
                <c:pt idx="326">
                  <c:v>3985910</c:v>
                </c:pt>
                <c:pt idx="327">
                  <c:v>3919440</c:v>
                </c:pt>
                <c:pt idx="328">
                  <c:v>4053100</c:v>
                </c:pt>
                <c:pt idx="329">
                  <c:v>4001980</c:v>
                </c:pt>
                <c:pt idx="330">
                  <c:v>3868250</c:v>
                </c:pt>
                <c:pt idx="331">
                  <c:v>4043930</c:v>
                </c:pt>
                <c:pt idx="332">
                  <c:v>4025440</c:v>
                </c:pt>
                <c:pt idx="333">
                  <c:v>4052640</c:v>
                </c:pt>
                <c:pt idx="334">
                  <c:v>3863360</c:v>
                </c:pt>
                <c:pt idx="335">
                  <c:v>4152490</c:v>
                </c:pt>
                <c:pt idx="336">
                  <c:v>6869450</c:v>
                </c:pt>
                <c:pt idx="337">
                  <c:v>4010050</c:v>
                </c:pt>
                <c:pt idx="338">
                  <c:v>5025370</c:v>
                </c:pt>
                <c:pt idx="339">
                  <c:v>4035710</c:v>
                </c:pt>
                <c:pt idx="340">
                  <c:v>4655770</c:v>
                </c:pt>
                <c:pt idx="341">
                  <c:v>3855440</c:v>
                </c:pt>
                <c:pt idx="342">
                  <c:v>3967030</c:v>
                </c:pt>
                <c:pt idx="343">
                  <c:v>4155180</c:v>
                </c:pt>
                <c:pt idx="344">
                  <c:v>3915750</c:v>
                </c:pt>
                <c:pt idx="345">
                  <c:v>3855520</c:v>
                </c:pt>
                <c:pt idx="346">
                  <c:v>3952240</c:v>
                </c:pt>
                <c:pt idx="347">
                  <c:v>4051330</c:v>
                </c:pt>
                <c:pt idx="348">
                  <c:v>3865070</c:v>
                </c:pt>
                <c:pt idx="349">
                  <c:v>4473470</c:v>
                </c:pt>
                <c:pt idx="350">
                  <c:v>4015990</c:v>
                </c:pt>
                <c:pt idx="351">
                  <c:v>3879630</c:v>
                </c:pt>
                <c:pt idx="352">
                  <c:v>4068520</c:v>
                </c:pt>
                <c:pt idx="353">
                  <c:v>4133700</c:v>
                </c:pt>
                <c:pt idx="354">
                  <c:v>4280340</c:v>
                </c:pt>
                <c:pt idx="355">
                  <c:v>3978220</c:v>
                </c:pt>
                <c:pt idx="356">
                  <c:v>3966030</c:v>
                </c:pt>
                <c:pt idx="357">
                  <c:v>4017120</c:v>
                </c:pt>
                <c:pt idx="358">
                  <c:v>4265280</c:v>
                </c:pt>
                <c:pt idx="359">
                  <c:v>4163160</c:v>
                </c:pt>
                <c:pt idx="360">
                  <c:v>4507330</c:v>
                </c:pt>
                <c:pt idx="361">
                  <c:v>4002030</c:v>
                </c:pt>
                <c:pt idx="362">
                  <c:v>3957130</c:v>
                </c:pt>
                <c:pt idx="363">
                  <c:v>3985730</c:v>
                </c:pt>
                <c:pt idx="364">
                  <c:v>4307050</c:v>
                </c:pt>
                <c:pt idx="365">
                  <c:v>4831810</c:v>
                </c:pt>
                <c:pt idx="366">
                  <c:v>4020480</c:v>
                </c:pt>
                <c:pt idx="367">
                  <c:v>4694200</c:v>
                </c:pt>
                <c:pt idx="368">
                  <c:v>4058130</c:v>
                </c:pt>
                <c:pt idx="369">
                  <c:v>3936900</c:v>
                </c:pt>
                <c:pt idx="370">
                  <c:v>4015990</c:v>
                </c:pt>
                <c:pt idx="371">
                  <c:v>4131240</c:v>
                </c:pt>
                <c:pt idx="372">
                  <c:v>3840270</c:v>
                </c:pt>
                <c:pt idx="373">
                  <c:v>3956610</c:v>
                </c:pt>
                <c:pt idx="374">
                  <c:v>4025480</c:v>
                </c:pt>
                <c:pt idx="375">
                  <c:v>3853990</c:v>
                </c:pt>
                <c:pt idx="376">
                  <c:v>4066900</c:v>
                </c:pt>
                <c:pt idx="377">
                  <c:v>3943810</c:v>
                </c:pt>
                <c:pt idx="378">
                  <c:v>3967840</c:v>
                </c:pt>
                <c:pt idx="379">
                  <c:v>3962440</c:v>
                </c:pt>
                <c:pt idx="380">
                  <c:v>3882600</c:v>
                </c:pt>
                <c:pt idx="381">
                  <c:v>4679150</c:v>
                </c:pt>
                <c:pt idx="382">
                  <c:v>4112550</c:v>
                </c:pt>
                <c:pt idx="383">
                  <c:v>4581730</c:v>
                </c:pt>
                <c:pt idx="384">
                  <c:v>3909160</c:v>
                </c:pt>
                <c:pt idx="385">
                  <c:v>3958930</c:v>
                </c:pt>
                <c:pt idx="386">
                  <c:v>4152140</c:v>
                </c:pt>
                <c:pt idx="387">
                  <c:v>4044140</c:v>
                </c:pt>
                <c:pt idx="388">
                  <c:v>3966380</c:v>
                </c:pt>
                <c:pt idx="389">
                  <c:v>4142630</c:v>
                </c:pt>
                <c:pt idx="390">
                  <c:v>4376110</c:v>
                </c:pt>
                <c:pt idx="391">
                  <c:v>4110530</c:v>
                </c:pt>
                <c:pt idx="392">
                  <c:v>3930560</c:v>
                </c:pt>
                <c:pt idx="393">
                  <c:v>4158300</c:v>
                </c:pt>
                <c:pt idx="394">
                  <c:v>3981580</c:v>
                </c:pt>
                <c:pt idx="395">
                  <c:v>4562860</c:v>
                </c:pt>
                <c:pt idx="396">
                  <c:v>4344080</c:v>
                </c:pt>
                <c:pt idx="397">
                  <c:v>3911140</c:v>
                </c:pt>
                <c:pt idx="398">
                  <c:v>4063970</c:v>
                </c:pt>
                <c:pt idx="399">
                  <c:v>3889770</c:v>
                </c:pt>
                <c:pt idx="400">
                  <c:v>3824070</c:v>
                </c:pt>
                <c:pt idx="401">
                  <c:v>3943960</c:v>
                </c:pt>
                <c:pt idx="402">
                  <c:v>3953640</c:v>
                </c:pt>
                <c:pt idx="403">
                  <c:v>3921000</c:v>
                </c:pt>
                <c:pt idx="404">
                  <c:v>4198570</c:v>
                </c:pt>
                <c:pt idx="405">
                  <c:v>4099020</c:v>
                </c:pt>
                <c:pt idx="406">
                  <c:v>4151830</c:v>
                </c:pt>
                <c:pt idx="407">
                  <c:v>4067040</c:v>
                </c:pt>
                <c:pt idx="408">
                  <c:v>3916520</c:v>
                </c:pt>
                <c:pt idx="409">
                  <c:v>4535250</c:v>
                </c:pt>
                <c:pt idx="410">
                  <c:v>4806820</c:v>
                </c:pt>
                <c:pt idx="411">
                  <c:v>4010660</c:v>
                </c:pt>
                <c:pt idx="412">
                  <c:v>4354440</c:v>
                </c:pt>
                <c:pt idx="413">
                  <c:v>4842730</c:v>
                </c:pt>
                <c:pt idx="414">
                  <c:v>3912130</c:v>
                </c:pt>
                <c:pt idx="415">
                  <c:v>4220300</c:v>
                </c:pt>
                <c:pt idx="416">
                  <c:v>3894320</c:v>
                </c:pt>
                <c:pt idx="417">
                  <c:v>4149950</c:v>
                </c:pt>
                <c:pt idx="418">
                  <c:v>3978120</c:v>
                </c:pt>
                <c:pt idx="419">
                  <c:v>3929180</c:v>
                </c:pt>
                <c:pt idx="420">
                  <c:v>4084210</c:v>
                </c:pt>
                <c:pt idx="421">
                  <c:v>4016990</c:v>
                </c:pt>
                <c:pt idx="422">
                  <c:v>4339190</c:v>
                </c:pt>
                <c:pt idx="423">
                  <c:v>3944990</c:v>
                </c:pt>
                <c:pt idx="424">
                  <c:v>3893520</c:v>
                </c:pt>
                <c:pt idx="425">
                  <c:v>3907550</c:v>
                </c:pt>
                <c:pt idx="426">
                  <c:v>4018680</c:v>
                </c:pt>
                <c:pt idx="427">
                  <c:v>3958890</c:v>
                </c:pt>
                <c:pt idx="428">
                  <c:v>3892170</c:v>
                </c:pt>
                <c:pt idx="429">
                  <c:v>3979100</c:v>
                </c:pt>
                <c:pt idx="430">
                  <c:v>3940220</c:v>
                </c:pt>
                <c:pt idx="431">
                  <c:v>4226000</c:v>
                </c:pt>
                <c:pt idx="432">
                  <c:v>4082650</c:v>
                </c:pt>
                <c:pt idx="433">
                  <c:v>4234500</c:v>
                </c:pt>
                <c:pt idx="434">
                  <c:v>4462060</c:v>
                </c:pt>
                <c:pt idx="435">
                  <c:v>4154800</c:v>
                </c:pt>
                <c:pt idx="436">
                  <c:v>3986140</c:v>
                </c:pt>
                <c:pt idx="437">
                  <c:v>4851850</c:v>
                </c:pt>
                <c:pt idx="438">
                  <c:v>4001990</c:v>
                </c:pt>
                <c:pt idx="439">
                  <c:v>3993100</c:v>
                </c:pt>
                <c:pt idx="440">
                  <c:v>3886010</c:v>
                </c:pt>
                <c:pt idx="441">
                  <c:v>4839590</c:v>
                </c:pt>
                <c:pt idx="442">
                  <c:v>4516210</c:v>
                </c:pt>
                <c:pt idx="443">
                  <c:v>4156110</c:v>
                </c:pt>
                <c:pt idx="444">
                  <c:v>3832520</c:v>
                </c:pt>
                <c:pt idx="445">
                  <c:v>4145780</c:v>
                </c:pt>
                <c:pt idx="446">
                  <c:v>4220940</c:v>
                </c:pt>
                <c:pt idx="447">
                  <c:v>4217130</c:v>
                </c:pt>
                <c:pt idx="448">
                  <c:v>4012660</c:v>
                </c:pt>
                <c:pt idx="449">
                  <c:v>4170580</c:v>
                </c:pt>
                <c:pt idx="450">
                  <c:v>4508010</c:v>
                </c:pt>
                <c:pt idx="451">
                  <c:v>3878940</c:v>
                </c:pt>
                <c:pt idx="452">
                  <c:v>4441310</c:v>
                </c:pt>
                <c:pt idx="453">
                  <c:v>3821300</c:v>
                </c:pt>
                <c:pt idx="454">
                  <c:v>3933150</c:v>
                </c:pt>
                <c:pt idx="455">
                  <c:v>3982830</c:v>
                </c:pt>
                <c:pt idx="456">
                  <c:v>3947500</c:v>
                </c:pt>
                <c:pt idx="457">
                  <c:v>4047170</c:v>
                </c:pt>
                <c:pt idx="458">
                  <c:v>4069430</c:v>
                </c:pt>
                <c:pt idx="459">
                  <c:v>4538010</c:v>
                </c:pt>
                <c:pt idx="460">
                  <c:v>4282340</c:v>
                </c:pt>
                <c:pt idx="461">
                  <c:v>3981940</c:v>
                </c:pt>
                <c:pt idx="462">
                  <c:v>4133630</c:v>
                </c:pt>
                <c:pt idx="463">
                  <c:v>4155480</c:v>
                </c:pt>
                <c:pt idx="464">
                  <c:v>4002200</c:v>
                </c:pt>
                <c:pt idx="465">
                  <c:v>4651680</c:v>
                </c:pt>
                <c:pt idx="466">
                  <c:v>3896860</c:v>
                </c:pt>
                <c:pt idx="467">
                  <c:v>4082160</c:v>
                </c:pt>
                <c:pt idx="468">
                  <c:v>4386660</c:v>
                </c:pt>
                <c:pt idx="469">
                  <c:v>4020230</c:v>
                </c:pt>
                <c:pt idx="470">
                  <c:v>4070190</c:v>
                </c:pt>
                <c:pt idx="471">
                  <c:v>4110240</c:v>
                </c:pt>
                <c:pt idx="472">
                  <c:v>4272360</c:v>
                </c:pt>
                <c:pt idx="473">
                  <c:v>4723410</c:v>
                </c:pt>
                <c:pt idx="474">
                  <c:v>3973580</c:v>
                </c:pt>
                <c:pt idx="475">
                  <c:v>4180050</c:v>
                </c:pt>
                <c:pt idx="476">
                  <c:v>4170010</c:v>
                </c:pt>
                <c:pt idx="477">
                  <c:v>4858970</c:v>
                </c:pt>
                <c:pt idx="478">
                  <c:v>4254940</c:v>
                </c:pt>
                <c:pt idx="479">
                  <c:v>4093110</c:v>
                </c:pt>
                <c:pt idx="480">
                  <c:v>4016820</c:v>
                </c:pt>
                <c:pt idx="481">
                  <c:v>3889580</c:v>
                </c:pt>
                <c:pt idx="482">
                  <c:v>4403010</c:v>
                </c:pt>
                <c:pt idx="483">
                  <c:v>3884500</c:v>
                </c:pt>
                <c:pt idx="484">
                  <c:v>4256170</c:v>
                </c:pt>
                <c:pt idx="485">
                  <c:v>5631560</c:v>
                </c:pt>
                <c:pt idx="486">
                  <c:v>4011150</c:v>
                </c:pt>
                <c:pt idx="487">
                  <c:v>4148060</c:v>
                </c:pt>
                <c:pt idx="488">
                  <c:v>3928080</c:v>
                </c:pt>
                <c:pt idx="489">
                  <c:v>4169670</c:v>
                </c:pt>
                <c:pt idx="490">
                  <c:v>3970420</c:v>
                </c:pt>
                <c:pt idx="491">
                  <c:v>4050090</c:v>
                </c:pt>
                <c:pt idx="492">
                  <c:v>4069770</c:v>
                </c:pt>
                <c:pt idx="493">
                  <c:v>4057310</c:v>
                </c:pt>
                <c:pt idx="494">
                  <c:v>4124530</c:v>
                </c:pt>
                <c:pt idx="495">
                  <c:v>4031480</c:v>
                </c:pt>
                <c:pt idx="496">
                  <c:v>4019850</c:v>
                </c:pt>
                <c:pt idx="497">
                  <c:v>4197880</c:v>
                </c:pt>
                <c:pt idx="498">
                  <c:v>3814970</c:v>
                </c:pt>
                <c:pt idx="499">
                  <c:v>4069850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5-4B61-9623-42B5A753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Calculo_Frecuencias!$O$3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Calculo_Frecuencias!$N$4:$N$503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Calculo_Frecuencias!$O$4:$O$503</c:f>
              <c:numCache>
                <c:formatCode>0.00E+00</c:formatCode>
                <c:ptCount val="500"/>
                <c:pt idx="0">
                  <c:v>40573800</c:v>
                </c:pt>
                <c:pt idx="1">
                  <c:v>42111900</c:v>
                </c:pt>
                <c:pt idx="2">
                  <c:v>40671300</c:v>
                </c:pt>
                <c:pt idx="3">
                  <c:v>40817000</c:v>
                </c:pt>
                <c:pt idx="4">
                  <c:v>40396900</c:v>
                </c:pt>
                <c:pt idx="5">
                  <c:v>40776100</c:v>
                </c:pt>
                <c:pt idx="6">
                  <c:v>43817200</c:v>
                </c:pt>
                <c:pt idx="7">
                  <c:v>42220300</c:v>
                </c:pt>
                <c:pt idx="8">
                  <c:v>40937200</c:v>
                </c:pt>
                <c:pt idx="9">
                  <c:v>40087500</c:v>
                </c:pt>
                <c:pt idx="10">
                  <c:v>49271700</c:v>
                </c:pt>
                <c:pt idx="11">
                  <c:v>42011600</c:v>
                </c:pt>
                <c:pt idx="12">
                  <c:v>42282200</c:v>
                </c:pt>
                <c:pt idx="13">
                  <c:v>42043400</c:v>
                </c:pt>
                <c:pt idx="14">
                  <c:v>43020600</c:v>
                </c:pt>
                <c:pt idx="15">
                  <c:v>41978700</c:v>
                </c:pt>
                <c:pt idx="16">
                  <c:v>42978800</c:v>
                </c:pt>
                <c:pt idx="17">
                  <c:v>46689400</c:v>
                </c:pt>
                <c:pt idx="18">
                  <c:v>42792800</c:v>
                </c:pt>
                <c:pt idx="19">
                  <c:v>42923900</c:v>
                </c:pt>
                <c:pt idx="20">
                  <c:v>46983600</c:v>
                </c:pt>
                <c:pt idx="21">
                  <c:v>40257000</c:v>
                </c:pt>
                <c:pt idx="22">
                  <c:v>50473400</c:v>
                </c:pt>
                <c:pt idx="23">
                  <c:v>44707000</c:v>
                </c:pt>
                <c:pt idx="24">
                  <c:v>48361300</c:v>
                </c:pt>
                <c:pt idx="25">
                  <c:v>41628500</c:v>
                </c:pt>
                <c:pt idx="26">
                  <c:v>41536100</c:v>
                </c:pt>
                <c:pt idx="27">
                  <c:v>43649600</c:v>
                </c:pt>
                <c:pt idx="28">
                  <c:v>42509700</c:v>
                </c:pt>
                <c:pt idx="29">
                  <c:v>45250700</c:v>
                </c:pt>
                <c:pt idx="30">
                  <c:v>42616800</c:v>
                </c:pt>
                <c:pt idx="31">
                  <c:v>42171300</c:v>
                </c:pt>
                <c:pt idx="32">
                  <c:v>40814300</c:v>
                </c:pt>
                <c:pt idx="33">
                  <c:v>44127100</c:v>
                </c:pt>
                <c:pt idx="34">
                  <c:v>41816100</c:v>
                </c:pt>
                <c:pt idx="35">
                  <c:v>42899600</c:v>
                </c:pt>
                <c:pt idx="36">
                  <c:v>43480000</c:v>
                </c:pt>
                <c:pt idx="37">
                  <c:v>48115600</c:v>
                </c:pt>
                <c:pt idx="38">
                  <c:v>42290800</c:v>
                </c:pt>
                <c:pt idx="39">
                  <c:v>42433400</c:v>
                </c:pt>
                <c:pt idx="40">
                  <c:v>47469600</c:v>
                </c:pt>
                <c:pt idx="41">
                  <c:v>51084700</c:v>
                </c:pt>
                <c:pt idx="42">
                  <c:v>42111400</c:v>
                </c:pt>
                <c:pt idx="43">
                  <c:v>51470400</c:v>
                </c:pt>
                <c:pt idx="44">
                  <c:v>40270000</c:v>
                </c:pt>
                <c:pt idx="45">
                  <c:v>40326300</c:v>
                </c:pt>
                <c:pt idx="46">
                  <c:v>41127600</c:v>
                </c:pt>
                <c:pt idx="47">
                  <c:v>41935100</c:v>
                </c:pt>
                <c:pt idx="48">
                  <c:v>44927200</c:v>
                </c:pt>
                <c:pt idx="49">
                  <c:v>41152800</c:v>
                </c:pt>
                <c:pt idx="50">
                  <c:v>40411400</c:v>
                </c:pt>
                <c:pt idx="51">
                  <c:v>41866600</c:v>
                </c:pt>
                <c:pt idx="52">
                  <c:v>42092500</c:v>
                </c:pt>
                <c:pt idx="53">
                  <c:v>43550600</c:v>
                </c:pt>
                <c:pt idx="54">
                  <c:v>41928100</c:v>
                </c:pt>
                <c:pt idx="55">
                  <c:v>45703200</c:v>
                </c:pt>
                <c:pt idx="56">
                  <c:v>40514200</c:v>
                </c:pt>
                <c:pt idx="57">
                  <c:v>42801100</c:v>
                </c:pt>
                <c:pt idx="58">
                  <c:v>40563500</c:v>
                </c:pt>
                <c:pt idx="59">
                  <c:v>43519200</c:v>
                </c:pt>
                <c:pt idx="60">
                  <c:v>48213100</c:v>
                </c:pt>
                <c:pt idx="61">
                  <c:v>43302600</c:v>
                </c:pt>
                <c:pt idx="62">
                  <c:v>43268700</c:v>
                </c:pt>
                <c:pt idx="63">
                  <c:v>40521500</c:v>
                </c:pt>
                <c:pt idx="64">
                  <c:v>42858500</c:v>
                </c:pt>
                <c:pt idx="65">
                  <c:v>44161300</c:v>
                </c:pt>
                <c:pt idx="66">
                  <c:v>43517500</c:v>
                </c:pt>
                <c:pt idx="67">
                  <c:v>45608300</c:v>
                </c:pt>
                <c:pt idx="68">
                  <c:v>42815000</c:v>
                </c:pt>
                <c:pt idx="69">
                  <c:v>42700900</c:v>
                </c:pt>
                <c:pt idx="70">
                  <c:v>42272800</c:v>
                </c:pt>
                <c:pt idx="71">
                  <c:v>43370700</c:v>
                </c:pt>
                <c:pt idx="72">
                  <c:v>41079600</c:v>
                </c:pt>
                <c:pt idx="73">
                  <c:v>42575800</c:v>
                </c:pt>
                <c:pt idx="74">
                  <c:v>41254500</c:v>
                </c:pt>
                <c:pt idx="75">
                  <c:v>41629100</c:v>
                </c:pt>
                <c:pt idx="76">
                  <c:v>52811700</c:v>
                </c:pt>
                <c:pt idx="77">
                  <c:v>41086800</c:v>
                </c:pt>
                <c:pt idx="78">
                  <c:v>86845900</c:v>
                </c:pt>
                <c:pt idx="79">
                  <c:v>41074000</c:v>
                </c:pt>
                <c:pt idx="80">
                  <c:v>44012400</c:v>
                </c:pt>
                <c:pt idx="81">
                  <c:v>41976100</c:v>
                </c:pt>
                <c:pt idx="82">
                  <c:v>41486700</c:v>
                </c:pt>
                <c:pt idx="83">
                  <c:v>40560900</c:v>
                </c:pt>
                <c:pt idx="84">
                  <c:v>41419400</c:v>
                </c:pt>
                <c:pt idx="85">
                  <c:v>48436600</c:v>
                </c:pt>
                <c:pt idx="86">
                  <c:v>41661200</c:v>
                </c:pt>
                <c:pt idx="87">
                  <c:v>54075400</c:v>
                </c:pt>
                <c:pt idx="88">
                  <c:v>41969500</c:v>
                </c:pt>
                <c:pt idx="89">
                  <c:v>51055600</c:v>
                </c:pt>
                <c:pt idx="90">
                  <c:v>41815700</c:v>
                </c:pt>
                <c:pt idx="91">
                  <c:v>40796400</c:v>
                </c:pt>
                <c:pt idx="92">
                  <c:v>42068300</c:v>
                </c:pt>
                <c:pt idx="93">
                  <c:v>41110300</c:v>
                </c:pt>
                <c:pt idx="94">
                  <c:v>41202000</c:v>
                </c:pt>
                <c:pt idx="95">
                  <c:v>44153300</c:v>
                </c:pt>
                <c:pt idx="96">
                  <c:v>41058600</c:v>
                </c:pt>
                <c:pt idx="97">
                  <c:v>43601100</c:v>
                </c:pt>
                <c:pt idx="98">
                  <c:v>43010700</c:v>
                </c:pt>
                <c:pt idx="99">
                  <c:v>40299300</c:v>
                </c:pt>
                <c:pt idx="100">
                  <c:v>44536300</c:v>
                </c:pt>
                <c:pt idx="101">
                  <c:v>43818900</c:v>
                </c:pt>
                <c:pt idx="102">
                  <c:v>45729600</c:v>
                </c:pt>
                <c:pt idx="103">
                  <c:v>46349000</c:v>
                </c:pt>
                <c:pt idx="104">
                  <c:v>44117300</c:v>
                </c:pt>
                <c:pt idx="105">
                  <c:v>45714500</c:v>
                </c:pt>
                <c:pt idx="106">
                  <c:v>40986400</c:v>
                </c:pt>
                <c:pt idx="107">
                  <c:v>42582700</c:v>
                </c:pt>
                <c:pt idx="108">
                  <c:v>48653900</c:v>
                </c:pt>
                <c:pt idx="109">
                  <c:v>51544300</c:v>
                </c:pt>
                <c:pt idx="110">
                  <c:v>42237600</c:v>
                </c:pt>
                <c:pt idx="111">
                  <c:v>41708300</c:v>
                </c:pt>
                <c:pt idx="112">
                  <c:v>43773700</c:v>
                </c:pt>
                <c:pt idx="113">
                  <c:v>41019600</c:v>
                </c:pt>
                <c:pt idx="114">
                  <c:v>44846900</c:v>
                </c:pt>
                <c:pt idx="115">
                  <c:v>41177800</c:v>
                </c:pt>
                <c:pt idx="116">
                  <c:v>41375300</c:v>
                </c:pt>
                <c:pt idx="117">
                  <c:v>42643800</c:v>
                </c:pt>
                <c:pt idx="118">
                  <c:v>51327900</c:v>
                </c:pt>
                <c:pt idx="119">
                  <c:v>42381100</c:v>
                </c:pt>
                <c:pt idx="120">
                  <c:v>40879000</c:v>
                </c:pt>
                <c:pt idx="121">
                  <c:v>44526200</c:v>
                </c:pt>
                <c:pt idx="122">
                  <c:v>44610400</c:v>
                </c:pt>
                <c:pt idx="123">
                  <c:v>41238800</c:v>
                </c:pt>
                <c:pt idx="124">
                  <c:v>44393900</c:v>
                </c:pt>
                <c:pt idx="125">
                  <c:v>43576500</c:v>
                </c:pt>
                <c:pt idx="126">
                  <c:v>40347000</c:v>
                </c:pt>
                <c:pt idx="127">
                  <c:v>42105300</c:v>
                </c:pt>
                <c:pt idx="128">
                  <c:v>47623500</c:v>
                </c:pt>
                <c:pt idx="129">
                  <c:v>49273800</c:v>
                </c:pt>
                <c:pt idx="130">
                  <c:v>53773600</c:v>
                </c:pt>
                <c:pt idx="131">
                  <c:v>45686500</c:v>
                </c:pt>
                <c:pt idx="132">
                  <c:v>40096900</c:v>
                </c:pt>
                <c:pt idx="133">
                  <c:v>42264000</c:v>
                </c:pt>
                <c:pt idx="134">
                  <c:v>45263600</c:v>
                </c:pt>
                <c:pt idx="135">
                  <c:v>41291000</c:v>
                </c:pt>
                <c:pt idx="136">
                  <c:v>42441700</c:v>
                </c:pt>
                <c:pt idx="137">
                  <c:v>44325500</c:v>
                </c:pt>
                <c:pt idx="138">
                  <c:v>40562000</c:v>
                </c:pt>
                <c:pt idx="139">
                  <c:v>40427500</c:v>
                </c:pt>
                <c:pt idx="140">
                  <c:v>53010100</c:v>
                </c:pt>
                <c:pt idx="141">
                  <c:v>41499200</c:v>
                </c:pt>
                <c:pt idx="142">
                  <c:v>42292800</c:v>
                </c:pt>
                <c:pt idx="143">
                  <c:v>41576700</c:v>
                </c:pt>
                <c:pt idx="144">
                  <c:v>41372600</c:v>
                </c:pt>
                <c:pt idx="145">
                  <c:v>43353000</c:v>
                </c:pt>
                <c:pt idx="146">
                  <c:v>40986200</c:v>
                </c:pt>
                <c:pt idx="147">
                  <c:v>48216300</c:v>
                </c:pt>
                <c:pt idx="148">
                  <c:v>41825800</c:v>
                </c:pt>
                <c:pt idx="149">
                  <c:v>42878300</c:v>
                </c:pt>
                <c:pt idx="150">
                  <c:v>50254600</c:v>
                </c:pt>
                <c:pt idx="151">
                  <c:v>40204600</c:v>
                </c:pt>
                <c:pt idx="152">
                  <c:v>42299800</c:v>
                </c:pt>
                <c:pt idx="153">
                  <c:v>83723100</c:v>
                </c:pt>
                <c:pt idx="154">
                  <c:v>41632400</c:v>
                </c:pt>
                <c:pt idx="155">
                  <c:v>40754200</c:v>
                </c:pt>
                <c:pt idx="156">
                  <c:v>42472200</c:v>
                </c:pt>
                <c:pt idx="157">
                  <c:v>40056700</c:v>
                </c:pt>
                <c:pt idx="158">
                  <c:v>50612400</c:v>
                </c:pt>
                <c:pt idx="159">
                  <c:v>41356400</c:v>
                </c:pt>
                <c:pt idx="160">
                  <c:v>47360100</c:v>
                </c:pt>
                <c:pt idx="161">
                  <c:v>51530200</c:v>
                </c:pt>
                <c:pt idx="162">
                  <c:v>41387600</c:v>
                </c:pt>
                <c:pt idx="163">
                  <c:v>41436600</c:v>
                </c:pt>
                <c:pt idx="164">
                  <c:v>41541700</c:v>
                </c:pt>
                <c:pt idx="165">
                  <c:v>44393000</c:v>
                </c:pt>
                <c:pt idx="166">
                  <c:v>42296300</c:v>
                </c:pt>
                <c:pt idx="167">
                  <c:v>42630200</c:v>
                </c:pt>
                <c:pt idx="168">
                  <c:v>40833200</c:v>
                </c:pt>
                <c:pt idx="169">
                  <c:v>41611700</c:v>
                </c:pt>
                <c:pt idx="170">
                  <c:v>43650600</c:v>
                </c:pt>
                <c:pt idx="171">
                  <c:v>41701600</c:v>
                </c:pt>
                <c:pt idx="172">
                  <c:v>41834300</c:v>
                </c:pt>
                <c:pt idx="173">
                  <c:v>40991500</c:v>
                </c:pt>
                <c:pt idx="174">
                  <c:v>41716700</c:v>
                </c:pt>
                <c:pt idx="175">
                  <c:v>44665500</c:v>
                </c:pt>
                <c:pt idx="176">
                  <c:v>42748900</c:v>
                </c:pt>
                <c:pt idx="177">
                  <c:v>41983600</c:v>
                </c:pt>
                <c:pt idx="178">
                  <c:v>42279600</c:v>
                </c:pt>
                <c:pt idx="179">
                  <c:v>42310000</c:v>
                </c:pt>
                <c:pt idx="180">
                  <c:v>42389900</c:v>
                </c:pt>
                <c:pt idx="181">
                  <c:v>42677400</c:v>
                </c:pt>
                <c:pt idx="182">
                  <c:v>48391100</c:v>
                </c:pt>
                <c:pt idx="183">
                  <c:v>42935700</c:v>
                </c:pt>
                <c:pt idx="184">
                  <c:v>40944100</c:v>
                </c:pt>
                <c:pt idx="185">
                  <c:v>47110500</c:v>
                </c:pt>
                <c:pt idx="186">
                  <c:v>44658300</c:v>
                </c:pt>
                <c:pt idx="187">
                  <c:v>40666100</c:v>
                </c:pt>
                <c:pt idx="188">
                  <c:v>41589000</c:v>
                </c:pt>
                <c:pt idx="189">
                  <c:v>40654400</c:v>
                </c:pt>
                <c:pt idx="190">
                  <c:v>45997300</c:v>
                </c:pt>
                <c:pt idx="191">
                  <c:v>51582800</c:v>
                </c:pt>
                <c:pt idx="192">
                  <c:v>43472300</c:v>
                </c:pt>
                <c:pt idx="193">
                  <c:v>41945200</c:v>
                </c:pt>
                <c:pt idx="194">
                  <c:v>40530000</c:v>
                </c:pt>
                <c:pt idx="195">
                  <c:v>40379000</c:v>
                </c:pt>
                <c:pt idx="196">
                  <c:v>42435600</c:v>
                </c:pt>
                <c:pt idx="197">
                  <c:v>40729000</c:v>
                </c:pt>
                <c:pt idx="198">
                  <c:v>45203700</c:v>
                </c:pt>
                <c:pt idx="199">
                  <c:v>41142100</c:v>
                </c:pt>
                <c:pt idx="200">
                  <c:v>41047100</c:v>
                </c:pt>
                <c:pt idx="201">
                  <c:v>42087800</c:v>
                </c:pt>
                <c:pt idx="202">
                  <c:v>41236800</c:v>
                </c:pt>
                <c:pt idx="203">
                  <c:v>43770100</c:v>
                </c:pt>
                <c:pt idx="204">
                  <c:v>41403800</c:v>
                </c:pt>
                <c:pt idx="205">
                  <c:v>57810500</c:v>
                </c:pt>
                <c:pt idx="206">
                  <c:v>41191700</c:v>
                </c:pt>
                <c:pt idx="207">
                  <c:v>40705300</c:v>
                </c:pt>
                <c:pt idx="208">
                  <c:v>43776600</c:v>
                </c:pt>
                <c:pt idx="209">
                  <c:v>42862700</c:v>
                </c:pt>
                <c:pt idx="210">
                  <c:v>40521300</c:v>
                </c:pt>
                <c:pt idx="211">
                  <c:v>40822700</c:v>
                </c:pt>
                <c:pt idx="212">
                  <c:v>40956500</c:v>
                </c:pt>
                <c:pt idx="213">
                  <c:v>42815400</c:v>
                </c:pt>
                <c:pt idx="214">
                  <c:v>49830100</c:v>
                </c:pt>
                <c:pt idx="215">
                  <c:v>44788900</c:v>
                </c:pt>
                <c:pt idx="216">
                  <c:v>43259100</c:v>
                </c:pt>
                <c:pt idx="217">
                  <c:v>49325100</c:v>
                </c:pt>
                <c:pt idx="218">
                  <c:v>42293300</c:v>
                </c:pt>
                <c:pt idx="219">
                  <c:v>55058800</c:v>
                </c:pt>
                <c:pt idx="220">
                  <c:v>57108300</c:v>
                </c:pt>
                <c:pt idx="221">
                  <c:v>64714600</c:v>
                </c:pt>
                <c:pt idx="222">
                  <c:v>40700200</c:v>
                </c:pt>
                <c:pt idx="223">
                  <c:v>42253500</c:v>
                </c:pt>
                <c:pt idx="224">
                  <c:v>45044300</c:v>
                </c:pt>
                <c:pt idx="225">
                  <c:v>42406400</c:v>
                </c:pt>
                <c:pt idx="226">
                  <c:v>41040800</c:v>
                </c:pt>
                <c:pt idx="227">
                  <c:v>41871700</c:v>
                </c:pt>
                <c:pt idx="228">
                  <c:v>44000800</c:v>
                </c:pt>
                <c:pt idx="229">
                  <c:v>42566600</c:v>
                </c:pt>
                <c:pt idx="230">
                  <c:v>40857700</c:v>
                </c:pt>
                <c:pt idx="231">
                  <c:v>40451100</c:v>
                </c:pt>
                <c:pt idx="232">
                  <c:v>40742300</c:v>
                </c:pt>
                <c:pt idx="233">
                  <c:v>41220000</c:v>
                </c:pt>
                <c:pt idx="234">
                  <c:v>42595300</c:v>
                </c:pt>
                <c:pt idx="235">
                  <c:v>42029000</c:v>
                </c:pt>
                <c:pt idx="236">
                  <c:v>45644300</c:v>
                </c:pt>
                <c:pt idx="237">
                  <c:v>70376800</c:v>
                </c:pt>
                <c:pt idx="238">
                  <c:v>41564500</c:v>
                </c:pt>
                <c:pt idx="239">
                  <c:v>41852100</c:v>
                </c:pt>
                <c:pt idx="240">
                  <c:v>40674700</c:v>
                </c:pt>
                <c:pt idx="241">
                  <c:v>45856100</c:v>
                </c:pt>
                <c:pt idx="242">
                  <c:v>42737900</c:v>
                </c:pt>
                <c:pt idx="243">
                  <c:v>49593900</c:v>
                </c:pt>
                <c:pt idx="244">
                  <c:v>42339500</c:v>
                </c:pt>
                <c:pt idx="245">
                  <c:v>72382300</c:v>
                </c:pt>
                <c:pt idx="246">
                  <c:v>41654000</c:v>
                </c:pt>
                <c:pt idx="247">
                  <c:v>42553600</c:v>
                </c:pt>
                <c:pt idx="248">
                  <c:v>41141300</c:v>
                </c:pt>
                <c:pt idx="249">
                  <c:v>40678700</c:v>
                </c:pt>
                <c:pt idx="250">
                  <c:v>51111500</c:v>
                </c:pt>
                <c:pt idx="251">
                  <c:v>41586700</c:v>
                </c:pt>
                <c:pt idx="252">
                  <c:v>43211200</c:v>
                </c:pt>
                <c:pt idx="253">
                  <c:v>40606300</c:v>
                </c:pt>
                <c:pt idx="254">
                  <c:v>41665100</c:v>
                </c:pt>
                <c:pt idx="255">
                  <c:v>40255200</c:v>
                </c:pt>
                <c:pt idx="256">
                  <c:v>46793100</c:v>
                </c:pt>
                <c:pt idx="257">
                  <c:v>53143200</c:v>
                </c:pt>
                <c:pt idx="258">
                  <c:v>42449700</c:v>
                </c:pt>
                <c:pt idx="259">
                  <c:v>41764700</c:v>
                </c:pt>
                <c:pt idx="260">
                  <c:v>41491600</c:v>
                </c:pt>
                <c:pt idx="261">
                  <c:v>40511100</c:v>
                </c:pt>
                <c:pt idx="262">
                  <c:v>40688400</c:v>
                </c:pt>
                <c:pt idx="263">
                  <c:v>41067400</c:v>
                </c:pt>
                <c:pt idx="264">
                  <c:v>41322700</c:v>
                </c:pt>
                <c:pt idx="265">
                  <c:v>41448900</c:v>
                </c:pt>
                <c:pt idx="266">
                  <c:v>40294400</c:v>
                </c:pt>
                <c:pt idx="267">
                  <c:v>41173000</c:v>
                </c:pt>
                <c:pt idx="268">
                  <c:v>51261600</c:v>
                </c:pt>
                <c:pt idx="269">
                  <c:v>43766400</c:v>
                </c:pt>
                <c:pt idx="270">
                  <c:v>43196300</c:v>
                </c:pt>
                <c:pt idx="271">
                  <c:v>43143700</c:v>
                </c:pt>
                <c:pt idx="272">
                  <c:v>47145900</c:v>
                </c:pt>
                <c:pt idx="273">
                  <c:v>42882600</c:v>
                </c:pt>
                <c:pt idx="274">
                  <c:v>43395800</c:v>
                </c:pt>
                <c:pt idx="275">
                  <c:v>40902900</c:v>
                </c:pt>
                <c:pt idx="276">
                  <c:v>45263300</c:v>
                </c:pt>
                <c:pt idx="277">
                  <c:v>41682400</c:v>
                </c:pt>
                <c:pt idx="278">
                  <c:v>43745800</c:v>
                </c:pt>
                <c:pt idx="279">
                  <c:v>44399600</c:v>
                </c:pt>
                <c:pt idx="280">
                  <c:v>41433000</c:v>
                </c:pt>
                <c:pt idx="281">
                  <c:v>42892100</c:v>
                </c:pt>
                <c:pt idx="282">
                  <c:v>41254400</c:v>
                </c:pt>
                <c:pt idx="283">
                  <c:v>41280500</c:v>
                </c:pt>
                <c:pt idx="284">
                  <c:v>41398800</c:v>
                </c:pt>
                <c:pt idx="285">
                  <c:v>40564600</c:v>
                </c:pt>
                <c:pt idx="286">
                  <c:v>44484200</c:v>
                </c:pt>
                <c:pt idx="287">
                  <c:v>40937000</c:v>
                </c:pt>
                <c:pt idx="288">
                  <c:v>42844300</c:v>
                </c:pt>
                <c:pt idx="289">
                  <c:v>41344800</c:v>
                </c:pt>
                <c:pt idx="290">
                  <c:v>41786500</c:v>
                </c:pt>
                <c:pt idx="291">
                  <c:v>46299000</c:v>
                </c:pt>
                <c:pt idx="292">
                  <c:v>42275100</c:v>
                </c:pt>
                <c:pt idx="293">
                  <c:v>46249700</c:v>
                </c:pt>
                <c:pt idx="294">
                  <c:v>41942100</c:v>
                </c:pt>
                <c:pt idx="295">
                  <c:v>41313400</c:v>
                </c:pt>
                <c:pt idx="296">
                  <c:v>42313000</c:v>
                </c:pt>
                <c:pt idx="297">
                  <c:v>47618500</c:v>
                </c:pt>
                <c:pt idx="298">
                  <c:v>41075300</c:v>
                </c:pt>
                <c:pt idx="299">
                  <c:v>40672200</c:v>
                </c:pt>
                <c:pt idx="300">
                  <c:v>43725800</c:v>
                </c:pt>
                <c:pt idx="301">
                  <c:v>44499000</c:v>
                </c:pt>
                <c:pt idx="302">
                  <c:v>40527000</c:v>
                </c:pt>
                <c:pt idx="303">
                  <c:v>46180200</c:v>
                </c:pt>
                <c:pt idx="304">
                  <c:v>40907300</c:v>
                </c:pt>
                <c:pt idx="305">
                  <c:v>40970200</c:v>
                </c:pt>
                <c:pt idx="306">
                  <c:v>44637300</c:v>
                </c:pt>
                <c:pt idx="307">
                  <c:v>41957000</c:v>
                </c:pt>
                <c:pt idx="308">
                  <c:v>41379900</c:v>
                </c:pt>
                <c:pt idx="309">
                  <c:v>43076400</c:v>
                </c:pt>
                <c:pt idx="310">
                  <c:v>40996600</c:v>
                </c:pt>
                <c:pt idx="311">
                  <c:v>42161700</c:v>
                </c:pt>
                <c:pt idx="312">
                  <c:v>40896100</c:v>
                </c:pt>
                <c:pt idx="313">
                  <c:v>40278700</c:v>
                </c:pt>
                <c:pt idx="314">
                  <c:v>40373700</c:v>
                </c:pt>
                <c:pt idx="315">
                  <c:v>41105800</c:v>
                </c:pt>
                <c:pt idx="316">
                  <c:v>42506200</c:v>
                </c:pt>
                <c:pt idx="317">
                  <c:v>43498000</c:v>
                </c:pt>
                <c:pt idx="318">
                  <c:v>43632400</c:v>
                </c:pt>
                <c:pt idx="319">
                  <c:v>42869800</c:v>
                </c:pt>
                <c:pt idx="320">
                  <c:v>40853300</c:v>
                </c:pt>
                <c:pt idx="321">
                  <c:v>40678100</c:v>
                </c:pt>
                <c:pt idx="322">
                  <c:v>41422000</c:v>
                </c:pt>
                <c:pt idx="323">
                  <c:v>41404700</c:v>
                </c:pt>
                <c:pt idx="324">
                  <c:v>40639400</c:v>
                </c:pt>
                <c:pt idx="325">
                  <c:v>41126400</c:v>
                </c:pt>
                <c:pt idx="326">
                  <c:v>41153800</c:v>
                </c:pt>
                <c:pt idx="327">
                  <c:v>40605900</c:v>
                </c:pt>
                <c:pt idx="328">
                  <c:v>42632800</c:v>
                </c:pt>
                <c:pt idx="329">
                  <c:v>43151100</c:v>
                </c:pt>
                <c:pt idx="330">
                  <c:v>40313600</c:v>
                </c:pt>
                <c:pt idx="331">
                  <c:v>43621400</c:v>
                </c:pt>
                <c:pt idx="332">
                  <c:v>40462200</c:v>
                </c:pt>
                <c:pt idx="333">
                  <c:v>41863900</c:v>
                </c:pt>
                <c:pt idx="334">
                  <c:v>42479800</c:v>
                </c:pt>
                <c:pt idx="335">
                  <c:v>40963200</c:v>
                </c:pt>
                <c:pt idx="336">
                  <c:v>41385500</c:v>
                </c:pt>
                <c:pt idx="337">
                  <c:v>40671300</c:v>
                </c:pt>
                <c:pt idx="338">
                  <c:v>41125300</c:v>
                </c:pt>
                <c:pt idx="339">
                  <c:v>44468900</c:v>
                </c:pt>
                <c:pt idx="340">
                  <c:v>42357300</c:v>
                </c:pt>
                <c:pt idx="341">
                  <c:v>42025900</c:v>
                </c:pt>
                <c:pt idx="342">
                  <c:v>40563300</c:v>
                </c:pt>
                <c:pt idx="343">
                  <c:v>41883900</c:v>
                </c:pt>
                <c:pt idx="344">
                  <c:v>42470000</c:v>
                </c:pt>
                <c:pt idx="345">
                  <c:v>40536400</c:v>
                </c:pt>
                <c:pt idx="346">
                  <c:v>43271800</c:v>
                </c:pt>
                <c:pt idx="347">
                  <c:v>41266100</c:v>
                </c:pt>
                <c:pt idx="348">
                  <c:v>41742500</c:v>
                </c:pt>
                <c:pt idx="349">
                  <c:v>54450100</c:v>
                </c:pt>
                <c:pt idx="350">
                  <c:v>41453300</c:v>
                </c:pt>
                <c:pt idx="351">
                  <c:v>44849100</c:v>
                </c:pt>
                <c:pt idx="352">
                  <c:v>41162500</c:v>
                </c:pt>
                <c:pt idx="353">
                  <c:v>41289900</c:v>
                </c:pt>
                <c:pt idx="354">
                  <c:v>67089000</c:v>
                </c:pt>
                <c:pt idx="355">
                  <c:v>41343200</c:v>
                </c:pt>
                <c:pt idx="356">
                  <c:v>40482700</c:v>
                </c:pt>
                <c:pt idx="357">
                  <c:v>41129500</c:v>
                </c:pt>
                <c:pt idx="358">
                  <c:v>48109000</c:v>
                </c:pt>
                <c:pt idx="359">
                  <c:v>40055600</c:v>
                </c:pt>
                <c:pt idx="360">
                  <c:v>40472700</c:v>
                </c:pt>
                <c:pt idx="361">
                  <c:v>40489900</c:v>
                </c:pt>
                <c:pt idx="362">
                  <c:v>42464700</c:v>
                </c:pt>
                <c:pt idx="363">
                  <c:v>41180500</c:v>
                </c:pt>
                <c:pt idx="364">
                  <c:v>41996700</c:v>
                </c:pt>
                <c:pt idx="365">
                  <c:v>50491600</c:v>
                </c:pt>
                <c:pt idx="366">
                  <c:v>41744300</c:v>
                </c:pt>
                <c:pt idx="367">
                  <c:v>40291800</c:v>
                </c:pt>
                <c:pt idx="368">
                  <c:v>40798600</c:v>
                </c:pt>
                <c:pt idx="369">
                  <c:v>42162700</c:v>
                </c:pt>
                <c:pt idx="370">
                  <c:v>41400000</c:v>
                </c:pt>
                <c:pt idx="371">
                  <c:v>54066500</c:v>
                </c:pt>
                <c:pt idx="372">
                  <c:v>40772000</c:v>
                </c:pt>
                <c:pt idx="373">
                  <c:v>40800600</c:v>
                </c:pt>
                <c:pt idx="374">
                  <c:v>41871000</c:v>
                </c:pt>
                <c:pt idx="375">
                  <c:v>41109200</c:v>
                </c:pt>
                <c:pt idx="376">
                  <c:v>41149900</c:v>
                </c:pt>
                <c:pt idx="377">
                  <c:v>47870600</c:v>
                </c:pt>
                <c:pt idx="378">
                  <c:v>40685900</c:v>
                </c:pt>
                <c:pt idx="379">
                  <c:v>41500700</c:v>
                </c:pt>
                <c:pt idx="380">
                  <c:v>44092600</c:v>
                </c:pt>
                <c:pt idx="381">
                  <c:v>41210300</c:v>
                </c:pt>
                <c:pt idx="382">
                  <c:v>42987800</c:v>
                </c:pt>
                <c:pt idx="383">
                  <c:v>41931300</c:v>
                </c:pt>
                <c:pt idx="384">
                  <c:v>41293200</c:v>
                </c:pt>
                <c:pt idx="385">
                  <c:v>42108200</c:v>
                </c:pt>
                <c:pt idx="386">
                  <c:v>45679700</c:v>
                </c:pt>
                <c:pt idx="387">
                  <c:v>40323300</c:v>
                </c:pt>
                <c:pt idx="388">
                  <c:v>42335600</c:v>
                </c:pt>
                <c:pt idx="389">
                  <c:v>47767800</c:v>
                </c:pt>
                <c:pt idx="390">
                  <c:v>44217800</c:v>
                </c:pt>
                <c:pt idx="391">
                  <c:v>41502500</c:v>
                </c:pt>
                <c:pt idx="392">
                  <c:v>50143600</c:v>
                </c:pt>
                <c:pt idx="393">
                  <c:v>40359800</c:v>
                </c:pt>
                <c:pt idx="394">
                  <c:v>42661900</c:v>
                </c:pt>
                <c:pt idx="395">
                  <c:v>41399500</c:v>
                </c:pt>
                <c:pt idx="396">
                  <c:v>51055300</c:v>
                </c:pt>
                <c:pt idx="397">
                  <c:v>42148800</c:v>
                </c:pt>
                <c:pt idx="398">
                  <c:v>41131000</c:v>
                </c:pt>
                <c:pt idx="399">
                  <c:v>49272300</c:v>
                </c:pt>
                <c:pt idx="400">
                  <c:v>43712400</c:v>
                </c:pt>
                <c:pt idx="401">
                  <c:v>42710400</c:v>
                </c:pt>
                <c:pt idx="402">
                  <c:v>50241300</c:v>
                </c:pt>
                <c:pt idx="403">
                  <c:v>41434900</c:v>
                </c:pt>
                <c:pt idx="404">
                  <c:v>42248700</c:v>
                </c:pt>
                <c:pt idx="405">
                  <c:v>40724100</c:v>
                </c:pt>
                <c:pt idx="406">
                  <c:v>46182300</c:v>
                </c:pt>
                <c:pt idx="407">
                  <c:v>41600800</c:v>
                </c:pt>
                <c:pt idx="408">
                  <c:v>42781100</c:v>
                </c:pt>
                <c:pt idx="409">
                  <c:v>49421800</c:v>
                </c:pt>
                <c:pt idx="410">
                  <c:v>41906400</c:v>
                </c:pt>
                <c:pt idx="411">
                  <c:v>40732300</c:v>
                </c:pt>
                <c:pt idx="412">
                  <c:v>57919400</c:v>
                </c:pt>
                <c:pt idx="413">
                  <c:v>40634600</c:v>
                </c:pt>
                <c:pt idx="414">
                  <c:v>50605100</c:v>
                </c:pt>
                <c:pt idx="415">
                  <c:v>43286800</c:v>
                </c:pt>
                <c:pt idx="416">
                  <c:v>41284400</c:v>
                </c:pt>
                <c:pt idx="417">
                  <c:v>40632300</c:v>
                </c:pt>
                <c:pt idx="418">
                  <c:v>40907700</c:v>
                </c:pt>
                <c:pt idx="419">
                  <c:v>40919800</c:v>
                </c:pt>
                <c:pt idx="420">
                  <c:v>40724700</c:v>
                </c:pt>
                <c:pt idx="421">
                  <c:v>41067400</c:v>
                </c:pt>
                <c:pt idx="422">
                  <c:v>40651000</c:v>
                </c:pt>
                <c:pt idx="423">
                  <c:v>44948300</c:v>
                </c:pt>
                <c:pt idx="424">
                  <c:v>40654800</c:v>
                </c:pt>
                <c:pt idx="425">
                  <c:v>41430300</c:v>
                </c:pt>
                <c:pt idx="426">
                  <c:v>40402800</c:v>
                </c:pt>
                <c:pt idx="427">
                  <c:v>41436000</c:v>
                </c:pt>
                <c:pt idx="428">
                  <c:v>47763900</c:v>
                </c:pt>
                <c:pt idx="429">
                  <c:v>40354000</c:v>
                </c:pt>
                <c:pt idx="430">
                  <c:v>43015700</c:v>
                </c:pt>
                <c:pt idx="431">
                  <c:v>40346800</c:v>
                </c:pt>
                <c:pt idx="432">
                  <c:v>79705500</c:v>
                </c:pt>
                <c:pt idx="433">
                  <c:v>40136500</c:v>
                </c:pt>
                <c:pt idx="434">
                  <c:v>48630200</c:v>
                </c:pt>
                <c:pt idx="435">
                  <c:v>42667900</c:v>
                </c:pt>
                <c:pt idx="436">
                  <c:v>40301800</c:v>
                </c:pt>
                <c:pt idx="437">
                  <c:v>42440800</c:v>
                </c:pt>
                <c:pt idx="438">
                  <c:v>42257200</c:v>
                </c:pt>
                <c:pt idx="439">
                  <c:v>42797900</c:v>
                </c:pt>
                <c:pt idx="440">
                  <c:v>44041900</c:v>
                </c:pt>
                <c:pt idx="441">
                  <c:v>41764200</c:v>
                </c:pt>
                <c:pt idx="442">
                  <c:v>43479100</c:v>
                </c:pt>
                <c:pt idx="443">
                  <c:v>46157800</c:v>
                </c:pt>
                <c:pt idx="444">
                  <c:v>48452700</c:v>
                </c:pt>
                <c:pt idx="445">
                  <c:v>41962600</c:v>
                </c:pt>
                <c:pt idx="446">
                  <c:v>41139800</c:v>
                </c:pt>
                <c:pt idx="447">
                  <c:v>41245900</c:v>
                </c:pt>
                <c:pt idx="448">
                  <c:v>44661400</c:v>
                </c:pt>
                <c:pt idx="449">
                  <c:v>43320100</c:v>
                </c:pt>
                <c:pt idx="450">
                  <c:v>40855000</c:v>
                </c:pt>
                <c:pt idx="451">
                  <c:v>40281100</c:v>
                </c:pt>
                <c:pt idx="452">
                  <c:v>40900500</c:v>
                </c:pt>
                <c:pt idx="453">
                  <c:v>42196900</c:v>
                </c:pt>
                <c:pt idx="454">
                  <c:v>76785200</c:v>
                </c:pt>
                <c:pt idx="455">
                  <c:v>43286300</c:v>
                </c:pt>
                <c:pt idx="456">
                  <c:v>42473000</c:v>
                </c:pt>
                <c:pt idx="457">
                  <c:v>40383800</c:v>
                </c:pt>
                <c:pt idx="458">
                  <c:v>42585500</c:v>
                </c:pt>
                <c:pt idx="459">
                  <c:v>41098300</c:v>
                </c:pt>
                <c:pt idx="460">
                  <c:v>45540300</c:v>
                </c:pt>
                <c:pt idx="461">
                  <c:v>40640200</c:v>
                </c:pt>
                <c:pt idx="462">
                  <c:v>41702600</c:v>
                </c:pt>
                <c:pt idx="463">
                  <c:v>42103100</c:v>
                </c:pt>
                <c:pt idx="464">
                  <c:v>41250400</c:v>
                </c:pt>
                <c:pt idx="465">
                  <c:v>44076300</c:v>
                </c:pt>
                <c:pt idx="466">
                  <c:v>41049700</c:v>
                </c:pt>
                <c:pt idx="467">
                  <c:v>41658000</c:v>
                </c:pt>
                <c:pt idx="468">
                  <c:v>40303300</c:v>
                </c:pt>
                <c:pt idx="469">
                  <c:v>42491600</c:v>
                </c:pt>
                <c:pt idx="470">
                  <c:v>43350900</c:v>
                </c:pt>
                <c:pt idx="471">
                  <c:v>44892700</c:v>
                </c:pt>
                <c:pt idx="472">
                  <c:v>43490200</c:v>
                </c:pt>
                <c:pt idx="473">
                  <c:v>45135400</c:v>
                </c:pt>
                <c:pt idx="474">
                  <c:v>40631900</c:v>
                </c:pt>
                <c:pt idx="475">
                  <c:v>41449400</c:v>
                </c:pt>
                <c:pt idx="476">
                  <c:v>41767600</c:v>
                </c:pt>
                <c:pt idx="477">
                  <c:v>41716200</c:v>
                </c:pt>
                <c:pt idx="478">
                  <c:v>43495300</c:v>
                </c:pt>
                <c:pt idx="479">
                  <c:v>41953600</c:v>
                </c:pt>
                <c:pt idx="480">
                  <c:v>61083300</c:v>
                </c:pt>
                <c:pt idx="481">
                  <c:v>41379300</c:v>
                </c:pt>
                <c:pt idx="482">
                  <c:v>42031700</c:v>
                </c:pt>
                <c:pt idx="483">
                  <c:v>41861000</c:v>
                </c:pt>
                <c:pt idx="484">
                  <c:v>41591900</c:v>
                </c:pt>
                <c:pt idx="485">
                  <c:v>44474600</c:v>
                </c:pt>
                <c:pt idx="486">
                  <c:v>40554900</c:v>
                </c:pt>
                <c:pt idx="487">
                  <c:v>43061600</c:v>
                </c:pt>
                <c:pt idx="488">
                  <c:v>44570800</c:v>
                </c:pt>
                <c:pt idx="489">
                  <c:v>42508800</c:v>
                </c:pt>
                <c:pt idx="490">
                  <c:v>54399300</c:v>
                </c:pt>
                <c:pt idx="491">
                  <c:v>41189800</c:v>
                </c:pt>
                <c:pt idx="492">
                  <c:v>41537000</c:v>
                </c:pt>
                <c:pt idx="493">
                  <c:v>60412200</c:v>
                </c:pt>
                <c:pt idx="494">
                  <c:v>42909200</c:v>
                </c:pt>
                <c:pt idx="495">
                  <c:v>41426600</c:v>
                </c:pt>
                <c:pt idx="496">
                  <c:v>40548400</c:v>
                </c:pt>
                <c:pt idx="497">
                  <c:v>44305500</c:v>
                </c:pt>
                <c:pt idx="498">
                  <c:v>48825500</c:v>
                </c:pt>
                <c:pt idx="499">
                  <c:v>41010500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0-497D-B206-530433EC8CEC}"/>
            </c:ext>
          </c:extLst>
        </c:ser>
        <c:ser>
          <c:idx val="1"/>
          <c:order val="1"/>
          <c:tx>
            <c:strRef>
              <c:f>Calculo_Frecuencias!$P$3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Calculo_Frecuencias!$N$4:$N$503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Calculo_Frecuencias!$P$4:$P$503</c:f>
              <c:numCache>
                <c:formatCode>0.00E+00</c:formatCode>
                <c:ptCount val="500"/>
                <c:pt idx="0">
                  <c:v>40209600</c:v>
                </c:pt>
                <c:pt idx="1">
                  <c:v>39755900</c:v>
                </c:pt>
                <c:pt idx="2">
                  <c:v>40878500</c:v>
                </c:pt>
                <c:pt idx="3">
                  <c:v>47302900</c:v>
                </c:pt>
                <c:pt idx="4">
                  <c:v>40128300</c:v>
                </c:pt>
                <c:pt idx="5">
                  <c:v>41487600</c:v>
                </c:pt>
                <c:pt idx="6">
                  <c:v>43946700</c:v>
                </c:pt>
                <c:pt idx="7">
                  <c:v>39300200</c:v>
                </c:pt>
                <c:pt idx="8">
                  <c:v>41117800</c:v>
                </c:pt>
                <c:pt idx="9">
                  <c:v>44745600</c:v>
                </c:pt>
                <c:pt idx="10">
                  <c:v>39305800</c:v>
                </c:pt>
                <c:pt idx="11">
                  <c:v>39976100</c:v>
                </c:pt>
                <c:pt idx="12">
                  <c:v>40735700</c:v>
                </c:pt>
                <c:pt idx="13">
                  <c:v>42733300</c:v>
                </c:pt>
                <c:pt idx="14">
                  <c:v>43422600</c:v>
                </c:pt>
                <c:pt idx="15">
                  <c:v>39689700</c:v>
                </c:pt>
                <c:pt idx="16">
                  <c:v>41249900</c:v>
                </c:pt>
                <c:pt idx="17">
                  <c:v>43388200</c:v>
                </c:pt>
                <c:pt idx="18">
                  <c:v>39690700</c:v>
                </c:pt>
                <c:pt idx="19">
                  <c:v>39763100</c:v>
                </c:pt>
                <c:pt idx="20">
                  <c:v>40840300</c:v>
                </c:pt>
                <c:pt idx="21">
                  <c:v>40551500</c:v>
                </c:pt>
                <c:pt idx="22">
                  <c:v>41694000</c:v>
                </c:pt>
                <c:pt idx="23">
                  <c:v>43706500</c:v>
                </c:pt>
                <c:pt idx="24">
                  <c:v>42233200</c:v>
                </c:pt>
                <c:pt idx="25">
                  <c:v>41828700</c:v>
                </c:pt>
                <c:pt idx="26">
                  <c:v>41455400</c:v>
                </c:pt>
                <c:pt idx="27">
                  <c:v>42346900</c:v>
                </c:pt>
                <c:pt idx="28">
                  <c:v>39887400</c:v>
                </c:pt>
                <c:pt idx="29">
                  <c:v>40455000</c:v>
                </c:pt>
                <c:pt idx="30">
                  <c:v>42132200</c:v>
                </c:pt>
                <c:pt idx="31">
                  <c:v>40097900</c:v>
                </c:pt>
                <c:pt idx="32">
                  <c:v>39478200</c:v>
                </c:pt>
                <c:pt idx="33">
                  <c:v>40502700</c:v>
                </c:pt>
                <c:pt idx="34">
                  <c:v>43462000</c:v>
                </c:pt>
                <c:pt idx="35">
                  <c:v>57938600</c:v>
                </c:pt>
                <c:pt idx="36">
                  <c:v>57533400</c:v>
                </c:pt>
                <c:pt idx="37">
                  <c:v>43948500</c:v>
                </c:pt>
                <c:pt idx="38">
                  <c:v>41922600</c:v>
                </c:pt>
                <c:pt idx="39">
                  <c:v>40143800</c:v>
                </c:pt>
                <c:pt idx="40">
                  <c:v>40058300</c:v>
                </c:pt>
                <c:pt idx="41">
                  <c:v>40152500</c:v>
                </c:pt>
                <c:pt idx="42">
                  <c:v>40936700</c:v>
                </c:pt>
                <c:pt idx="43">
                  <c:v>41791300</c:v>
                </c:pt>
                <c:pt idx="44">
                  <c:v>43120100</c:v>
                </c:pt>
                <c:pt idx="45">
                  <c:v>40973100</c:v>
                </c:pt>
                <c:pt idx="46">
                  <c:v>40395000</c:v>
                </c:pt>
                <c:pt idx="47">
                  <c:v>39631300</c:v>
                </c:pt>
                <c:pt idx="48">
                  <c:v>42238100</c:v>
                </c:pt>
                <c:pt idx="49">
                  <c:v>63361600</c:v>
                </c:pt>
                <c:pt idx="50">
                  <c:v>39859900</c:v>
                </c:pt>
                <c:pt idx="51">
                  <c:v>39449200</c:v>
                </c:pt>
                <c:pt idx="52">
                  <c:v>44647500</c:v>
                </c:pt>
                <c:pt idx="53">
                  <c:v>40728500</c:v>
                </c:pt>
                <c:pt idx="54">
                  <c:v>40668800</c:v>
                </c:pt>
                <c:pt idx="55">
                  <c:v>42345500</c:v>
                </c:pt>
                <c:pt idx="56">
                  <c:v>42623000</c:v>
                </c:pt>
                <c:pt idx="57">
                  <c:v>41012000</c:v>
                </c:pt>
                <c:pt idx="58">
                  <c:v>41751200</c:v>
                </c:pt>
                <c:pt idx="59">
                  <c:v>40614800</c:v>
                </c:pt>
                <c:pt idx="60">
                  <c:v>43737400</c:v>
                </c:pt>
                <c:pt idx="61">
                  <c:v>40916900</c:v>
                </c:pt>
                <c:pt idx="62">
                  <c:v>40328800</c:v>
                </c:pt>
                <c:pt idx="63">
                  <c:v>44599600</c:v>
                </c:pt>
                <c:pt idx="64">
                  <c:v>41872200</c:v>
                </c:pt>
                <c:pt idx="65">
                  <c:v>40438500</c:v>
                </c:pt>
                <c:pt idx="66">
                  <c:v>40489200</c:v>
                </c:pt>
                <c:pt idx="67">
                  <c:v>42274000</c:v>
                </c:pt>
                <c:pt idx="68">
                  <c:v>42797100</c:v>
                </c:pt>
                <c:pt idx="69">
                  <c:v>40246800</c:v>
                </c:pt>
                <c:pt idx="70">
                  <c:v>39833800</c:v>
                </c:pt>
                <c:pt idx="71">
                  <c:v>39558900</c:v>
                </c:pt>
                <c:pt idx="72">
                  <c:v>42819200</c:v>
                </c:pt>
                <c:pt idx="73">
                  <c:v>41927200</c:v>
                </c:pt>
                <c:pt idx="74">
                  <c:v>41749300</c:v>
                </c:pt>
                <c:pt idx="75">
                  <c:v>41557100</c:v>
                </c:pt>
                <c:pt idx="76">
                  <c:v>40837500</c:v>
                </c:pt>
                <c:pt idx="77">
                  <c:v>41326900</c:v>
                </c:pt>
                <c:pt idx="78">
                  <c:v>42031000</c:v>
                </c:pt>
                <c:pt idx="79">
                  <c:v>41647800</c:v>
                </c:pt>
                <c:pt idx="80">
                  <c:v>39656300</c:v>
                </c:pt>
                <c:pt idx="81">
                  <c:v>40550600</c:v>
                </c:pt>
                <c:pt idx="82">
                  <c:v>42522200</c:v>
                </c:pt>
                <c:pt idx="83">
                  <c:v>41642600</c:v>
                </c:pt>
                <c:pt idx="84">
                  <c:v>42806000</c:v>
                </c:pt>
                <c:pt idx="85">
                  <c:v>40066300</c:v>
                </c:pt>
                <c:pt idx="86">
                  <c:v>43509200</c:v>
                </c:pt>
                <c:pt idx="87">
                  <c:v>40761200</c:v>
                </c:pt>
                <c:pt idx="88">
                  <c:v>39708300</c:v>
                </c:pt>
                <c:pt idx="89">
                  <c:v>41385100</c:v>
                </c:pt>
                <c:pt idx="90">
                  <c:v>43818200</c:v>
                </c:pt>
                <c:pt idx="91">
                  <c:v>41043700</c:v>
                </c:pt>
                <c:pt idx="92">
                  <c:v>39848400</c:v>
                </c:pt>
                <c:pt idx="93">
                  <c:v>40156500</c:v>
                </c:pt>
                <c:pt idx="94">
                  <c:v>43420900</c:v>
                </c:pt>
                <c:pt idx="95">
                  <c:v>41490800</c:v>
                </c:pt>
                <c:pt idx="96">
                  <c:v>39991800</c:v>
                </c:pt>
                <c:pt idx="97">
                  <c:v>40171800</c:v>
                </c:pt>
                <c:pt idx="98">
                  <c:v>40286100</c:v>
                </c:pt>
                <c:pt idx="99">
                  <c:v>41446300</c:v>
                </c:pt>
                <c:pt idx="100">
                  <c:v>41348900</c:v>
                </c:pt>
                <c:pt idx="101">
                  <c:v>41799800</c:v>
                </c:pt>
                <c:pt idx="102">
                  <c:v>40957800</c:v>
                </c:pt>
                <c:pt idx="103">
                  <c:v>41202200</c:v>
                </c:pt>
                <c:pt idx="104">
                  <c:v>40467700</c:v>
                </c:pt>
                <c:pt idx="105">
                  <c:v>41725800</c:v>
                </c:pt>
                <c:pt idx="106">
                  <c:v>40314500</c:v>
                </c:pt>
                <c:pt idx="107">
                  <c:v>39373700</c:v>
                </c:pt>
                <c:pt idx="108">
                  <c:v>40624900</c:v>
                </c:pt>
                <c:pt idx="109">
                  <c:v>43584600</c:v>
                </c:pt>
                <c:pt idx="110">
                  <c:v>42079900</c:v>
                </c:pt>
                <c:pt idx="111">
                  <c:v>39800900</c:v>
                </c:pt>
                <c:pt idx="112">
                  <c:v>42508600</c:v>
                </c:pt>
                <c:pt idx="113">
                  <c:v>40088500</c:v>
                </c:pt>
                <c:pt idx="114">
                  <c:v>41123000</c:v>
                </c:pt>
                <c:pt idx="115">
                  <c:v>41473300</c:v>
                </c:pt>
                <c:pt idx="116">
                  <c:v>41705400</c:v>
                </c:pt>
                <c:pt idx="117">
                  <c:v>40825400</c:v>
                </c:pt>
                <c:pt idx="118">
                  <c:v>41833600</c:v>
                </c:pt>
                <c:pt idx="119">
                  <c:v>39875700</c:v>
                </c:pt>
                <c:pt idx="120">
                  <c:v>43695700</c:v>
                </c:pt>
                <c:pt idx="121">
                  <c:v>42120200</c:v>
                </c:pt>
                <c:pt idx="122">
                  <c:v>42117400</c:v>
                </c:pt>
                <c:pt idx="123">
                  <c:v>40104600</c:v>
                </c:pt>
                <c:pt idx="124">
                  <c:v>40670500</c:v>
                </c:pt>
                <c:pt idx="125">
                  <c:v>43746300</c:v>
                </c:pt>
                <c:pt idx="126">
                  <c:v>41376700</c:v>
                </c:pt>
                <c:pt idx="127">
                  <c:v>40303900</c:v>
                </c:pt>
                <c:pt idx="128">
                  <c:v>42542100</c:v>
                </c:pt>
                <c:pt idx="129">
                  <c:v>39800100</c:v>
                </c:pt>
                <c:pt idx="130">
                  <c:v>42167300</c:v>
                </c:pt>
                <c:pt idx="131">
                  <c:v>40085300</c:v>
                </c:pt>
                <c:pt idx="132">
                  <c:v>40709600</c:v>
                </c:pt>
                <c:pt idx="133">
                  <c:v>41067100</c:v>
                </c:pt>
                <c:pt idx="134">
                  <c:v>42529700</c:v>
                </c:pt>
                <c:pt idx="135">
                  <c:v>40737800</c:v>
                </c:pt>
                <c:pt idx="136">
                  <c:v>39933000</c:v>
                </c:pt>
                <c:pt idx="137">
                  <c:v>40065100</c:v>
                </c:pt>
                <c:pt idx="138">
                  <c:v>41664900</c:v>
                </c:pt>
                <c:pt idx="139">
                  <c:v>43497900</c:v>
                </c:pt>
                <c:pt idx="140">
                  <c:v>42681900</c:v>
                </c:pt>
                <c:pt idx="141">
                  <c:v>40224400</c:v>
                </c:pt>
                <c:pt idx="142">
                  <c:v>39881300</c:v>
                </c:pt>
                <c:pt idx="143">
                  <c:v>43538100</c:v>
                </c:pt>
                <c:pt idx="144">
                  <c:v>40044300</c:v>
                </c:pt>
                <c:pt idx="145">
                  <c:v>41099400</c:v>
                </c:pt>
                <c:pt idx="146">
                  <c:v>40189000</c:v>
                </c:pt>
                <c:pt idx="147">
                  <c:v>40364400</c:v>
                </c:pt>
                <c:pt idx="148">
                  <c:v>47483500</c:v>
                </c:pt>
                <c:pt idx="149">
                  <c:v>41852400</c:v>
                </c:pt>
                <c:pt idx="150">
                  <c:v>42921900</c:v>
                </c:pt>
                <c:pt idx="151">
                  <c:v>40807100</c:v>
                </c:pt>
                <c:pt idx="152">
                  <c:v>39619500</c:v>
                </c:pt>
                <c:pt idx="153">
                  <c:v>44554500</c:v>
                </c:pt>
                <c:pt idx="154">
                  <c:v>43162500</c:v>
                </c:pt>
                <c:pt idx="155">
                  <c:v>45166200</c:v>
                </c:pt>
                <c:pt idx="156">
                  <c:v>41923500</c:v>
                </c:pt>
                <c:pt idx="157">
                  <c:v>41867100</c:v>
                </c:pt>
                <c:pt idx="158">
                  <c:v>42205100</c:v>
                </c:pt>
                <c:pt idx="159">
                  <c:v>42863600</c:v>
                </c:pt>
                <c:pt idx="160">
                  <c:v>42675500</c:v>
                </c:pt>
                <c:pt idx="161">
                  <c:v>39580400</c:v>
                </c:pt>
                <c:pt idx="162">
                  <c:v>41728800</c:v>
                </c:pt>
                <c:pt idx="163">
                  <c:v>39841500</c:v>
                </c:pt>
                <c:pt idx="164">
                  <c:v>39974100</c:v>
                </c:pt>
                <c:pt idx="165">
                  <c:v>42472400</c:v>
                </c:pt>
                <c:pt idx="166">
                  <c:v>40457700</c:v>
                </c:pt>
                <c:pt idx="167">
                  <c:v>40844300</c:v>
                </c:pt>
                <c:pt idx="168">
                  <c:v>41003000</c:v>
                </c:pt>
                <c:pt idx="169">
                  <c:v>39613700</c:v>
                </c:pt>
                <c:pt idx="170">
                  <c:v>40836500</c:v>
                </c:pt>
                <c:pt idx="171">
                  <c:v>39961200</c:v>
                </c:pt>
                <c:pt idx="172">
                  <c:v>40007700</c:v>
                </c:pt>
                <c:pt idx="173">
                  <c:v>40293900</c:v>
                </c:pt>
                <c:pt idx="174">
                  <c:v>39634600</c:v>
                </c:pt>
                <c:pt idx="175">
                  <c:v>41072900</c:v>
                </c:pt>
                <c:pt idx="176">
                  <c:v>40887300</c:v>
                </c:pt>
                <c:pt idx="177">
                  <c:v>39847000</c:v>
                </c:pt>
                <c:pt idx="178">
                  <c:v>40907100</c:v>
                </c:pt>
                <c:pt idx="179">
                  <c:v>41592700</c:v>
                </c:pt>
                <c:pt idx="180">
                  <c:v>53264700</c:v>
                </c:pt>
                <c:pt idx="181">
                  <c:v>42773700</c:v>
                </c:pt>
                <c:pt idx="182">
                  <c:v>40147200</c:v>
                </c:pt>
                <c:pt idx="183">
                  <c:v>94552400</c:v>
                </c:pt>
                <c:pt idx="184">
                  <c:v>42501300</c:v>
                </c:pt>
                <c:pt idx="185">
                  <c:v>40232600</c:v>
                </c:pt>
                <c:pt idx="186">
                  <c:v>41745500</c:v>
                </c:pt>
                <c:pt idx="187">
                  <c:v>40632700</c:v>
                </c:pt>
                <c:pt idx="188">
                  <c:v>44454000</c:v>
                </c:pt>
                <c:pt idx="189">
                  <c:v>41185100</c:v>
                </c:pt>
                <c:pt idx="190">
                  <c:v>45063000</c:v>
                </c:pt>
                <c:pt idx="191">
                  <c:v>40838000</c:v>
                </c:pt>
                <c:pt idx="192">
                  <c:v>41996700</c:v>
                </c:pt>
                <c:pt idx="193">
                  <c:v>42139100</c:v>
                </c:pt>
                <c:pt idx="194">
                  <c:v>41088000</c:v>
                </c:pt>
                <c:pt idx="195">
                  <c:v>43090800</c:v>
                </c:pt>
                <c:pt idx="196">
                  <c:v>39974300</c:v>
                </c:pt>
                <c:pt idx="197">
                  <c:v>41708800</c:v>
                </c:pt>
                <c:pt idx="198">
                  <c:v>41347600</c:v>
                </c:pt>
                <c:pt idx="199">
                  <c:v>66630500</c:v>
                </c:pt>
                <c:pt idx="200">
                  <c:v>63892200</c:v>
                </c:pt>
                <c:pt idx="201">
                  <c:v>40639100</c:v>
                </c:pt>
                <c:pt idx="202">
                  <c:v>43072100</c:v>
                </c:pt>
                <c:pt idx="203">
                  <c:v>40651700</c:v>
                </c:pt>
                <c:pt idx="204">
                  <c:v>42071000</c:v>
                </c:pt>
                <c:pt idx="205">
                  <c:v>40051500</c:v>
                </c:pt>
                <c:pt idx="206">
                  <c:v>39768000</c:v>
                </c:pt>
                <c:pt idx="207">
                  <c:v>39461900</c:v>
                </c:pt>
                <c:pt idx="208">
                  <c:v>40171500</c:v>
                </c:pt>
                <c:pt idx="209">
                  <c:v>39619300</c:v>
                </c:pt>
                <c:pt idx="210">
                  <c:v>45428900</c:v>
                </c:pt>
                <c:pt idx="211">
                  <c:v>39446100</c:v>
                </c:pt>
                <c:pt idx="212">
                  <c:v>43757700</c:v>
                </c:pt>
                <c:pt idx="213">
                  <c:v>40065600</c:v>
                </c:pt>
                <c:pt idx="214">
                  <c:v>42710300</c:v>
                </c:pt>
                <c:pt idx="215">
                  <c:v>40046200</c:v>
                </c:pt>
                <c:pt idx="216">
                  <c:v>39445300</c:v>
                </c:pt>
                <c:pt idx="217">
                  <c:v>40065400</c:v>
                </c:pt>
                <c:pt idx="218">
                  <c:v>40341800</c:v>
                </c:pt>
                <c:pt idx="219">
                  <c:v>45981200</c:v>
                </c:pt>
                <c:pt idx="220">
                  <c:v>40207600</c:v>
                </c:pt>
                <c:pt idx="221">
                  <c:v>44269200</c:v>
                </c:pt>
                <c:pt idx="222">
                  <c:v>40220900</c:v>
                </c:pt>
                <c:pt idx="223">
                  <c:v>40572500</c:v>
                </c:pt>
                <c:pt idx="224">
                  <c:v>40656900</c:v>
                </c:pt>
                <c:pt idx="225">
                  <c:v>41374700</c:v>
                </c:pt>
                <c:pt idx="226">
                  <c:v>44740400</c:v>
                </c:pt>
                <c:pt idx="227">
                  <c:v>40969000</c:v>
                </c:pt>
                <c:pt idx="228">
                  <c:v>44421200</c:v>
                </c:pt>
                <c:pt idx="229">
                  <c:v>40879900</c:v>
                </c:pt>
                <c:pt idx="230">
                  <c:v>44914200</c:v>
                </c:pt>
                <c:pt idx="231">
                  <c:v>39582400</c:v>
                </c:pt>
                <c:pt idx="232">
                  <c:v>41772100</c:v>
                </c:pt>
                <c:pt idx="233">
                  <c:v>40974600</c:v>
                </c:pt>
                <c:pt idx="234">
                  <c:v>44108700</c:v>
                </c:pt>
                <c:pt idx="235">
                  <c:v>41658700</c:v>
                </c:pt>
                <c:pt idx="236">
                  <c:v>39561700</c:v>
                </c:pt>
                <c:pt idx="237">
                  <c:v>40334900</c:v>
                </c:pt>
                <c:pt idx="238">
                  <c:v>40022400</c:v>
                </c:pt>
                <c:pt idx="239">
                  <c:v>41393700</c:v>
                </c:pt>
                <c:pt idx="240">
                  <c:v>39851000</c:v>
                </c:pt>
                <c:pt idx="241">
                  <c:v>39937800</c:v>
                </c:pt>
                <c:pt idx="242">
                  <c:v>40875400</c:v>
                </c:pt>
                <c:pt idx="243">
                  <c:v>40555600</c:v>
                </c:pt>
                <c:pt idx="244">
                  <c:v>41770300</c:v>
                </c:pt>
                <c:pt idx="245">
                  <c:v>41129600</c:v>
                </c:pt>
                <c:pt idx="246">
                  <c:v>41605300</c:v>
                </c:pt>
                <c:pt idx="247">
                  <c:v>39811200</c:v>
                </c:pt>
                <c:pt idx="248">
                  <c:v>45409900</c:v>
                </c:pt>
                <c:pt idx="249">
                  <c:v>44996300</c:v>
                </c:pt>
                <c:pt idx="250">
                  <c:v>41589700</c:v>
                </c:pt>
                <c:pt idx="251">
                  <c:v>41272500</c:v>
                </c:pt>
                <c:pt idx="252">
                  <c:v>43131700</c:v>
                </c:pt>
                <c:pt idx="253">
                  <c:v>40809700</c:v>
                </c:pt>
                <c:pt idx="254">
                  <c:v>43180600</c:v>
                </c:pt>
                <c:pt idx="255">
                  <c:v>40232600</c:v>
                </c:pt>
                <c:pt idx="256">
                  <c:v>40532700</c:v>
                </c:pt>
                <c:pt idx="257">
                  <c:v>40505300</c:v>
                </c:pt>
                <c:pt idx="258">
                  <c:v>42836000</c:v>
                </c:pt>
                <c:pt idx="259">
                  <c:v>56674300</c:v>
                </c:pt>
                <c:pt idx="260">
                  <c:v>39824500</c:v>
                </c:pt>
                <c:pt idx="261">
                  <c:v>41678200</c:v>
                </c:pt>
                <c:pt idx="262">
                  <c:v>40421000</c:v>
                </c:pt>
                <c:pt idx="263">
                  <c:v>40035800</c:v>
                </c:pt>
                <c:pt idx="264">
                  <c:v>42071000</c:v>
                </c:pt>
                <c:pt idx="265">
                  <c:v>40810300</c:v>
                </c:pt>
                <c:pt idx="266">
                  <c:v>47042200</c:v>
                </c:pt>
                <c:pt idx="267">
                  <c:v>44201600</c:v>
                </c:pt>
                <c:pt idx="268">
                  <c:v>43925200</c:v>
                </c:pt>
                <c:pt idx="269">
                  <c:v>44607400</c:v>
                </c:pt>
                <c:pt idx="270">
                  <c:v>52258600</c:v>
                </c:pt>
                <c:pt idx="271">
                  <c:v>40228600</c:v>
                </c:pt>
                <c:pt idx="272">
                  <c:v>43040100</c:v>
                </c:pt>
                <c:pt idx="273">
                  <c:v>39712800</c:v>
                </c:pt>
                <c:pt idx="274">
                  <c:v>43828000</c:v>
                </c:pt>
                <c:pt idx="275">
                  <c:v>40634400</c:v>
                </c:pt>
                <c:pt idx="276">
                  <c:v>40719800</c:v>
                </c:pt>
                <c:pt idx="277">
                  <c:v>42442100</c:v>
                </c:pt>
                <c:pt idx="278">
                  <c:v>40705800</c:v>
                </c:pt>
                <c:pt idx="279">
                  <c:v>41790900</c:v>
                </c:pt>
                <c:pt idx="280">
                  <c:v>45019200</c:v>
                </c:pt>
                <c:pt idx="281">
                  <c:v>42018800</c:v>
                </c:pt>
                <c:pt idx="282">
                  <c:v>44565600</c:v>
                </c:pt>
                <c:pt idx="283">
                  <c:v>40204600</c:v>
                </c:pt>
                <c:pt idx="284">
                  <c:v>42194600</c:v>
                </c:pt>
                <c:pt idx="285">
                  <c:v>45225300</c:v>
                </c:pt>
                <c:pt idx="286">
                  <c:v>41618000</c:v>
                </c:pt>
                <c:pt idx="287">
                  <c:v>39685100</c:v>
                </c:pt>
                <c:pt idx="288">
                  <c:v>40454400</c:v>
                </c:pt>
                <c:pt idx="289">
                  <c:v>41068500</c:v>
                </c:pt>
                <c:pt idx="290">
                  <c:v>44292400</c:v>
                </c:pt>
                <c:pt idx="291">
                  <c:v>39450200</c:v>
                </c:pt>
                <c:pt idx="292">
                  <c:v>39999800</c:v>
                </c:pt>
                <c:pt idx="293">
                  <c:v>41911300</c:v>
                </c:pt>
                <c:pt idx="294">
                  <c:v>41303500</c:v>
                </c:pt>
                <c:pt idx="295">
                  <c:v>40377100</c:v>
                </c:pt>
                <c:pt idx="296">
                  <c:v>40180900</c:v>
                </c:pt>
                <c:pt idx="297">
                  <c:v>40034900</c:v>
                </c:pt>
                <c:pt idx="298">
                  <c:v>40437300</c:v>
                </c:pt>
                <c:pt idx="299">
                  <c:v>40661900</c:v>
                </c:pt>
                <c:pt idx="300">
                  <c:v>40438800</c:v>
                </c:pt>
                <c:pt idx="301">
                  <c:v>40422300</c:v>
                </c:pt>
                <c:pt idx="302">
                  <c:v>40235200</c:v>
                </c:pt>
                <c:pt idx="303">
                  <c:v>40205100</c:v>
                </c:pt>
                <c:pt idx="304">
                  <c:v>69824300</c:v>
                </c:pt>
                <c:pt idx="305">
                  <c:v>41698000</c:v>
                </c:pt>
                <c:pt idx="306">
                  <c:v>44205100</c:v>
                </c:pt>
                <c:pt idx="307">
                  <c:v>40560700</c:v>
                </c:pt>
                <c:pt idx="308">
                  <c:v>39946300</c:v>
                </c:pt>
                <c:pt idx="309">
                  <c:v>40056500</c:v>
                </c:pt>
                <c:pt idx="310">
                  <c:v>40379800</c:v>
                </c:pt>
                <c:pt idx="311">
                  <c:v>40203200</c:v>
                </c:pt>
                <c:pt idx="312">
                  <c:v>43087400</c:v>
                </c:pt>
                <c:pt idx="313">
                  <c:v>41857600</c:v>
                </c:pt>
                <c:pt idx="314">
                  <c:v>40335700</c:v>
                </c:pt>
                <c:pt idx="315">
                  <c:v>39830900</c:v>
                </c:pt>
                <c:pt idx="316">
                  <c:v>40570800</c:v>
                </c:pt>
                <c:pt idx="317">
                  <c:v>39589100</c:v>
                </c:pt>
                <c:pt idx="318">
                  <c:v>41565300</c:v>
                </c:pt>
                <c:pt idx="319">
                  <c:v>41022300</c:v>
                </c:pt>
                <c:pt idx="320">
                  <c:v>42136300</c:v>
                </c:pt>
                <c:pt idx="321">
                  <c:v>40609600</c:v>
                </c:pt>
                <c:pt idx="322">
                  <c:v>42979000</c:v>
                </c:pt>
                <c:pt idx="323">
                  <c:v>40496700</c:v>
                </c:pt>
                <c:pt idx="324">
                  <c:v>39361000</c:v>
                </c:pt>
                <c:pt idx="325">
                  <c:v>41354600</c:v>
                </c:pt>
                <c:pt idx="326">
                  <c:v>40140400</c:v>
                </c:pt>
                <c:pt idx="327">
                  <c:v>39767000</c:v>
                </c:pt>
                <c:pt idx="328">
                  <c:v>39672200</c:v>
                </c:pt>
                <c:pt idx="329">
                  <c:v>41636000</c:v>
                </c:pt>
                <c:pt idx="330">
                  <c:v>40286100</c:v>
                </c:pt>
                <c:pt idx="331">
                  <c:v>40641200</c:v>
                </c:pt>
                <c:pt idx="332">
                  <c:v>39446800</c:v>
                </c:pt>
                <c:pt idx="333">
                  <c:v>40802300</c:v>
                </c:pt>
                <c:pt idx="334">
                  <c:v>42774000</c:v>
                </c:pt>
                <c:pt idx="335">
                  <c:v>39352500</c:v>
                </c:pt>
                <c:pt idx="336">
                  <c:v>40069300</c:v>
                </c:pt>
                <c:pt idx="337">
                  <c:v>40141900</c:v>
                </c:pt>
                <c:pt idx="338">
                  <c:v>43517000</c:v>
                </c:pt>
                <c:pt idx="339">
                  <c:v>39410900</c:v>
                </c:pt>
                <c:pt idx="340">
                  <c:v>41237800</c:v>
                </c:pt>
                <c:pt idx="341">
                  <c:v>44545100</c:v>
                </c:pt>
                <c:pt idx="342">
                  <c:v>42864600</c:v>
                </c:pt>
                <c:pt idx="343">
                  <c:v>41426900</c:v>
                </c:pt>
                <c:pt idx="344">
                  <c:v>40755300</c:v>
                </c:pt>
                <c:pt idx="345">
                  <c:v>41176500</c:v>
                </c:pt>
                <c:pt idx="346">
                  <c:v>40239400</c:v>
                </c:pt>
                <c:pt idx="347">
                  <c:v>43373800</c:v>
                </c:pt>
                <c:pt idx="348">
                  <c:v>40222900</c:v>
                </c:pt>
                <c:pt idx="349">
                  <c:v>39259700</c:v>
                </c:pt>
                <c:pt idx="350">
                  <c:v>42832800</c:v>
                </c:pt>
                <c:pt idx="351">
                  <c:v>41256000</c:v>
                </c:pt>
                <c:pt idx="352">
                  <c:v>41054100</c:v>
                </c:pt>
                <c:pt idx="353">
                  <c:v>41063000</c:v>
                </c:pt>
                <c:pt idx="354">
                  <c:v>44829000</c:v>
                </c:pt>
                <c:pt idx="355">
                  <c:v>55574400</c:v>
                </c:pt>
                <c:pt idx="356">
                  <c:v>40067600</c:v>
                </c:pt>
                <c:pt idx="357">
                  <c:v>39751900</c:v>
                </c:pt>
                <c:pt idx="358">
                  <c:v>44596400</c:v>
                </c:pt>
                <c:pt idx="359">
                  <c:v>42529300</c:v>
                </c:pt>
                <c:pt idx="360">
                  <c:v>41549900</c:v>
                </c:pt>
                <c:pt idx="361">
                  <c:v>39460700</c:v>
                </c:pt>
                <c:pt idx="362">
                  <c:v>43034300</c:v>
                </c:pt>
                <c:pt idx="363">
                  <c:v>41340800</c:v>
                </c:pt>
                <c:pt idx="364">
                  <c:v>41795600</c:v>
                </c:pt>
                <c:pt idx="365">
                  <c:v>39896000</c:v>
                </c:pt>
                <c:pt idx="366">
                  <c:v>40448300</c:v>
                </c:pt>
                <c:pt idx="367">
                  <c:v>39162300</c:v>
                </c:pt>
                <c:pt idx="368">
                  <c:v>43350900</c:v>
                </c:pt>
                <c:pt idx="369">
                  <c:v>40961800</c:v>
                </c:pt>
                <c:pt idx="370">
                  <c:v>40476300</c:v>
                </c:pt>
                <c:pt idx="371">
                  <c:v>42880700</c:v>
                </c:pt>
                <c:pt idx="372">
                  <c:v>42477000</c:v>
                </c:pt>
                <c:pt idx="373">
                  <c:v>40125300</c:v>
                </c:pt>
                <c:pt idx="374">
                  <c:v>45297000</c:v>
                </c:pt>
                <c:pt idx="375">
                  <c:v>41769500</c:v>
                </c:pt>
                <c:pt idx="376">
                  <c:v>40460400</c:v>
                </c:pt>
                <c:pt idx="377">
                  <c:v>42120200</c:v>
                </c:pt>
                <c:pt idx="378">
                  <c:v>41320500</c:v>
                </c:pt>
                <c:pt idx="379">
                  <c:v>40594700</c:v>
                </c:pt>
                <c:pt idx="380">
                  <c:v>41508500</c:v>
                </c:pt>
                <c:pt idx="381">
                  <c:v>40802500</c:v>
                </c:pt>
                <c:pt idx="382">
                  <c:v>42628700</c:v>
                </c:pt>
                <c:pt idx="383">
                  <c:v>46648700</c:v>
                </c:pt>
                <c:pt idx="384">
                  <c:v>42346300</c:v>
                </c:pt>
                <c:pt idx="385">
                  <c:v>40627200</c:v>
                </c:pt>
                <c:pt idx="386">
                  <c:v>40851500</c:v>
                </c:pt>
                <c:pt idx="387">
                  <c:v>42601500</c:v>
                </c:pt>
                <c:pt idx="388">
                  <c:v>41456200</c:v>
                </c:pt>
                <c:pt idx="389">
                  <c:v>44244300</c:v>
                </c:pt>
                <c:pt idx="390">
                  <c:v>40079100</c:v>
                </c:pt>
                <c:pt idx="391">
                  <c:v>41340800</c:v>
                </c:pt>
                <c:pt idx="392">
                  <c:v>40989300</c:v>
                </c:pt>
                <c:pt idx="393">
                  <c:v>40852000</c:v>
                </c:pt>
                <c:pt idx="394">
                  <c:v>41834500</c:v>
                </c:pt>
                <c:pt idx="395">
                  <c:v>41288700</c:v>
                </c:pt>
                <c:pt idx="396">
                  <c:v>39768100</c:v>
                </c:pt>
                <c:pt idx="397">
                  <c:v>45036600</c:v>
                </c:pt>
                <c:pt idx="398">
                  <c:v>40755400</c:v>
                </c:pt>
                <c:pt idx="399">
                  <c:v>40989500</c:v>
                </c:pt>
                <c:pt idx="400">
                  <c:v>44110900</c:v>
                </c:pt>
                <c:pt idx="401">
                  <c:v>40138400</c:v>
                </c:pt>
                <c:pt idx="402">
                  <c:v>39721000</c:v>
                </c:pt>
                <c:pt idx="403">
                  <c:v>41853900</c:v>
                </c:pt>
                <c:pt idx="404">
                  <c:v>41136800</c:v>
                </c:pt>
                <c:pt idx="405">
                  <c:v>44233200</c:v>
                </c:pt>
                <c:pt idx="406">
                  <c:v>40138800</c:v>
                </c:pt>
                <c:pt idx="407">
                  <c:v>39717200</c:v>
                </c:pt>
                <c:pt idx="408">
                  <c:v>39831100</c:v>
                </c:pt>
                <c:pt idx="409">
                  <c:v>43240900</c:v>
                </c:pt>
                <c:pt idx="410">
                  <c:v>43957200</c:v>
                </c:pt>
                <c:pt idx="411">
                  <c:v>40270900</c:v>
                </c:pt>
                <c:pt idx="412">
                  <c:v>42226200</c:v>
                </c:pt>
                <c:pt idx="413">
                  <c:v>42369700</c:v>
                </c:pt>
                <c:pt idx="414">
                  <c:v>47242000</c:v>
                </c:pt>
                <c:pt idx="415">
                  <c:v>40938000</c:v>
                </c:pt>
                <c:pt idx="416">
                  <c:v>40807500</c:v>
                </c:pt>
                <c:pt idx="417">
                  <c:v>41304600</c:v>
                </c:pt>
                <c:pt idx="418">
                  <c:v>42228600</c:v>
                </c:pt>
                <c:pt idx="419">
                  <c:v>41021400</c:v>
                </c:pt>
                <c:pt idx="420">
                  <c:v>41668700</c:v>
                </c:pt>
                <c:pt idx="421">
                  <c:v>41507800</c:v>
                </c:pt>
                <c:pt idx="422">
                  <c:v>42760000</c:v>
                </c:pt>
                <c:pt idx="423">
                  <c:v>40755800</c:v>
                </c:pt>
                <c:pt idx="424">
                  <c:v>40366300</c:v>
                </c:pt>
                <c:pt idx="425">
                  <c:v>42518700</c:v>
                </c:pt>
                <c:pt idx="426">
                  <c:v>40877400</c:v>
                </c:pt>
                <c:pt idx="427">
                  <c:v>41884100</c:v>
                </c:pt>
                <c:pt idx="428">
                  <c:v>44776500</c:v>
                </c:pt>
                <c:pt idx="429">
                  <c:v>40897200</c:v>
                </c:pt>
                <c:pt idx="430">
                  <c:v>41582300</c:v>
                </c:pt>
                <c:pt idx="431">
                  <c:v>39823200</c:v>
                </c:pt>
                <c:pt idx="432">
                  <c:v>41278900</c:v>
                </c:pt>
                <c:pt idx="433">
                  <c:v>44935400</c:v>
                </c:pt>
                <c:pt idx="434">
                  <c:v>39523600</c:v>
                </c:pt>
                <c:pt idx="435">
                  <c:v>40222900</c:v>
                </c:pt>
                <c:pt idx="436">
                  <c:v>39691400</c:v>
                </c:pt>
                <c:pt idx="437">
                  <c:v>41126300</c:v>
                </c:pt>
                <c:pt idx="438">
                  <c:v>41467300</c:v>
                </c:pt>
                <c:pt idx="439">
                  <c:v>40176400</c:v>
                </c:pt>
                <c:pt idx="440">
                  <c:v>42684900</c:v>
                </c:pt>
                <c:pt idx="441">
                  <c:v>41536500</c:v>
                </c:pt>
                <c:pt idx="442">
                  <c:v>40605900</c:v>
                </c:pt>
                <c:pt idx="443">
                  <c:v>42454500</c:v>
                </c:pt>
                <c:pt idx="444">
                  <c:v>39693900</c:v>
                </c:pt>
                <c:pt idx="445">
                  <c:v>44294700</c:v>
                </c:pt>
                <c:pt idx="446">
                  <c:v>42037300</c:v>
                </c:pt>
                <c:pt idx="447">
                  <c:v>42529900</c:v>
                </c:pt>
                <c:pt idx="448">
                  <c:v>43937700</c:v>
                </c:pt>
                <c:pt idx="449">
                  <c:v>40073600</c:v>
                </c:pt>
                <c:pt idx="450">
                  <c:v>41763500</c:v>
                </c:pt>
                <c:pt idx="451">
                  <c:v>40311800</c:v>
                </c:pt>
                <c:pt idx="452">
                  <c:v>41561500</c:v>
                </c:pt>
                <c:pt idx="453">
                  <c:v>40273500</c:v>
                </c:pt>
                <c:pt idx="454">
                  <c:v>41573900</c:v>
                </c:pt>
                <c:pt idx="455">
                  <c:v>41798800</c:v>
                </c:pt>
                <c:pt idx="456">
                  <c:v>40914700</c:v>
                </c:pt>
                <c:pt idx="457">
                  <c:v>43349300</c:v>
                </c:pt>
                <c:pt idx="458">
                  <c:v>40656700</c:v>
                </c:pt>
                <c:pt idx="459">
                  <c:v>41450900</c:v>
                </c:pt>
                <c:pt idx="460">
                  <c:v>40172600</c:v>
                </c:pt>
                <c:pt idx="461">
                  <c:v>40609100</c:v>
                </c:pt>
                <c:pt idx="462">
                  <c:v>42008400</c:v>
                </c:pt>
                <c:pt idx="463">
                  <c:v>40571100</c:v>
                </c:pt>
                <c:pt idx="464">
                  <c:v>42345800</c:v>
                </c:pt>
                <c:pt idx="465">
                  <c:v>40692300</c:v>
                </c:pt>
                <c:pt idx="466">
                  <c:v>40880300</c:v>
                </c:pt>
                <c:pt idx="467">
                  <c:v>41913800</c:v>
                </c:pt>
                <c:pt idx="468">
                  <c:v>42232800</c:v>
                </c:pt>
                <c:pt idx="469">
                  <c:v>40823700</c:v>
                </c:pt>
                <c:pt idx="470">
                  <c:v>48492500</c:v>
                </c:pt>
                <c:pt idx="471">
                  <c:v>41866400</c:v>
                </c:pt>
                <c:pt idx="472">
                  <c:v>40290200</c:v>
                </c:pt>
                <c:pt idx="473">
                  <c:v>43658500</c:v>
                </c:pt>
                <c:pt idx="474">
                  <c:v>40873000</c:v>
                </c:pt>
                <c:pt idx="475">
                  <c:v>45050600</c:v>
                </c:pt>
                <c:pt idx="476">
                  <c:v>43335500</c:v>
                </c:pt>
                <c:pt idx="477">
                  <c:v>62837500</c:v>
                </c:pt>
                <c:pt idx="478">
                  <c:v>40242600</c:v>
                </c:pt>
                <c:pt idx="479">
                  <c:v>43198000</c:v>
                </c:pt>
                <c:pt idx="480">
                  <c:v>41827900</c:v>
                </c:pt>
                <c:pt idx="481">
                  <c:v>40220900</c:v>
                </c:pt>
                <c:pt idx="482">
                  <c:v>41120600</c:v>
                </c:pt>
                <c:pt idx="483">
                  <c:v>39541600</c:v>
                </c:pt>
                <c:pt idx="484">
                  <c:v>40583300</c:v>
                </c:pt>
                <c:pt idx="485">
                  <c:v>41283200</c:v>
                </c:pt>
                <c:pt idx="486">
                  <c:v>40453400</c:v>
                </c:pt>
                <c:pt idx="487">
                  <c:v>41447300</c:v>
                </c:pt>
                <c:pt idx="488">
                  <c:v>39756100</c:v>
                </c:pt>
                <c:pt idx="489">
                  <c:v>44595000</c:v>
                </c:pt>
                <c:pt idx="490">
                  <c:v>40850100</c:v>
                </c:pt>
                <c:pt idx="491">
                  <c:v>43047800</c:v>
                </c:pt>
                <c:pt idx="492">
                  <c:v>41755800</c:v>
                </c:pt>
                <c:pt idx="493">
                  <c:v>40203400</c:v>
                </c:pt>
                <c:pt idx="494">
                  <c:v>40301600</c:v>
                </c:pt>
                <c:pt idx="495">
                  <c:v>41398700</c:v>
                </c:pt>
                <c:pt idx="496">
                  <c:v>39470500</c:v>
                </c:pt>
                <c:pt idx="497">
                  <c:v>42798200</c:v>
                </c:pt>
                <c:pt idx="498">
                  <c:v>42420200</c:v>
                </c:pt>
                <c:pt idx="499">
                  <c:v>41075400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0-497D-B206-530433EC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Promedio de Calculo de Frecuencias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Calculo_Frecuencias!$S$507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Calculo_Frecuencias!$R$508:$R$512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Calculo_Frecuencias!$S$508:$S$512</c:f>
              <c:numCache>
                <c:formatCode>0.0000</c:formatCode>
                <c:ptCount val="5"/>
                <c:pt idx="0">
                  <c:v>4.8900460000000003E-3</c:v>
                </c:pt>
                <c:pt idx="1">
                  <c:v>4.2140423999999996E-2</c:v>
                </c:pt>
                <c:pt idx="2">
                  <c:v>0.42167147199999999</c:v>
                </c:pt>
                <c:pt idx="3">
                  <c:v>4.2381768800000001</c:v>
                </c:pt>
                <c:pt idx="4">
                  <c:v>43.692689200000004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E16-A5BD-447DDE987375}"/>
            </c:ext>
          </c:extLst>
        </c:ser>
        <c:ser>
          <c:idx val="1"/>
          <c:order val="1"/>
          <c:tx>
            <c:strRef>
              <c:f>Calculo_Frecuencias!$T$507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Calculo_Frecuencias!$R$508:$R$512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Calculo_Frecuencias!$T$508:$T$512</c:f>
              <c:numCache>
                <c:formatCode>0.0000</c:formatCode>
                <c:ptCount val="5"/>
                <c:pt idx="0">
                  <c:v>4.3986499999999996E-3</c:v>
                </c:pt>
                <c:pt idx="1">
                  <c:v>4.0573082000000003E-2</c:v>
                </c:pt>
                <c:pt idx="2">
                  <c:v>0.41821417599999999</c:v>
                </c:pt>
                <c:pt idx="3">
                  <c:v>4.1693637799999994</c:v>
                </c:pt>
                <c:pt idx="4">
                  <c:v>41.981121999999999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E16-A5BD-447DDE98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rnd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</a:t>
            </a:r>
            <a:r>
              <a:rPr lang="es-419" baseline="0"/>
              <a:t>Calculo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Calculo_Frecuencias!$W$507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Calculo_Frecuencias!$V$508:$V$512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Calculo_Frecuencias!$W$508:$W$512</c:f>
              <c:numCache>
                <c:formatCode>General</c:formatCode>
                <c:ptCount val="5"/>
                <c:pt idx="0">
                  <c:v>22</c:v>
                </c:pt>
                <c:pt idx="1">
                  <c:v>59</c:v>
                </c:pt>
                <c:pt idx="2">
                  <c:v>32</c:v>
                </c:pt>
                <c:pt idx="3">
                  <c:v>33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0AD-AA94-E9014054B69D}"/>
            </c:ext>
          </c:extLst>
        </c:ser>
        <c:ser>
          <c:idx val="1"/>
          <c:order val="1"/>
          <c:tx>
            <c:strRef>
              <c:f>Calculo_Frecuencias!$X$507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Calculo_Frecuencias!$V$508:$V$512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Calculo_Frecuencias!$X$508:$X$512</c:f>
              <c:numCache>
                <c:formatCode>General</c:formatCode>
                <c:ptCount val="5"/>
                <c:pt idx="0">
                  <c:v>25</c:v>
                </c:pt>
                <c:pt idx="1">
                  <c:v>82</c:v>
                </c:pt>
                <c:pt idx="2">
                  <c:v>35</c:v>
                </c:pt>
                <c:pt idx="3">
                  <c:v>33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0AD-AA94-E9014054B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Tiempo_Creacion_Codigos!$C$3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Tiempo_Creacion_Codigos!$B$4:$B$503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Tiempo_Creacion_Codigos!$C$4:$C$503</c:f>
              <c:numCache>
                <c:formatCode>General</c:formatCode>
                <c:ptCount val="500"/>
                <c:pt idx="0">
                  <c:v>26336</c:v>
                </c:pt>
                <c:pt idx="1">
                  <c:v>4075</c:v>
                </c:pt>
                <c:pt idx="2">
                  <c:v>4380</c:v>
                </c:pt>
                <c:pt idx="3">
                  <c:v>3687</c:v>
                </c:pt>
                <c:pt idx="4">
                  <c:v>5971</c:v>
                </c:pt>
                <c:pt idx="5">
                  <c:v>3591</c:v>
                </c:pt>
                <c:pt idx="6">
                  <c:v>3404</c:v>
                </c:pt>
                <c:pt idx="7">
                  <c:v>3431</c:v>
                </c:pt>
                <c:pt idx="8">
                  <c:v>4813</c:v>
                </c:pt>
                <c:pt idx="9">
                  <c:v>3412</c:v>
                </c:pt>
                <c:pt idx="10">
                  <c:v>3339</c:v>
                </c:pt>
                <c:pt idx="11">
                  <c:v>7576</c:v>
                </c:pt>
                <c:pt idx="12">
                  <c:v>4773</c:v>
                </c:pt>
                <c:pt idx="13">
                  <c:v>4122</c:v>
                </c:pt>
                <c:pt idx="14">
                  <c:v>6186</c:v>
                </c:pt>
                <c:pt idx="15">
                  <c:v>4874</c:v>
                </c:pt>
                <c:pt idx="16">
                  <c:v>5828</c:v>
                </c:pt>
                <c:pt idx="17">
                  <c:v>5192</c:v>
                </c:pt>
                <c:pt idx="18">
                  <c:v>5875</c:v>
                </c:pt>
                <c:pt idx="19">
                  <c:v>4742</c:v>
                </c:pt>
                <c:pt idx="20">
                  <c:v>3864</c:v>
                </c:pt>
                <c:pt idx="21">
                  <c:v>5767</c:v>
                </c:pt>
                <c:pt idx="22">
                  <c:v>3619</c:v>
                </c:pt>
                <c:pt idx="23">
                  <c:v>3353</c:v>
                </c:pt>
                <c:pt idx="24">
                  <c:v>3367</c:v>
                </c:pt>
                <c:pt idx="25">
                  <c:v>11409</c:v>
                </c:pt>
                <c:pt idx="26">
                  <c:v>3208</c:v>
                </c:pt>
                <c:pt idx="27">
                  <c:v>3465</c:v>
                </c:pt>
                <c:pt idx="28">
                  <c:v>2926</c:v>
                </c:pt>
                <c:pt idx="29">
                  <c:v>3103</c:v>
                </c:pt>
                <c:pt idx="30">
                  <c:v>3502</c:v>
                </c:pt>
                <c:pt idx="31">
                  <c:v>2899</c:v>
                </c:pt>
                <c:pt idx="32">
                  <c:v>2822</c:v>
                </c:pt>
                <c:pt idx="33">
                  <c:v>3390</c:v>
                </c:pt>
                <c:pt idx="34">
                  <c:v>4527</c:v>
                </c:pt>
                <c:pt idx="35">
                  <c:v>3268</c:v>
                </c:pt>
                <c:pt idx="36">
                  <c:v>3129</c:v>
                </c:pt>
                <c:pt idx="37">
                  <c:v>3218</c:v>
                </c:pt>
                <c:pt idx="38">
                  <c:v>2905</c:v>
                </c:pt>
                <c:pt idx="39">
                  <c:v>3178</c:v>
                </c:pt>
                <c:pt idx="40">
                  <c:v>2856</c:v>
                </c:pt>
                <c:pt idx="41">
                  <c:v>3094</c:v>
                </c:pt>
                <c:pt idx="42">
                  <c:v>3457</c:v>
                </c:pt>
                <c:pt idx="43">
                  <c:v>3055</c:v>
                </c:pt>
                <c:pt idx="44">
                  <c:v>2535</c:v>
                </c:pt>
                <c:pt idx="45">
                  <c:v>3533</c:v>
                </c:pt>
                <c:pt idx="46">
                  <c:v>2991</c:v>
                </c:pt>
                <c:pt idx="47">
                  <c:v>2871</c:v>
                </c:pt>
                <c:pt idx="48">
                  <c:v>4252</c:v>
                </c:pt>
                <c:pt idx="49">
                  <c:v>4323</c:v>
                </c:pt>
                <c:pt idx="50">
                  <c:v>3135</c:v>
                </c:pt>
                <c:pt idx="51">
                  <c:v>3442</c:v>
                </c:pt>
                <c:pt idx="52">
                  <c:v>2531</c:v>
                </c:pt>
                <c:pt idx="53">
                  <c:v>3711</c:v>
                </c:pt>
                <c:pt idx="54">
                  <c:v>3647</c:v>
                </c:pt>
                <c:pt idx="55">
                  <c:v>3071</c:v>
                </c:pt>
                <c:pt idx="56">
                  <c:v>3642</c:v>
                </c:pt>
                <c:pt idx="57">
                  <c:v>4087</c:v>
                </c:pt>
                <c:pt idx="58">
                  <c:v>5479</c:v>
                </c:pt>
                <c:pt idx="59">
                  <c:v>9660</c:v>
                </c:pt>
                <c:pt idx="60">
                  <c:v>4903</c:v>
                </c:pt>
                <c:pt idx="61">
                  <c:v>5470</c:v>
                </c:pt>
                <c:pt idx="62">
                  <c:v>4905</c:v>
                </c:pt>
                <c:pt idx="63">
                  <c:v>4904</c:v>
                </c:pt>
                <c:pt idx="64">
                  <c:v>6439</c:v>
                </c:pt>
                <c:pt idx="65">
                  <c:v>5288</c:v>
                </c:pt>
                <c:pt idx="66">
                  <c:v>5477</c:v>
                </c:pt>
                <c:pt idx="67">
                  <c:v>3662</c:v>
                </c:pt>
                <c:pt idx="68">
                  <c:v>3376</c:v>
                </c:pt>
                <c:pt idx="69">
                  <c:v>3951</c:v>
                </c:pt>
                <c:pt idx="70">
                  <c:v>3174</c:v>
                </c:pt>
                <c:pt idx="71">
                  <c:v>2865</c:v>
                </c:pt>
                <c:pt idx="72">
                  <c:v>4080</c:v>
                </c:pt>
                <c:pt idx="73">
                  <c:v>3254</c:v>
                </c:pt>
                <c:pt idx="74">
                  <c:v>2967</c:v>
                </c:pt>
                <c:pt idx="75">
                  <c:v>4933</c:v>
                </c:pt>
                <c:pt idx="76">
                  <c:v>3125</c:v>
                </c:pt>
                <c:pt idx="77">
                  <c:v>4753</c:v>
                </c:pt>
                <c:pt idx="78">
                  <c:v>5271</c:v>
                </c:pt>
                <c:pt idx="79">
                  <c:v>4758</c:v>
                </c:pt>
                <c:pt idx="80">
                  <c:v>3428</c:v>
                </c:pt>
                <c:pt idx="81">
                  <c:v>3518</c:v>
                </c:pt>
                <c:pt idx="82">
                  <c:v>4658</c:v>
                </c:pt>
                <c:pt idx="83">
                  <c:v>2893</c:v>
                </c:pt>
                <c:pt idx="84">
                  <c:v>3457</c:v>
                </c:pt>
                <c:pt idx="85">
                  <c:v>3156</c:v>
                </c:pt>
                <c:pt idx="86">
                  <c:v>3558</c:v>
                </c:pt>
                <c:pt idx="87">
                  <c:v>2493</c:v>
                </c:pt>
                <c:pt idx="88">
                  <c:v>3105</c:v>
                </c:pt>
                <c:pt idx="89">
                  <c:v>3069</c:v>
                </c:pt>
                <c:pt idx="90">
                  <c:v>4202</c:v>
                </c:pt>
                <c:pt idx="91">
                  <c:v>2555</c:v>
                </c:pt>
                <c:pt idx="92">
                  <c:v>3378</c:v>
                </c:pt>
                <c:pt idx="93">
                  <c:v>2996</c:v>
                </c:pt>
                <c:pt idx="94">
                  <c:v>2766</c:v>
                </c:pt>
                <c:pt idx="95">
                  <c:v>2779</c:v>
                </c:pt>
                <c:pt idx="96">
                  <c:v>2982</c:v>
                </c:pt>
                <c:pt idx="97">
                  <c:v>3112</c:v>
                </c:pt>
                <c:pt idx="98">
                  <c:v>3173</c:v>
                </c:pt>
                <c:pt idx="99">
                  <c:v>2894</c:v>
                </c:pt>
                <c:pt idx="100">
                  <c:v>2479</c:v>
                </c:pt>
                <c:pt idx="101">
                  <c:v>3368</c:v>
                </c:pt>
                <c:pt idx="102">
                  <c:v>2987</c:v>
                </c:pt>
                <c:pt idx="103">
                  <c:v>3538</c:v>
                </c:pt>
                <c:pt idx="104">
                  <c:v>5435</c:v>
                </c:pt>
                <c:pt idx="105">
                  <c:v>4343</c:v>
                </c:pt>
                <c:pt idx="106">
                  <c:v>3624</c:v>
                </c:pt>
                <c:pt idx="107">
                  <c:v>4397</c:v>
                </c:pt>
                <c:pt idx="108">
                  <c:v>5536</c:v>
                </c:pt>
                <c:pt idx="109">
                  <c:v>5004</c:v>
                </c:pt>
                <c:pt idx="110">
                  <c:v>5888</c:v>
                </c:pt>
                <c:pt idx="111">
                  <c:v>5662</c:v>
                </c:pt>
                <c:pt idx="112">
                  <c:v>3223</c:v>
                </c:pt>
                <c:pt idx="113">
                  <c:v>3605</c:v>
                </c:pt>
                <c:pt idx="114">
                  <c:v>3098</c:v>
                </c:pt>
                <c:pt idx="115">
                  <c:v>3264</c:v>
                </c:pt>
                <c:pt idx="116">
                  <c:v>3288</c:v>
                </c:pt>
                <c:pt idx="117">
                  <c:v>4355</c:v>
                </c:pt>
                <c:pt idx="118">
                  <c:v>5360</c:v>
                </c:pt>
                <c:pt idx="119">
                  <c:v>5278</c:v>
                </c:pt>
                <c:pt idx="120">
                  <c:v>4270</c:v>
                </c:pt>
                <c:pt idx="121">
                  <c:v>4684</c:v>
                </c:pt>
                <c:pt idx="122">
                  <c:v>4707</c:v>
                </c:pt>
                <c:pt idx="123">
                  <c:v>3039</c:v>
                </c:pt>
                <c:pt idx="124">
                  <c:v>2853</c:v>
                </c:pt>
                <c:pt idx="125">
                  <c:v>3110</c:v>
                </c:pt>
                <c:pt idx="126">
                  <c:v>2856</c:v>
                </c:pt>
                <c:pt idx="127">
                  <c:v>3006</c:v>
                </c:pt>
                <c:pt idx="128">
                  <c:v>6075</c:v>
                </c:pt>
                <c:pt idx="129">
                  <c:v>3261</c:v>
                </c:pt>
                <c:pt idx="130">
                  <c:v>2718</c:v>
                </c:pt>
                <c:pt idx="131">
                  <c:v>6458</c:v>
                </c:pt>
                <c:pt idx="132">
                  <c:v>3686</c:v>
                </c:pt>
                <c:pt idx="133">
                  <c:v>5783</c:v>
                </c:pt>
                <c:pt idx="134">
                  <c:v>5729</c:v>
                </c:pt>
                <c:pt idx="135">
                  <c:v>3406</c:v>
                </c:pt>
                <c:pt idx="136">
                  <c:v>5950</c:v>
                </c:pt>
                <c:pt idx="137">
                  <c:v>3212</c:v>
                </c:pt>
                <c:pt idx="138">
                  <c:v>3218</c:v>
                </c:pt>
                <c:pt idx="139">
                  <c:v>3099</c:v>
                </c:pt>
                <c:pt idx="140">
                  <c:v>2885</c:v>
                </c:pt>
                <c:pt idx="141">
                  <c:v>2948</c:v>
                </c:pt>
                <c:pt idx="142">
                  <c:v>3028</c:v>
                </c:pt>
                <c:pt idx="143">
                  <c:v>2796</c:v>
                </c:pt>
                <c:pt idx="144">
                  <c:v>3082</c:v>
                </c:pt>
                <c:pt idx="145">
                  <c:v>4009</c:v>
                </c:pt>
                <c:pt idx="146">
                  <c:v>4870</c:v>
                </c:pt>
                <c:pt idx="147">
                  <c:v>3451</c:v>
                </c:pt>
                <c:pt idx="148">
                  <c:v>6328</c:v>
                </c:pt>
                <c:pt idx="149">
                  <c:v>5205</c:v>
                </c:pt>
                <c:pt idx="150">
                  <c:v>6410</c:v>
                </c:pt>
                <c:pt idx="151">
                  <c:v>3938</c:v>
                </c:pt>
                <c:pt idx="152">
                  <c:v>4947</c:v>
                </c:pt>
                <c:pt idx="153">
                  <c:v>3387</c:v>
                </c:pt>
                <c:pt idx="154">
                  <c:v>5116</c:v>
                </c:pt>
                <c:pt idx="155">
                  <c:v>3453</c:v>
                </c:pt>
                <c:pt idx="156">
                  <c:v>3287</c:v>
                </c:pt>
                <c:pt idx="157">
                  <c:v>4297</c:v>
                </c:pt>
                <c:pt idx="158">
                  <c:v>3311</c:v>
                </c:pt>
                <c:pt idx="159">
                  <c:v>3090</c:v>
                </c:pt>
                <c:pt idx="160">
                  <c:v>3478</c:v>
                </c:pt>
                <c:pt idx="161">
                  <c:v>3827</c:v>
                </c:pt>
                <c:pt idx="162">
                  <c:v>5414</c:v>
                </c:pt>
                <c:pt idx="163">
                  <c:v>3046</c:v>
                </c:pt>
                <c:pt idx="164">
                  <c:v>2917</c:v>
                </c:pt>
                <c:pt idx="165">
                  <c:v>4056</c:v>
                </c:pt>
                <c:pt idx="166">
                  <c:v>2651</c:v>
                </c:pt>
                <c:pt idx="167">
                  <c:v>3012</c:v>
                </c:pt>
                <c:pt idx="168">
                  <c:v>3607</c:v>
                </c:pt>
                <c:pt idx="169">
                  <c:v>4576</c:v>
                </c:pt>
                <c:pt idx="170">
                  <c:v>3050</c:v>
                </c:pt>
                <c:pt idx="171">
                  <c:v>2963</c:v>
                </c:pt>
                <c:pt idx="172">
                  <c:v>4282</c:v>
                </c:pt>
                <c:pt idx="173">
                  <c:v>2744</c:v>
                </c:pt>
                <c:pt idx="174">
                  <c:v>3414</c:v>
                </c:pt>
                <c:pt idx="175">
                  <c:v>3285</c:v>
                </c:pt>
                <c:pt idx="176">
                  <c:v>3837</c:v>
                </c:pt>
                <c:pt idx="177">
                  <c:v>3562</c:v>
                </c:pt>
                <c:pt idx="178">
                  <c:v>3354</c:v>
                </c:pt>
                <c:pt idx="179">
                  <c:v>3371</c:v>
                </c:pt>
                <c:pt idx="180">
                  <c:v>3942</c:v>
                </c:pt>
                <c:pt idx="181">
                  <c:v>3263</c:v>
                </c:pt>
                <c:pt idx="182">
                  <c:v>3242</c:v>
                </c:pt>
                <c:pt idx="183">
                  <c:v>2866</c:v>
                </c:pt>
                <c:pt idx="184">
                  <c:v>4392</c:v>
                </c:pt>
                <c:pt idx="185">
                  <c:v>2939</c:v>
                </c:pt>
                <c:pt idx="186">
                  <c:v>4297</c:v>
                </c:pt>
                <c:pt idx="187">
                  <c:v>3309</c:v>
                </c:pt>
                <c:pt idx="188">
                  <c:v>2767</c:v>
                </c:pt>
                <c:pt idx="189">
                  <c:v>4294</c:v>
                </c:pt>
                <c:pt idx="190">
                  <c:v>3256</c:v>
                </c:pt>
                <c:pt idx="191">
                  <c:v>3166</c:v>
                </c:pt>
                <c:pt idx="192">
                  <c:v>4567</c:v>
                </c:pt>
                <c:pt idx="193">
                  <c:v>3296</c:v>
                </c:pt>
                <c:pt idx="194">
                  <c:v>4388</c:v>
                </c:pt>
                <c:pt idx="195">
                  <c:v>3727</c:v>
                </c:pt>
                <c:pt idx="196">
                  <c:v>2889</c:v>
                </c:pt>
                <c:pt idx="197">
                  <c:v>4250</c:v>
                </c:pt>
                <c:pt idx="198">
                  <c:v>4933</c:v>
                </c:pt>
                <c:pt idx="199">
                  <c:v>4018</c:v>
                </c:pt>
                <c:pt idx="200">
                  <c:v>3359</c:v>
                </c:pt>
                <c:pt idx="201">
                  <c:v>3262</c:v>
                </c:pt>
                <c:pt idx="202">
                  <c:v>4425</c:v>
                </c:pt>
                <c:pt idx="203">
                  <c:v>4631</c:v>
                </c:pt>
                <c:pt idx="204">
                  <c:v>4909</c:v>
                </c:pt>
                <c:pt idx="205">
                  <c:v>5523</c:v>
                </c:pt>
                <c:pt idx="206">
                  <c:v>3897</c:v>
                </c:pt>
                <c:pt idx="207">
                  <c:v>4115</c:v>
                </c:pt>
                <c:pt idx="208">
                  <c:v>3564</c:v>
                </c:pt>
                <c:pt idx="209">
                  <c:v>3036</c:v>
                </c:pt>
                <c:pt idx="210">
                  <c:v>3682</c:v>
                </c:pt>
                <c:pt idx="211">
                  <c:v>3375</c:v>
                </c:pt>
                <c:pt idx="212">
                  <c:v>3221</c:v>
                </c:pt>
                <c:pt idx="213">
                  <c:v>4015</c:v>
                </c:pt>
                <c:pt idx="214">
                  <c:v>3111</c:v>
                </c:pt>
                <c:pt idx="215">
                  <c:v>3254</c:v>
                </c:pt>
                <c:pt idx="216">
                  <c:v>3183</c:v>
                </c:pt>
                <c:pt idx="217">
                  <c:v>3206</c:v>
                </c:pt>
                <c:pt idx="218">
                  <c:v>3575</c:v>
                </c:pt>
                <c:pt idx="219">
                  <c:v>2831</c:v>
                </c:pt>
                <c:pt idx="220">
                  <c:v>3722</c:v>
                </c:pt>
                <c:pt idx="221">
                  <c:v>3482</c:v>
                </c:pt>
                <c:pt idx="222">
                  <c:v>2477</c:v>
                </c:pt>
                <c:pt idx="223">
                  <c:v>3183</c:v>
                </c:pt>
                <c:pt idx="224">
                  <c:v>3626</c:v>
                </c:pt>
                <c:pt idx="225">
                  <c:v>2998</c:v>
                </c:pt>
                <c:pt idx="226">
                  <c:v>2923</c:v>
                </c:pt>
                <c:pt idx="227">
                  <c:v>2937</c:v>
                </c:pt>
                <c:pt idx="228">
                  <c:v>2887</c:v>
                </c:pt>
                <c:pt idx="229">
                  <c:v>3279</c:v>
                </c:pt>
                <c:pt idx="230">
                  <c:v>3244</c:v>
                </c:pt>
                <c:pt idx="231">
                  <c:v>3076</c:v>
                </c:pt>
                <c:pt idx="232">
                  <c:v>3026</c:v>
                </c:pt>
                <c:pt idx="233">
                  <c:v>4125</c:v>
                </c:pt>
                <c:pt idx="234">
                  <c:v>3459</c:v>
                </c:pt>
                <c:pt idx="235">
                  <c:v>2983</c:v>
                </c:pt>
                <c:pt idx="236">
                  <c:v>4073</c:v>
                </c:pt>
                <c:pt idx="237">
                  <c:v>2864</c:v>
                </c:pt>
                <c:pt idx="238">
                  <c:v>2833</c:v>
                </c:pt>
                <c:pt idx="239">
                  <c:v>3656</c:v>
                </c:pt>
                <c:pt idx="240">
                  <c:v>2994</c:v>
                </c:pt>
                <c:pt idx="241">
                  <c:v>4332</c:v>
                </c:pt>
                <c:pt idx="242">
                  <c:v>6455</c:v>
                </c:pt>
                <c:pt idx="243">
                  <c:v>3074</c:v>
                </c:pt>
                <c:pt idx="244">
                  <c:v>2897</c:v>
                </c:pt>
                <c:pt idx="245">
                  <c:v>5312</c:v>
                </c:pt>
                <c:pt idx="246">
                  <c:v>3481</c:v>
                </c:pt>
                <c:pt idx="247">
                  <c:v>19340</c:v>
                </c:pt>
                <c:pt idx="248">
                  <c:v>3142</c:v>
                </c:pt>
                <c:pt idx="249">
                  <c:v>2942</c:v>
                </c:pt>
                <c:pt idx="250">
                  <c:v>5977</c:v>
                </c:pt>
                <c:pt idx="251">
                  <c:v>3232</c:v>
                </c:pt>
                <c:pt idx="252">
                  <c:v>3209</c:v>
                </c:pt>
                <c:pt idx="253">
                  <c:v>2741</c:v>
                </c:pt>
                <c:pt idx="254">
                  <c:v>2679</c:v>
                </c:pt>
                <c:pt idx="255">
                  <c:v>4224</c:v>
                </c:pt>
                <c:pt idx="256">
                  <c:v>3947</c:v>
                </c:pt>
                <c:pt idx="257">
                  <c:v>3694</c:v>
                </c:pt>
                <c:pt idx="258">
                  <c:v>2591</c:v>
                </c:pt>
                <c:pt idx="259">
                  <c:v>3110</c:v>
                </c:pt>
                <c:pt idx="260">
                  <c:v>2944</c:v>
                </c:pt>
                <c:pt idx="261">
                  <c:v>3272</c:v>
                </c:pt>
                <c:pt idx="262">
                  <c:v>3184</c:v>
                </c:pt>
                <c:pt idx="263">
                  <c:v>3193</c:v>
                </c:pt>
                <c:pt idx="264">
                  <c:v>2830</c:v>
                </c:pt>
                <c:pt idx="265">
                  <c:v>2988</c:v>
                </c:pt>
                <c:pt idx="266">
                  <c:v>3104</c:v>
                </c:pt>
                <c:pt idx="267">
                  <c:v>3112</c:v>
                </c:pt>
                <c:pt idx="268">
                  <c:v>2871</c:v>
                </c:pt>
                <c:pt idx="269">
                  <c:v>2905</c:v>
                </c:pt>
                <c:pt idx="270">
                  <c:v>2970</c:v>
                </c:pt>
                <c:pt idx="271">
                  <c:v>2503</c:v>
                </c:pt>
                <c:pt idx="272">
                  <c:v>3263</c:v>
                </c:pt>
                <c:pt idx="273">
                  <c:v>3154</c:v>
                </c:pt>
                <c:pt idx="274">
                  <c:v>3204</c:v>
                </c:pt>
                <c:pt idx="275">
                  <c:v>2777</c:v>
                </c:pt>
                <c:pt idx="276">
                  <c:v>2989</c:v>
                </c:pt>
                <c:pt idx="277">
                  <c:v>2972</c:v>
                </c:pt>
                <c:pt idx="278">
                  <c:v>3151</c:v>
                </c:pt>
                <c:pt idx="279">
                  <c:v>2794</c:v>
                </c:pt>
                <c:pt idx="280">
                  <c:v>2871</c:v>
                </c:pt>
                <c:pt idx="281">
                  <c:v>2963</c:v>
                </c:pt>
                <c:pt idx="282">
                  <c:v>3202</c:v>
                </c:pt>
                <c:pt idx="283">
                  <c:v>3004</c:v>
                </c:pt>
                <c:pt idx="284">
                  <c:v>3107</c:v>
                </c:pt>
                <c:pt idx="285">
                  <c:v>2746</c:v>
                </c:pt>
                <c:pt idx="286">
                  <c:v>2989</c:v>
                </c:pt>
                <c:pt idx="287">
                  <c:v>2843</c:v>
                </c:pt>
                <c:pt idx="288">
                  <c:v>4064</c:v>
                </c:pt>
                <c:pt idx="289">
                  <c:v>2845</c:v>
                </c:pt>
                <c:pt idx="290">
                  <c:v>2951</c:v>
                </c:pt>
                <c:pt idx="291">
                  <c:v>2674</c:v>
                </c:pt>
                <c:pt idx="292">
                  <c:v>2881</c:v>
                </c:pt>
                <c:pt idx="293">
                  <c:v>2624</c:v>
                </c:pt>
                <c:pt idx="294">
                  <c:v>3007</c:v>
                </c:pt>
                <c:pt idx="295">
                  <c:v>4885</c:v>
                </c:pt>
                <c:pt idx="296">
                  <c:v>5248</c:v>
                </c:pt>
                <c:pt idx="297">
                  <c:v>3280</c:v>
                </c:pt>
                <c:pt idx="298">
                  <c:v>4218</c:v>
                </c:pt>
                <c:pt idx="299">
                  <c:v>3584</c:v>
                </c:pt>
                <c:pt idx="300">
                  <c:v>2883</c:v>
                </c:pt>
                <c:pt idx="301">
                  <c:v>3093</c:v>
                </c:pt>
                <c:pt idx="302">
                  <c:v>2914</c:v>
                </c:pt>
                <c:pt idx="303">
                  <c:v>2863</c:v>
                </c:pt>
                <c:pt idx="304">
                  <c:v>3382</c:v>
                </c:pt>
                <c:pt idx="305">
                  <c:v>3065</c:v>
                </c:pt>
                <c:pt idx="306">
                  <c:v>2482</c:v>
                </c:pt>
                <c:pt idx="307">
                  <c:v>3012</c:v>
                </c:pt>
                <c:pt idx="308">
                  <c:v>3095</c:v>
                </c:pt>
                <c:pt idx="309">
                  <c:v>2861</c:v>
                </c:pt>
                <c:pt idx="310">
                  <c:v>4684</c:v>
                </c:pt>
                <c:pt idx="311">
                  <c:v>3000</c:v>
                </c:pt>
                <c:pt idx="312">
                  <c:v>2808</c:v>
                </c:pt>
                <c:pt idx="313">
                  <c:v>2661</c:v>
                </c:pt>
                <c:pt idx="314">
                  <c:v>2831</c:v>
                </c:pt>
                <c:pt idx="315">
                  <c:v>3050</c:v>
                </c:pt>
                <c:pt idx="316">
                  <c:v>2825</c:v>
                </c:pt>
                <c:pt idx="317">
                  <c:v>2919</c:v>
                </c:pt>
                <c:pt idx="318">
                  <c:v>2661</c:v>
                </c:pt>
                <c:pt idx="319">
                  <c:v>2622</c:v>
                </c:pt>
                <c:pt idx="320">
                  <c:v>2963</c:v>
                </c:pt>
                <c:pt idx="321">
                  <c:v>3022</c:v>
                </c:pt>
                <c:pt idx="322">
                  <c:v>2840</c:v>
                </c:pt>
                <c:pt idx="323">
                  <c:v>2974</c:v>
                </c:pt>
                <c:pt idx="324">
                  <c:v>3055</c:v>
                </c:pt>
                <c:pt idx="325">
                  <c:v>2746</c:v>
                </c:pt>
                <c:pt idx="326">
                  <c:v>3187</c:v>
                </c:pt>
                <c:pt idx="327">
                  <c:v>2916</c:v>
                </c:pt>
                <c:pt idx="328">
                  <c:v>2932</c:v>
                </c:pt>
                <c:pt idx="329">
                  <c:v>2580</c:v>
                </c:pt>
                <c:pt idx="330">
                  <c:v>2484</c:v>
                </c:pt>
                <c:pt idx="331">
                  <c:v>3469</c:v>
                </c:pt>
                <c:pt idx="332">
                  <c:v>2811</c:v>
                </c:pt>
                <c:pt idx="333">
                  <c:v>2856</c:v>
                </c:pt>
                <c:pt idx="334">
                  <c:v>2803</c:v>
                </c:pt>
                <c:pt idx="335">
                  <c:v>2419</c:v>
                </c:pt>
                <c:pt idx="336">
                  <c:v>2871</c:v>
                </c:pt>
                <c:pt idx="337">
                  <c:v>2936</c:v>
                </c:pt>
                <c:pt idx="338">
                  <c:v>3200</c:v>
                </c:pt>
                <c:pt idx="339">
                  <c:v>2723</c:v>
                </c:pt>
                <c:pt idx="340">
                  <c:v>2902</c:v>
                </c:pt>
                <c:pt idx="341">
                  <c:v>2829</c:v>
                </c:pt>
                <c:pt idx="342">
                  <c:v>3227</c:v>
                </c:pt>
                <c:pt idx="343">
                  <c:v>3547</c:v>
                </c:pt>
                <c:pt idx="344">
                  <c:v>2710</c:v>
                </c:pt>
                <c:pt idx="345">
                  <c:v>2958</c:v>
                </c:pt>
                <c:pt idx="346">
                  <c:v>3029</c:v>
                </c:pt>
                <c:pt idx="347">
                  <c:v>2946</c:v>
                </c:pt>
                <c:pt idx="348">
                  <c:v>3064</c:v>
                </c:pt>
                <c:pt idx="349">
                  <c:v>2845</c:v>
                </c:pt>
                <c:pt idx="350">
                  <c:v>2374</c:v>
                </c:pt>
                <c:pt idx="351">
                  <c:v>3195</c:v>
                </c:pt>
                <c:pt idx="352">
                  <c:v>3235</c:v>
                </c:pt>
                <c:pt idx="353">
                  <c:v>2644</c:v>
                </c:pt>
                <c:pt idx="354">
                  <c:v>3140</c:v>
                </c:pt>
                <c:pt idx="355">
                  <c:v>3127</c:v>
                </c:pt>
                <c:pt idx="356">
                  <c:v>2830</c:v>
                </c:pt>
                <c:pt idx="357">
                  <c:v>3031</c:v>
                </c:pt>
                <c:pt idx="358">
                  <c:v>2834</c:v>
                </c:pt>
                <c:pt idx="359">
                  <c:v>2835</c:v>
                </c:pt>
                <c:pt idx="360">
                  <c:v>2737</c:v>
                </c:pt>
                <c:pt idx="361">
                  <c:v>4196</c:v>
                </c:pt>
                <c:pt idx="362">
                  <c:v>3979</c:v>
                </c:pt>
                <c:pt idx="363">
                  <c:v>4285</c:v>
                </c:pt>
                <c:pt idx="364">
                  <c:v>4270</c:v>
                </c:pt>
                <c:pt idx="365">
                  <c:v>5529</c:v>
                </c:pt>
                <c:pt idx="366">
                  <c:v>5264</c:v>
                </c:pt>
                <c:pt idx="367">
                  <c:v>5029</c:v>
                </c:pt>
                <c:pt idx="368">
                  <c:v>5043</c:v>
                </c:pt>
                <c:pt idx="369">
                  <c:v>4835</c:v>
                </c:pt>
                <c:pt idx="370">
                  <c:v>4803</c:v>
                </c:pt>
                <c:pt idx="371">
                  <c:v>4928</c:v>
                </c:pt>
                <c:pt idx="372">
                  <c:v>4227</c:v>
                </c:pt>
                <c:pt idx="373">
                  <c:v>5158</c:v>
                </c:pt>
                <c:pt idx="374">
                  <c:v>5483</c:v>
                </c:pt>
                <c:pt idx="375">
                  <c:v>4487</c:v>
                </c:pt>
                <c:pt idx="376">
                  <c:v>5332</c:v>
                </c:pt>
                <c:pt idx="377">
                  <c:v>5205</c:v>
                </c:pt>
                <c:pt idx="378">
                  <c:v>5985</c:v>
                </c:pt>
                <c:pt idx="379">
                  <c:v>4828</c:v>
                </c:pt>
                <c:pt idx="380">
                  <c:v>5512</c:v>
                </c:pt>
                <c:pt idx="381">
                  <c:v>4241</c:v>
                </c:pt>
                <c:pt idx="382">
                  <c:v>4449</c:v>
                </c:pt>
                <c:pt idx="383">
                  <c:v>4441</c:v>
                </c:pt>
                <c:pt idx="384">
                  <c:v>7017</c:v>
                </c:pt>
                <c:pt idx="385">
                  <c:v>4348</c:v>
                </c:pt>
                <c:pt idx="386">
                  <c:v>3488</c:v>
                </c:pt>
                <c:pt idx="387">
                  <c:v>2869</c:v>
                </c:pt>
                <c:pt idx="388">
                  <c:v>17264</c:v>
                </c:pt>
                <c:pt idx="389">
                  <c:v>3499</c:v>
                </c:pt>
                <c:pt idx="390">
                  <c:v>4105</c:v>
                </c:pt>
                <c:pt idx="391">
                  <c:v>3469</c:v>
                </c:pt>
                <c:pt idx="392">
                  <c:v>3448</c:v>
                </c:pt>
                <c:pt idx="393">
                  <c:v>3075</c:v>
                </c:pt>
                <c:pt idx="394">
                  <c:v>3428</c:v>
                </c:pt>
                <c:pt idx="395">
                  <c:v>3418</c:v>
                </c:pt>
                <c:pt idx="396">
                  <c:v>3357</c:v>
                </c:pt>
                <c:pt idx="397">
                  <c:v>2672</c:v>
                </c:pt>
                <c:pt idx="398">
                  <c:v>3618</c:v>
                </c:pt>
                <c:pt idx="399">
                  <c:v>3298</c:v>
                </c:pt>
                <c:pt idx="400">
                  <c:v>3346</c:v>
                </c:pt>
                <c:pt idx="401">
                  <c:v>3396</c:v>
                </c:pt>
                <c:pt idx="402">
                  <c:v>3353</c:v>
                </c:pt>
                <c:pt idx="403">
                  <c:v>3240</c:v>
                </c:pt>
                <c:pt idx="404">
                  <c:v>2723</c:v>
                </c:pt>
                <c:pt idx="405">
                  <c:v>2999</c:v>
                </c:pt>
                <c:pt idx="406">
                  <c:v>2808</c:v>
                </c:pt>
                <c:pt idx="407">
                  <c:v>2768</c:v>
                </c:pt>
                <c:pt idx="408">
                  <c:v>2921</c:v>
                </c:pt>
                <c:pt idx="409">
                  <c:v>2975</c:v>
                </c:pt>
                <c:pt idx="410">
                  <c:v>3143</c:v>
                </c:pt>
                <c:pt idx="411">
                  <c:v>2967</c:v>
                </c:pt>
                <c:pt idx="412">
                  <c:v>2763</c:v>
                </c:pt>
                <c:pt idx="413">
                  <c:v>3081</c:v>
                </c:pt>
                <c:pt idx="414">
                  <c:v>3880</c:v>
                </c:pt>
                <c:pt idx="415">
                  <c:v>2870</c:v>
                </c:pt>
                <c:pt idx="416">
                  <c:v>2971</c:v>
                </c:pt>
                <c:pt idx="417">
                  <c:v>3037</c:v>
                </c:pt>
                <c:pt idx="418">
                  <c:v>5800</c:v>
                </c:pt>
                <c:pt idx="419">
                  <c:v>6153</c:v>
                </c:pt>
                <c:pt idx="420">
                  <c:v>3298</c:v>
                </c:pt>
                <c:pt idx="421">
                  <c:v>3421</c:v>
                </c:pt>
                <c:pt idx="422">
                  <c:v>3149</c:v>
                </c:pt>
                <c:pt idx="423">
                  <c:v>3134</c:v>
                </c:pt>
                <c:pt idx="424">
                  <c:v>2982</c:v>
                </c:pt>
                <c:pt idx="425">
                  <c:v>3025</c:v>
                </c:pt>
                <c:pt idx="426">
                  <c:v>3141</c:v>
                </c:pt>
                <c:pt idx="427">
                  <c:v>2988</c:v>
                </c:pt>
                <c:pt idx="428">
                  <c:v>3161</c:v>
                </c:pt>
                <c:pt idx="429">
                  <c:v>3321</c:v>
                </c:pt>
                <c:pt idx="430">
                  <c:v>3272</c:v>
                </c:pt>
                <c:pt idx="431">
                  <c:v>4276</c:v>
                </c:pt>
                <c:pt idx="432">
                  <c:v>3930</c:v>
                </c:pt>
                <c:pt idx="433">
                  <c:v>6366</c:v>
                </c:pt>
                <c:pt idx="434">
                  <c:v>5023</c:v>
                </c:pt>
                <c:pt idx="435">
                  <c:v>6479</c:v>
                </c:pt>
                <c:pt idx="436">
                  <c:v>4940</c:v>
                </c:pt>
                <c:pt idx="437">
                  <c:v>5017</c:v>
                </c:pt>
                <c:pt idx="438">
                  <c:v>4692</c:v>
                </c:pt>
                <c:pt idx="439">
                  <c:v>4950</c:v>
                </c:pt>
                <c:pt idx="440">
                  <c:v>4730</c:v>
                </c:pt>
                <c:pt idx="441">
                  <c:v>6322</c:v>
                </c:pt>
                <c:pt idx="442">
                  <c:v>5475</c:v>
                </c:pt>
                <c:pt idx="443">
                  <c:v>5558</c:v>
                </c:pt>
                <c:pt idx="444">
                  <c:v>3192</c:v>
                </c:pt>
                <c:pt idx="445">
                  <c:v>5136</c:v>
                </c:pt>
                <c:pt idx="446">
                  <c:v>3649</c:v>
                </c:pt>
                <c:pt idx="447">
                  <c:v>3081</c:v>
                </c:pt>
                <c:pt idx="448">
                  <c:v>3030</c:v>
                </c:pt>
                <c:pt idx="449">
                  <c:v>5722</c:v>
                </c:pt>
                <c:pt idx="450">
                  <c:v>2882</c:v>
                </c:pt>
                <c:pt idx="451">
                  <c:v>3593</c:v>
                </c:pt>
                <c:pt idx="452">
                  <c:v>3200</c:v>
                </c:pt>
                <c:pt idx="453">
                  <c:v>4522</c:v>
                </c:pt>
                <c:pt idx="454">
                  <c:v>3273</c:v>
                </c:pt>
                <c:pt idx="455">
                  <c:v>3477</c:v>
                </c:pt>
                <c:pt idx="456">
                  <c:v>3282</c:v>
                </c:pt>
                <c:pt idx="457">
                  <c:v>2897</c:v>
                </c:pt>
                <c:pt idx="458">
                  <c:v>3396</c:v>
                </c:pt>
                <c:pt idx="459">
                  <c:v>2988</c:v>
                </c:pt>
                <c:pt idx="460">
                  <c:v>3236</c:v>
                </c:pt>
                <c:pt idx="461">
                  <c:v>3000</c:v>
                </c:pt>
                <c:pt idx="462">
                  <c:v>3176</c:v>
                </c:pt>
                <c:pt idx="463">
                  <c:v>2974</c:v>
                </c:pt>
                <c:pt idx="464">
                  <c:v>2843</c:v>
                </c:pt>
                <c:pt idx="465">
                  <c:v>3301</c:v>
                </c:pt>
                <c:pt idx="466">
                  <c:v>3143</c:v>
                </c:pt>
                <c:pt idx="467">
                  <c:v>3423</c:v>
                </c:pt>
                <c:pt idx="468">
                  <c:v>4682</c:v>
                </c:pt>
                <c:pt idx="469">
                  <c:v>2849</c:v>
                </c:pt>
                <c:pt idx="470">
                  <c:v>3579</c:v>
                </c:pt>
                <c:pt idx="471">
                  <c:v>3116</c:v>
                </c:pt>
                <c:pt idx="472">
                  <c:v>5349</c:v>
                </c:pt>
                <c:pt idx="473">
                  <c:v>4591</c:v>
                </c:pt>
                <c:pt idx="474">
                  <c:v>4181</c:v>
                </c:pt>
                <c:pt idx="475">
                  <c:v>7371</c:v>
                </c:pt>
                <c:pt idx="476">
                  <c:v>5343</c:v>
                </c:pt>
                <c:pt idx="477">
                  <c:v>4803</c:v>
                </c:pt>
                <c:pt idx="478">
                  <c:v>5436</c:v>
                </c:pt>
                <c:pt idx="479">
                  <c:v>4858</c:v>
                </c:pt>
                <c:pt idx="480">
                  <c:v>5115</c:v>
                </c:pt>
                <c:pt idx="481">
                  <c:v>6357</c:v>
                </c:pt>
                <c:pt idx="482">
                  <c:v>5409</c:v>
                </c:pt>
                <c:pt idx="483">
                  <c:v>5141</c:v>
                </c:pt>
                <c:pt idx="484">
                  <c:v>5457</c:v>
                </c:pt>
                <c:pt idx="485">
                  <c:v>3820</c:v>
                </c:pt>
                <c:pt idx="486">
                  <c:v>3139</c:v>
                </c:pt>
                <c:pt idx="487">
                  <c:v>5372</c:v>
                </c:pt>
                <c:pt idx="488">
                  <c:v>5645</c:v>
                </c:pt>
                <c:pt idx="489">
                  <c:v>4420</c:v>
                </c:pt>
                <c:pt idx="490">
                  <c:v>5179</c:v>
                </c:pt>
                <c:pt idx="491">
                  <c:v>4854</c:v>
                </c:pt>
                <c:pt idx="492">
                  <c:v>4314</c:v>
                </c:pt>
                <c:pt idx="493">
                  <c:v>4505</c:v>
                </c:pt>
                <c:pt idx="494">
                  <c:v>4535</c:v>
                </c:pt>
                <c:pt idx="495">
                  <c:v>5931</c:v>
                </c:pt>
                <c:pt idx="496">
                  <c:v>5322</c:v>
                </c:pt>
                <c:pt idx="497">
                  <c:v>4708</c:v>
                </c:pt>
                <c:pt idx="498">
                  <c:v>4927</c:v>
                </c:pt>
                <c:pt idx="499">
                  <c:v>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580-8678-44DC38C0B181}"/>
            </c:ext>
          </c:extLst>
        </c:ser>
        <c:ser>
          <c:idx val="1"/>
          <c:order val="1"/>
          <c:tx>
            <c:strRef>
              <c:f>Tiempo_Creacion_Codigos!$D$3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Tiempo_Creacion_Codigos!$B$4:$B$503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Tiempo_Creacion_Codigos!$D$4:$D$503</c:f>
              <c:numCache>
                <c:formatCode>General</c:formatCode>
                <c:ptCount val="500"/>
                <c:pt idx="0">
                  <c:v>2737</c:v>
                </c:pt>
                <c:pt idx="1">
                  <c:v>2133</c:v>
                </c:pt>
                <c:pt idx="2">
                  <c:v>1507</c:v>
                </c:pt>
                <c:pt idx="3">
                  <c:v>2587</c:v>
                </c:pt>
                <c:pt idx="4">
                  <c:v>1001</c:v>
                </c:pt>
                <c:pt idx="5">
                  <c:v>1407</c:v>
                </c:pt>
                <c:pt idx="6">
                  <c:v>895</c:v>
                </c:pt>
                <c:pt idx="7">
                  <c:v>2194</c:v>
                </c:pt>
                <c:pt idx="8">
                  <c:v>1989</c:v>
                </c:pt>
                <c:pt idx="9">
                  <c:v>1358</c:v>
                </c:pt>
                <c:pt idx="10">
                  <c:v>2295</c:v>
                </c:pt>
                <c:pt idx="11">
                  <c:v>2296</c:v>
                </c:pt>
                <c:pt idx="12">
                  <c:v>1250</c:v>
                </c:pt>
                <c:pt idx="13">
                  <c:v>1895</c:v>
                </c:pt>
                <c:pt idx="14">
                  <c:v>2863</c:v>
                </c:pt>
                <c:pt idx="15">
                  <c:v>3405</c:v>
                </c:pt>
                <c:pt idx="16">
                  <c:v>3052</c:v>
                </c:pt>
                <c:pt idx="17">
                  <c:v>2519</c:v>
                </c:pt>
                <c:pt idx="18">
                  <c:v>3171</c:v>
                </c:pt>
                <c:pt idx="19">
                  <c:v>1907</c:v>
                </c:pt>
                <c:pt idx="20">
                  <c:v>2116</c:v>
                </c:pt>
                <c:pt idx="21">
                  <c:v>2378</c:v>
                </c:pt>
                <c:pt idx="22">
                  <c:v>1029</c:v>
                </c:pt>
                <c:pt idx="23">
                  <c:v>3256</c:v>
                </c:pt>
                <c:pt idx="24">
                  <c:v>1477</c:v>
                </c:pt>
                <c:pt idx="25">
                  <c:v>1486</c:v>
                </c:pt>
                <c:pt idx="26">
                  <c:v>1762</c:v>
                </c:pt>
                <c:pt idx="27">
                  <c:v>1031</c:v>
                </c:pt>
                <c:pt idx="28">
                  <c:v>1221</c:v>
                </c:pt>
                <c:pt idx="29">
                  <c:v>2211</c:v>
                </c:pt>
                <c:pt idx="30">
                  <c:v>1127</c:v>
                </c:pt>
                <c:pt idx="31">
                  <c:v>1694</c:v>
                </c:pt>
                <c:pt idx="32">
                  <c:v>885</c:v>
                </c:pt>
                <c:pt idx="33">
                  <c:v>2007</c:v>
                </c:pt>
                <c:pt idx="34">
                  <c:v>1412</c:v>
                </c:pt>
                <c:pt idx="35">
                  <c:v>2075</c:v>
                </c:pt>
                <c:pt idx="36">
                  <c:v>861</c:v>
                </c:pt>
                <c:pt idx="37">
                  <c:v>1540</c:v>
                </c:pt>
                <c:pt idx="38">
                  <c:v>2623</c:v>
                </c:pt>
                <c:pt idx="39">
                  <c:v>1115</c:v>
                </c:pt>
                <c:pt idx="40">
                  <c:v>861</c:v>
                </c:pt>
                <c:pt idx="41">
                  <c:v>2287</c:v>
                </c:pt>
                <c:pt idx="42">
                  <c:v>1084</c:v>
                </c:pt>
                <c:pt idx="43">
                  <c:v>1063</c:v>
                </c:pt>
                <c:pt idx="44">
                  <c:v>1785</c:v>
                </c:pt>
                <c:pt idx="45">
                  <c:v>1636</c:v>
                </c:pt>
                <c:pt idx="46">
                  <c:v>1638</c:v>
                </c:pt>
                <c:pt idx="47">
                  <c:v>1130</c:v>
                </c:pt>
                <c:pt idx="48">
                  <c:v>2449</c:v>
                </c:pt>
                <c:pt idx="49">
                  <c:v>1422</c:v>
                </c:pt>
                <c:pt idx="50">
                  <c:v>1729</c:v>
                </c:pt>
                <c:pt idx="51">
                  <c:v>1256</c:v>
                </c:pt>
                <c:pt idx="52">
                  <c:v>2158</c:v>
                </c:pt>
                <c:pt idx="53">
                  <c:v>2517</c:v>
                </c:pt>
                <c:pt idx="54">
                  <c:v>928</c:v>
                </c:pt>
                <c:pt idx="55">
                  <c:v>2089</c:v>
                </c:pt>
                <c:pt idx="56">
                  <c:v>1549</c:v>
                </c:pt>
                <c:pt idx="57">
                  <c:v>1256</c:v>
                </c:pt>
                <c:pt idx="58">
                  <c:v>2948</c:v>
                </c:pt>
                <c:pt idx="59">
                  <c:v>1325</c:v>
                </c:pt>
                <c:pt idx="60">
                  <c:v>3771</c:v>
                </c:pt>
                <c:pt idx="61">
                  <c:v>1925</c:v>
                </c:pt>
                <c:pt idx="62">
                  <c:v>2380</c:v>
                </c:pt>
                <c:pt idx="63">
                  <c:v>2898</c:v>
                </c:pt>
                <c:pt idx="64">
                  <c:v>2149</c:v>
                </c:pt>
                <c:pt idx="65">
                  <c:v>2353</c:v>
                </c:pt>
                <c:pt idx="66">
                  <c:v>1490</c:v>
                </c:pt>
                <c:pt idx="67">
                  <c:v>1249</c:v>
                </c:pt>
                <c:pt idx="68">
                  <c:v>1994</c:v>
                </c:pt>
                <c:pt idx="69">
                  <c:v>1013</c:v>
                </c:pt>
                <c:pt idx="70">
                  <c:v>1240</c:v>
                </c:pt>
                <c:pt idx="71">
                  <c:v>2440</c:v>
                </c:pt>
                <c:pt idx="72">
                  <c:v>1445</c:v>
                </c:pt>
                <c:pt idx="73">
                  <c:v>1167</c:v>
                </c:pt>
                <c:pt idx="74">
                  <c:v>2278</c:v>
                </c:pt>
                <c:pt idx="75">
                  <c:v>2434</c:v>
                </c:pt>
                <c:pt idx="76">
                  <c:v>1363</c:v>
                </c:pt>
                <c:pt idx="77">
                  <c:v>2777</c:v>
                </c:pt>
                <c:pt idx="78">
                  <c:v>1608</c:v>
                </c:pt>
                <c:pt idx="79">
                  <c:v>1509</c:v>
                </c:pt>
                <c:pt idx="80">
                  <c:v>2024</c:v>
                </c:pt>
                <c:pt idx="81">
                  <c:v>906</c:v>
                </c:pt>
                <c:pt idx="82">
                  <c:v>1434</c:v>
                </c:pt>
                <c:pt idx="83">
                  <c:v>1808</c:v>
                </c:pt>
                <c:pt idx="84">
                  <c:v>1212</c:v>
                </c:pt>
                <c:pt idx="85">
                  <c:v>2049</c:v>
                </c:pt>
                <c:pt idx="86">
                  <c:v>1127</c:v>
                </c:pt>
                <c:pt idx="87">
                  <c:v>1153</c:v>
                </c:pt>
                <c:pt idx="88">
                  <c:v>846</c:v>
                </c:pt>
                <c:pt idx="89">
                  <c:v>1020</c:v>
                </c:pt>
                <c:pt idx="90">
                  <c:v>1452</c:v>
                </c:pt>
                <c:pt idx="91">
                  <c:v>2709</c:v>
                </c:pt>
                <c:pt idx="92">
                  <c:v>1063</c:v>
                </c:pt>
                <c:pt idx="93">
                  <c:v>1632</c:v>
                </c:pt>
                <c:pt idx="94">
                  <c:v>1989</c:v>
                </c:pt>
                <c:pt idx="95">
                  <c:v>1133</c:v>
                </c:pt>
                <c:pt idx="96">
                  <c:v>1174</c:v>
                </c:pt>
                <c:pt idx="97">
                  <c:v>2107</c:v>
                </c:pt>
                <c:pt idx="98">
                  <c:v>1194</c:v>
                </c:pt>
                <c:pt idx="99">
                  <c:v>1217</c:v>
                </c:pt>
                <c:pt idx="100">
                  <c:v>2780</c:v>
                </c:pt>
                <c:pt idx="101">
                  <c:v>855</c:v>
                </c:pt>
                <c:pt idx="102">
                  <c:v>1684</c:v>
                </c:pt>
                <c:pt idx="103">
                  <c:v>6105</c:v>
                </c:pt>
                <c:pt idx="104">
                  <c:v>2353</c:v>
                </c:pt>
                <c:pt idx="105">
                  <c:v>1340</c:v>
                </c:pt>
                <c:pt idx="106">
                  <c:v>3960</c:v>
                </c:pt>
                <c:pt idx="107">
                  <c:v>2500</c:v>
                </c:pt>
                <c:pt idx="108">
                  <c:v>4282</c:v>
                </c:pt>
                <c:pt idx="109">
                  <c:v>2360</c:v>
                </c:pt>
                <c:pt idx="110">
                  <c:v>3714</c:v>
                </c:pt>
                <c:pt idx="111">
                  <c:v>2157</c:v>
                </c:pt>
                <c:pt idx="112">
                  <c:v>2551</c:v>
                </c:pt>
                <c:pt idx="113">
                  <c:v>2195</c:v>
                </c:pt>
                <c:pt idx="114">
                  <c:v>1778</c:v>
                </c:pt>
                <c:pt idx="115">
                  <c:v>1692</c:v>
                </c:pt>
                <c:pt idx="116">
                  <c:v>2851</c:v>
                </c:pt>
                <c:pt idx="117">
                  <c:v>2397</c:v>
                </c:pt>
                <c:pt idx="118">
                  <c:v>2621</c:v>
                </c:pt>
                <c:pt idx="119">
                  <c:v>2744</c:v>
                </c:pt>
                <c:pt idx="120">
                  <c:v>2146</c:v>
                </c:pt>
                <c:pt idx="121">
                  <c:v>1350</c:v>
                </c:pt>
                <c:pt idx="122">
                  <c:v>1621</c:v>
                </c:pt>
                <c:pt idx="123">
                  <c:v>1132</c:v>
                </c:pt>
                <c:pt idx="124">
                  <c:v>1096</c:v>
                </c:pt>
                <c:pt idx="125">
                  <c:v>1025</c:v>
                </c:pt>
                <c:pt idx="126">
                  <c:v>1192</c:v>
                </c:pt>
                <c:pt idx="127">
                  <c:v>2319</c:v>
                </c:pt>
                <c:pt idx="128">
                  <c:v>1216</c:v>
                </c:pt>
                <c:pt idx="129">
                  <c:v>899</c:v>
                </c:pt>
                <c:pt idx="130">
                  <c:v>745</c:v>
                </c:pt>
                <c:pt idx="131">
                  <c:v>1876</c:v>
                </c:pt>
                <c:pt idx="132">
                  <c:v>3428</c:v>
                </c:pt>
                <c:pt idx="133">
                  <c:v>2917</c:v>
                </c:pt>
                <c:pt idx="134">
                  <c:v>2799</c:v>
                </c:pt>
                <c:pt idx="135">
                  <c:v>2095</c:v>
                </c:pt>
                <c:pt idx="136">
                  <c:v>1392</c:v>
                </c:pt>
                <c:pt idx="137">
                  <c:v>1175</c:v>
                </c:pt>
                <c:pt idx="138">
                  <c:v>1140</c:v>
                </c:pt>
                <c:pt idx="139">
                  <c:v>1154</c:v>
                </c:pt>
                <c:pt idx="140">
                  <c:v>1161</c:v>
                </c:pt>
                <c:pt idx="141">
                  <c:v>1117</c:v>
                </c:pt>
                <c:pt idx="142">
                  <c:v>902</c:v>
                </c:pt>
                <c:pt idx="143">
                  <c:v>853</c:v>
                </c:pt>
                <c:pt idx="144">
                  <c:v>1168</c:v>
                </c:pt>
                <c:pt idx="145">
                  <c:v>4264</c:v>
                </c:pt>
                <c:pt idx="146">
                  <c:v>1986</c:v>
                </c:pt>
                <c:pt idx="147">
                  <c:v>2263</c:v>
                </c:pt>
                <c:pt idx="148">
                  <c:v>3220</c:v>
                </c:pt>
                <c:pt idx="149">
                  <c:v>5109</c:v>
                </c:pt>
                <c:pt idx="150">
                  <c:v>3191</c:v>
                </c:pt>
                <c:pt idx="151">
                  <c:v>2405</c:v>
                </c:pt>
                <c:pt idx="152">
                  <c:v>1790</c:v>
                </c:pt>
                <c:pt idx="153">
                  <c:v>2070</c:v>
                </c:pt>
                <c:pt idx="154">
                  <c:v>2263</c:v>
                </c:pt>
                <c:pt idx="155">
                  <c:v>1585</c:v>
                </c:pt>
                <c:pt idx="156">
                  <c:v>4303</c:v>
                </c:pt>
                <c:pt idx="157">
                  <c:v>2026</c:v>
                </c:pt>
                <c:pt idx="158">
                  <c:v>1608</c:v>
                </c:pt>
                <c:pt idx="159">
                  <c:v>4313</c:v>
                </c:pt>
                <c:pt idx="160">
                  <c:v>1563</c:v>
                </c:pt>
                <c:pt idx="161">
                  <c:v>1721</c:v>
                </c:pt>
                <c:pt idx="162">
                  <c:v>2300</c:v>
                </c:pt>
                <c:pt idx="163">
                  <c:v>1211</c:v>
                </c:pt>
                <c:pt idx="164">
                  <c:v>1856</c:v>
                </c:pt>
                <c:pt idx="165">
                  <c:v>1756</c:v>
                </c:pt>
                <c:pt idx="166">
                  <c:v>957</c:v>
                </c:pt>
                <c:pt idx="167">
                  <c:v>2094</c:v>
                </c:pt>
                <c:pt idx="168">
                  <c:v>922</c:v>
                </c:pt>
                <c:pt idx="169">
                  <c:v>1994</c:v>
                </c:pt>
                <c:pt idx="170">
                  <c:v>1163</c:v>
                </c:pt>
                <c:pt idx="171">
                  <c:v>1087</c:v>
                </c:pt>
                <c:pt idx="172">
                  <c:v>1295</c:v>
                </c:pt>
                <c:pt idx="173">
                  <c:v>2241</c:v>
                </c:pt>
                <c:pt idx="174">
                  <c:v>1067</c:v>
                </c:pt>
                <c:pt idx="175">
                  <c:v>1159</c:v>
                </c:pt>
                <c:pt idx="176">
                  <c:v>2819</c:v>
                </c:pt>
                <c:pt idx="177">
                  <c:v>2082</c:v>
                </c:pt>
                <c:pt idx="178">
                  <c:v>1378</c:v>
                </c:pt>
                <c:pt idx="179">
                  <c:v>2422</c:v>
                </c:pt>
                <c:pt idx="180">
                  <c:v>1219</c:v>
                </c:pt>
                <c:pt idx="181">
                  <c:v>1183</c:v>
                </c:pt>
                <c:pt idx="182">
                  <c:v>2237</c:v>
                </c:pt>
                <c:pt idx="183">
                  <c:v>1203</c:v>
                </c:pt>
                <c:pt idx="184">
                  <c:v>1479</c:v>
                </c:pt>
                <c:pt idx="185">
                  <c:v>1300</c:v>
                </c:pt>
                <c:pt idx="186">
                  <c:v>1957</c:v>
                </c:pt>
                <c:pt idx="187">
                  <c:v>1238</c:v>
                </c:pt>
                <c:pt idx="188">
                  <c:v>1128</c:v>
                </c:pt>
                <c:pt idx="189">
                  <c:v>1302</c:v>
                </c:pt>
                <c:pt idx="190">
                  <c:v>1243</c:v>
                </c:pt>
                <c:pt idx="191">
                  <c:v>1064</c:v>
                </c:pt>
                <c:pt idx="192">
                  <c:v>1625</c:v>
                </c:pt>
                <c:pt idx="193">
                  <c:v>1552</c:v>
                </c:pt>
                <c:pt idx="194">
                  <c:v>2452</c:v>
                </c:pt>
                <c:pt idx="195">
                  <c:v>1525</c:v>
                </c:pt>
                <c:pt idx="196">
                  <c:v>4435</c:v>
                </c:pt>
                <c:pt idx="197">
                  <c:v>2926</c:v>
                </c:pt>
                <c:pt idx="198">
                  <c:v>2808</c:v>
                </c:pt>
                <c:pt idx="199">
                  <c:v>1217</c:v>
                </c:pt>
                <c:pt idx="200">
                  <c:v>2607</c:v>
                </c:pt>
                <c:pt idx="201">
                  <c:v>2055</c:v>
                </c:pt>
                <c:pt idx="202">
                  <c:v>1341</c:v>
                </c:pt>
                <c:pt idx="203">
                  <c:v>1389</c:v>
                </c:pt>
                <c:pt idx="204">
                  <c:v>3289</c:v>
                </c:pt>
                <c:pt idx="205">
                  <c:v>1654</c:v>
                </c:pt>
                <c:pt idx="206">
                  <c:v>2542</c:v>
                </c:pt>
                <c:pt idx="207">
                  <c:v>1169</c:v>
                </c:pt>
                <c:pt idx="208">
                  <c:v>1826</c:v>
                </c:pt>
                <c:pt idx="209">
                  <c:v>2342</c:v>
                </c:pt>
                <c:pt idx="210">
                  <c:v>1241</c:v>
                </c:pt>
                <c:pt idx="211">
                  <c:v>1091</c:v>
                </c:pt>
                <c:pt idx="212">
                  <c:v>1976</c:v>
                </c:pt>
                <c:pt idx="213">
                  <c:v>1881</c:v>
                </c:pt>
                <c:pt idx="214">
                  <c:v>2103</c:v>
                </c:pt>
                <c:pt idx="215">
                  <c:v>1177</c:v>
                </c:pt>
                <c:pt idx="216">
                  <c:v>897</c:v>
                </c:pt>
                <c:pt idx="217">
                  <c:v>1686</c:v>
                </c:pt>
                <c:pt idx="218">
                  <c:v>1084</c:v>
                </c:pt>
                <c:pt idx="219">
                  <c:v>2207</c:v>
                </c:pt>
                <c:pt idx="220">
                  <c:v>1972</c:v>
                </c:pt>
                <c:pt idx="221">
                  <c:v>1164</c:v>
                </c:pt>
                <c:pt idx="222">
                  <c:v>1630</c:v>
                </c:pt>
                <c:pt idx="223">
                  <c:v>2048</c:v>
                </c:pt>
                <c:pt idx="224">
                  <c:v>1656</c:v>
                </c:pt>
                <c:pt idx="225">
                  <c:v>1213</c:v>
                </c:pt>
                <c:pt idx="226">
                  <c:v>1226</c:v>
                </c:pt>
                <c:pt idx="227">
                  <c:v>1197</c:v>
                </c:pt>
                <c:pt idx="228">
                  <c:v>2113</c:v>
                </c:pt>
                <c:pt idx="229">
                  <c:v>3174</c:v>
                </c:pt>
                <c:pt idx="230">
                  <c:v>1568</c:v>
                </c:pt>
                <c:pt idx="231">
                  <c:v>1561</c:v>
                </c:pt>
                <c:pt idx="232">
                  <c:v>1127</c:v>
                </c:pt>
                <c:pt idx="233">
                  <c:v>1880</c:v>
                </c:pt>
                <c:pt idx="234">
                  <c:v>1051</c:v>
                </c:pt>
                <c:pt idx="235">
                  <c:v>1921</c:v>
                </c:pt>
                <c:pt idx="236">
                  <c:v>1310</c:v>
                </c:pt>
                <c:pt idx="237">
                  <c:v>1186</c:v>
                </c:pt>
                <c:pt idx="238">
                  <c:v>844</c:v>
                </c:pt>
                <c:pt idx="239">
                  <c:v>1823</c:v>
                </c:pt>
                <c:pt idx="240">
                  <c:v>1505</c:v>
                </c:pt>
                <c:pt idx="241">
                  <c:v>2095</c:v>
                </c:pt>
                <c:pt idx="242">
                  <c:v>3803</c:v>
                </c:pt>
                <c:pt idx="243">
                  <c:v>1953</c:v>
                </c:pt>
                <c:pt idx="244">
                  <c:v>3913</c:v>
                </c:pt>
                <c:pt idx="245">
                  <c:v>2746</c:v>
                </c:pt>
                <c:pt idx="246">
                  <c:v>2084</c:v>
                </c:pt>
                <c:pt idx="247">
                  <c:v>1235</c:v>
                </c:pt>
                <c:pt idx="248">
                  <c:v>838</c:v>
                </c:pt>
                <c:pt idx="249">
                  <c:v>2332</c:v>
                </c:pt>
                <c:pt idx="250">
                  <c:v>1846</c:v>
                </c:pt>
                <c:pt idx="251">
                  <c:v>1978</c:v>
                </c:pt>
                <c:pt idx="252">
                  <c:v>6490</c:v>
                </c:pt>
                <c:pt idx="253">
                  <c:v>1079</c:v>
                </c:pt>
                <c:pt idx="254">
                  <c:v>1785</c:v>
                </c:pt>
                <c:pt idx="255">
                  <c:v>2344</c:v>
                </c:pt>
                <c:pt idx="256">
                  <c:v>2095</c:v>
                </c:pt>
                <c:pt idx="257">
                  <c:v>1516</c:v>
                </c:pt>
                <c:pt idx="258">
                  <c:v>1542</c:v>
                </c:pt>
                <c:pt idx="259">
                  <c:v>1642</c:v>
                </c:pt>
                <c:pt idx="260">
                  <c:v>1143</c:v>
                </c:pt>
                <c:pt idx="261">
                  <c:v>1055</c:v>
                </c:pt>
                <c:pt idx="262">
                  <c:v>1100</c:v>
                </c:pt>
                <c:pt idx="263">
                  <c:v>1100</c:v>
                </c:pt>
                <c:pt idx="264">
                  <c:v>2443</c:v>
                </c:pt>
                <c:pt idx="265">
                  <c:v>1043</c:v>
                </c:pt>
                <c:pt idx="266">
                  <c:v>820</c:v>
                </c:pt>
                <c:pt idx="267">
                  <c:v>829</c:v>
                </c:pt>
                <c:pt idx="268">
                  <c:v>793</c:v>
                </c:pt>
                <c:pt idx="269">
                  <c:v>1099</c:v>
                </c:pt>
                <c:pt idx="270">
                  <c:v>1073</c:v>
                </c:pt>
                <c:pt idx="271">
                  <c:v>1163</c:v>
                </c:pt>
                <c:pt idx="272">
                  <c:v>1109</c:v>
                </c:pt>
                <c:pt idx="273">
                  <c:v>1559</c:v>
                </c:pt>
                <c:pt idx="274">
                  <c:v>1626</c:v>
                </c:pt>
                <c:pt idx="275">
                  <c:v>1566</c:v>
                </c:pt>
                <c:pt idx="276">
                  <c:v>1086</c:v>
                </c:pt>
                <c:pt idx="277">
                  <c:v>2046</c:v>
                </c:pt>
                <c:pt idx="278">
                  <c:v>1151</c:v>
                </c:pt>
                <c:pt idx="279">
                  <c:v>1209</c:v>
                </c:pt>
                <c:pt idx="280">
                  <c:v>1109</c:v>
                </c:pt>
                <c:pt idx="281">
                  <c:v>897</c:v>
                </c:pt>
                <c:pt idx="282">
                  <c:v>1520</c:v>
                </c:pt>
                <c:pt idx="283">
                  <c:v>1454</c:v>
                </c:pt>
                <c:pt idx="284">
                  <c:v>823</c:v>
                </c:pt>
                <c:pt idx="285">
                  <c:v>1181</c:v>
                </c:pt>
                <c:pt idx="286">
                  <c:v>1128</c:v>
                </c:pt>
                <c:pt idx="287">
                  <c:v>1505</c:v>
                </c:pt>
                <c:pt idx="288">
                  <c:v>1548</c:v>
                </c:pt>
                <c:pt idx="289">
                  <c:v>1163</c:v>
                </c:pt>
                <c:pt idx="290">
                  <c:v>1924</c:v>
                </c:pt>
                <c:pt idx="291">
                  <c:v>1398</c:v>
                </c:pt>
                <c:pt idx="292">
                  <c:v>1152</c:v>
                </c:pt>
                <c:pt idx="293">
                  <c:v>1157</c:v>
                </c:pt>
                <c:pt idx="294">
                  <c:v>1441</c:v>
                </c:pt>
                <c:pt idx="295">
                  <c:v>1743</c:v>
                </c:pt>
                <c:pt idx="296">
                  <c:v>1516</c:v>
                </c:pt>
                <c:pt idx="297">
                  <c:v>1624</c:v>
                </c:pt>
                <c:pt idx="298">
                  <c:v>1586</c:v>
                </c:pt>
                <c:pt idx="299">
                  <c:v>1224</c:v>
                </c:pt>
                <c:pt idx="300">
                  <c:v>973</c:v>
                </c:pt>
                <c:pt idx="301">
                  <c:v>2111</c:v>
                </c:pt>
                <c:pt idx="302">
                  <c:v>1186</c:v>
                </c:pt>
                <c:pt idx="303">
                  <c:v>1174</c:v>
                </c:pt>
                <c:pt idx="304">
                  <c:v>1338</c:v>
                </c:pt>
                <c:pt idx="305">
                  <c:v>1221</c:v>
                </c:pt>
                <c:pt idx="306">
                  <c:v>1277</c:v>
                </c:pt>
                <c:pt idx="307">
                  <c:v>1175</c:v>
                </c:pt>
                <c:pt idx="308">
                  <c:v>888</c:v>
                </c:pt>
                <c:pt idx="309">
                  <c:v>2150</c:v>
                </c:pt>
                <c:pt idx="310">
                  <c:v>1847</c:v>
                </c:pt>
                <c:pt idx="311">
                  <c:v>1090</c:v>
                </c:pt>
                <c:pt idx="312">
                  <c:v>1061</c:v>
                </c:pt>
                <c:pt idx="313">
                  <c:v>1657</c:v>
                </c:pt>
                <c:pt idx="314">
                  <c:v>942</c:v>
                </c:pt>
                <c:pt idx="315">
                  <c:v>1244</c:v>
                </c:pt>
                <c:pt idx="316">
                  <c:v>1121</c:v>
                </c:pt>
                <c:pt idx="317">
                  <c:v>826</c:v>
                </c:pt>
                <c:pt idx="318">
                  <c:v>812</c:v>
                </c:pt>
                <c:pt idx="319">
                  <c:v>802</c:v>
                </c:pt>
                <c:pt idx="320">
                  <c:v>1145</c:v>
                </c:pt>
                <c:pt idx="321">
                  <c:v>1074</c:v>
                </c:pt>
                <c:pt idx="322">
                  <c:v>739</c:v>
                </c:pt>
                <c:pt idx="323">
                  <c:v>761</c:v>
                </c:pt>
                <c:pt idx="324">
                  <c:v>1028</c:v>
                </c:pt>
                <c:pt idx="325">
                  <c:v>777</c:v>
                </c:pt>
                <c:pt idx="326">
                  <c:v>1094</c:v>
                </c:pt>
                <c:pt idx="327">
                  <c:v>1538</c:v>
                </c:pt>
                <c:pt idx="328">
                  <c:v>1540</c:v>
                </c:pt>
                <c:pt idx="329">
                  <c:v>1497</c:v>
                </c:pt>
                <c:pt idx="330">
                  <c:v>2675</c:v>
                </c:pt>
                <c:pt idx="331">
                  <c:v>1142</c:v>
                </c:pt>
                <c:pt idx="332">
                  <c:v>1059</c:v>
                </c:pt>
                <c:pt idx="333">
                  <c:v>763</c:v>
                </c:pt>
                <c:pt idx="334">
                  <c:v>1220</c:v>
                </c:pt>
                <c:pt idx="335">
                  <c:v>772</c:v>
                </c:pt>
                <c:pt idx="336">
                  <c:v>1826</c:v>
                </c:pt>
                <c:pt idx="337">
                  <c:v>1631</c:v>
                </c:pt>
                <c:pt idx="338">
                  <c:v>1082</c:v>
                </c:pt>
                <c:pt idx="339">
                  <c:v>1166</c:v>
                </c:pt>
                <c:pt idx="340">
                  <c:v>1456</c:v>
                </c:pt>
                <c:pt idx="341">
                  <c:v>1551</c:v>
                </c:pt>
                <c:pt idx="342">
                  <c:v>1635</c:v>
                </c:pt>
                <c:pt idx="343">
                  <c:v>1131</c:v>
                </c:pt>
                <c:pt idx="344">
                  <c:v>854</c:v>
                </c:pt>
                <c:pt idx="345">
                  <c:v>2300</c:v>
                </c:pt>
                <c:pt idx="346">
                  <c:v>1035</c:v>
                </c:pt>
                <c:pt idx="347">
                  <c:v>2267</c:v>
                </c:pt>
                <c:pt idx="348">
                  <c:v>1587</c:v>
                </c:pt>
                <c:pt idx="349">
                  <c:v>2032</c:v>
                </c:pt>
                <c:pt idx="350">
                  <c:v>3424</c:v>
                </c:pt>
                <c:pt idx="351">
                  <c:v>1340</c:v>
                </c:pt>
                <c:pt idx="352">
                  <c:v>951</c:v>
                </c:pt>
                <c:pt idx="353">
                  <c:v>1103</c:v>
                </c:pt>
                <c:pt idx="354">
                  <c:v>1218</c:v>
                </c:pt>
                <c:pt idx="355">
                  <c:v>1191</c:v>
                </c:pt>
                <c:pt idx="356">
                  <c:v>1309</c:v>
                </c:pt>
                <c:pt idx="357">
                  <c:v>1063</c:v>
                </c:pt>
                <c:pt idx="358">
                  <c:v>1615</c:v>
                </c:pt>
                <c:pt idx="359">
                  <c:v>1132</c:v>
                </c:pt>
                <c:pt idx="360">
                  <c:v>1768</c:v>
                </c:pt>
                <c:pt idx="361">
                  <c:v>2516</c:v>
                </c:pt>
                <c:pt idx="362">
                  <c:v>1739</c:v>
                </c:pt>
                <c:pt idx="363">
                  <c:v>1604</c:v>
                </c:pt>
                <c:pt idx="364">
                  <c:v>2209</c:v>
                </c:pt>
                <c:pt idx="365">
                  <c:v>3261</c:v>
                </c:pt>
                <c:pt idx="366">
                  <c:v>2436</c:v>
                </c:pt>
                <c:pt idx="367">
                  <c:v>2093</c:v>
                </c:pt>
                <c:pt idx="368">
                  <c:v>2460</c:v>
                </c:pt>
                <c:pt idx="369">
                  <c:v>1743</c:v>
                </c:pt>
                <c:pt idx="370">
                  <c:v>2988</c:v>
                </c:pt>
                <c:pt idx="371">
                  <c:v>1415</c:v>
                </c:pt>
                <c:pt idx="372">
                  <c:v>1798</c:v>
                </c:pt>
                <c:pt idx="373">
                  <c:v>2267</c:v>
                </c:pt>
                <c:pt idx="374">
                  <c:v>2068</c:v>
                </c:pt>
                <c:pt idx="375">
                  <c:v>2669</c:v>
                </c:pt>
                <c:pt idx="376">
                  <c:v>2846</c:v>
                </c:pt>
                <c:pt idx="377">
                  <c:v>3129</c:v>
                </c:pt>
                <c:pt idx="378">
                  <c:v>2160</c:v>
                </c:pt>
                <c:pt idx="379">
                  <c:v>1980</c:v>
                </c:pt>
                <c:pt idx="380">
                  <c:v>1590</c:v>
                </c:pt>
                <c:pt idx="381">
                  <c:v>2523</c:v>
                </c:pt>
                <c:pt idx="382">
                  <c:v>2565</c:v>
                </c:pt>
                <c:pt idx="383">
                  <c:v>2147</c:v>
                </c:pt>
                <c:pt idx="384">
                  <c:v>3075</c:v>
                </c:pt>
                <c:pt idx="385">
                  <c:v>1635</c:v>
                </c:pt>
                <c:pt idx="386">
                  <c:v>1465</c:v>
                </c:pt>
                <c:pt idx="387">
                  <c:v>1925</c:v>
                </c:pt>
                <c:pt idx="388">
                  <c:v>3275</c:v>
                </c:pt>
                <c:pt idx="389">
                  <c:v>2876</c:v>
                </c:pt>
                <c:pt idx="390">
                  <c:v>4082</c:v>
                </c:pt>
                <c:pt idx="391">
                  <c:v>1896</c:v>
                </c:pt>
                <c:pt idx="392">
                  <c:v>1398</c:v>
                </c:pt>
                <c:pt idx="393">
                  <c:v>934</c:v>
                </c:pt>
                <c:pt idx="394">
                  <c:v>910</c:v>
                </c:pt>
                <c:pt idx="395">
                  <c:v>1328</c:v>
                </c:pt>
                <c:pt idx="396">
                  <c:v>1711</c:v>
                </c:pt>
                <c:pt idx="397">
                  <c:v>1221</c:v>
                </c:pt>
                <c:pt idx="398">
                  <c:v>1742</c:v>
                </c:pt>
                <c:pt idx="399">
                  <c:v>991</c:v>
                </c:pt>
                <c:pt idx="400">
                  <c:v>1275</c:v>
                </c:pt>
                <c:pt idx="401">
                  <c:v>1261</c:v>
                </c:pt>
                <c:pt idx="402">
                  <c:v>814</c:v>
                </c:pt>
                <c:pt idx="403">
                  <c:v>1214</c:v>
                </c:pt>
                <c:pt idx="404">
                  <c:v>1098</c:v>
                </c:pt>
                <c:pt idx="405">
                  <c:v>1677</c:v>
                </c:pt>
                <c:pt idx="406">
                  <c:v>1060</c:v>
                </c:pt>
                <c:pt idx="407">
                  <c:v>1216</c:v>
                </c:pt>
                <c:pt idx="408">
                  <c:v>823</c:v>
                </c:pt>
                <c:pt idx="409">
                  <c:v>1109</c:v>
                </c:pt>
                <c:pt idx="410">
                  <c:v>845</c:v>
                </c:pt>
                <c:pt idx="411">
                  <c:v>701</c:v>
                </c:pt>
                <c:pt idx="412">
                  <c:v>807</c:v>
                </c:pt>
                <c:pt idx="413">
                  <c:v>1646</c:v>
                </c:pt>
                <c:pt idx="414">
                  <c:v>977</c:v>
                </c:pt>
                <c:pt idx="415">
                  <c:v>2570</c:v>
                </c:pt>
                <c:pt idx="416">
                  <c:v>1663</c:v>
                </c:pt>
                <c:pt idx="417">
                  <c:v>1516</c:v>
                </c:pt>
                <c:pt idx="418">
                  <c:v>2746</c:v>
                </c:pt>
                <c:pt idx="419">
                  <c:v>1881</c:v>
                </c:pt>
                <c:pt idx="420">
                  <c:v>1033</c:v>
                </c:pt>
                <c:pt idx="421">
                  <c:v>1198</c:v>
                </c:pt>
                <c:pt idx="422">
                  <c:v>911</c:v>
                </c:pt>
                <c:pt idx="423">
                  <c:v>1688</c:v>
                </c:pt>
                <c:pt idx="424">
                  <c:v>889</c:v>
                </c:pt>
                <c:pt idx="425">
                  <c:v>1154</c:v>
                </c:pt>
                <c:pt idx="426">
                  <c:v>1176</c:v>
                </c:pt>
                <c:pt idx="427">
                  <c:v>2352</c:v>
                </c:pt>
                <c:pt idx="428">
                  <c:v>1305</c:v>
                </c:pt>
                <c:pt idx="429">
                  <c:v>1224</c:v>
                </c:pt>
                <c:pt idx="430">
                  <c:v>3453</c:v>
                </c:pt>
                <c:pt idx="431">
                  <c:v>2500</c:v>
                </c:pt>
                <c:pt idx="432">
                  <c:v>4738</c:v>
                </c:pt>
                <c:pt idx="433">
                  <c:v>3743</c:v>
                </c:pt>
                <c:pt idx="434">
                  <c:v>2484</c:v>
                </c:pt>
                <c:pt idx="435">
                  <c:v>3939</c:v>
                </c:pt>
                <c:pt idx="436">
                  <c:v>3069</c:v>
                </c:pt>
                <c:pt idx="437">
                  <c:v>1897</c:v>
                </c:pt>
                <c:pt idx="438">
                  <c:v>3207</c:v>
                </c:pt>
                <c:pt idx="439">
                  <c:v>1333</c:v>
                </c:pt>
                <c:pt idx="440">
                  <c:v>2217</c:v>
                </c:pt>
                <c:pt idx="441">
                  <c:v>2877</c:v>
                </c:pt>
                <c:pt idx="442">
                  <c:v>4288</c:v>
                </c:pt>
                <c:pt idx="443">
                  <c:v>1461</c:v>
                </c:pt>
                <c:pt idx="444">
                  <c:v>2690</c:v>
                </c:pt>
                <c:pt idx="445">
                  <c:v>3417</c:v>
                </c:pt>
                <c:pt idx="446">
                  <c:v>1350</c:v>
                </c:pt>
                <c:pt idx="447">
                  <c:v>2124</c:v>
                </c:pt>
                <c:pt idx="448">
                  <c:v>2296</c:v>
                </c:pt>
                <c:pt idx="449">
                  <c:v>1753</c:v>
                </c:pt>
                <c:pt idx="450">
                  <c:v>1236</c:v>
                </c:pt>
                <c:pt idx="451">
                  <c:v>2177</c:v>
                </c:pt>
                <c:pt idx="452">
                  <c:v>1186</c:v>
                </c:pt>
                <c:pt idx="453">
                  <c:v>1214</c:v>
                </c:pt>
                <c:pt idx="454">
                  <c:v>2203</c:v>
                </c:pt>
                <c:pt idx="455">
                  <c:v>1837</c:v>
                </c:pt>
                <c:pt idx="456">
                  <c:v>1205</c:v>
                </c:pt>
                <c:pt idx="457">
                  <c:v>1971</c:v>
                </c:pt>
                <c:pt idx="458">
                  <c:v>1020</c:v>
                </c:pt>
                <c:pt idx="459">
                  <c:v>1552</c:v>
                </c:pt>
                <c:pt idx="460">
                  <c:v>2019</c:v>
                </c:pt>
                <c:pt idx="461">
                  <c:v>1125</c:v>
                </c:pt>
                <c:pt idx="462">
                  <c:v>1133</c:v>
                </c:pt>
                <c:pt idx="463">
                  <c:v>1639</c:v>
                </c:pt>
                <c:pt idx="464">
                  <c:v>1585</c:v>
                </c:pt>
                <c:pt idx="465">
                  <c:v>1033</c:v>
                </c:pt>
                <c:pt idx="466">
                  <c:v>2092</c:v>
                </c:pt>
                <c:pt idx="467">
                  <c:v>1764</c:v>
                </c:pt>
                <c:pt idx="468">
                  <c:v>2052</c:v>
                </c:pt>
                <c:pt idx="469">
                  <c:v>2375</c:v>
                </c:pt>
                <c:pt idx="470">
                  <c:v>1225</c:v>
                </c:pt>
                <c:pt idx="471">
                  <c:v>1159</c:v>
                </c:pt>
                <c:pt idx="472">
                  <c:v>2874</c:v>
                </c:pt>
                <c:pt idx="473">
                  <c:v>1651</c:v>
                </c:pt>
                <c:pt idx="474">
                  <c:v>2004</c:v>
                </c:pt>
                <c:pt idx="475">
                  <c:v>2341</c:v>
                </c:pt>
                <c:pt idx="476">
                  <c:v>2143</c:v>
                </c:pt>
                <c:pt idx="477">
                  <c:v>2267</c:v>
                </c:pt>
                <c:pt idx="478">
                  <c:v>1398</c:v>
                </c:pt>
                <c:pt idx="479">
                  <c:v>1929</c:v>
                </c:pt>
                <c:pt idx="480">
                  <c:v>2055</c:v>
                </c:pt>
                <c:pt idx="481">
                  <c:v>2444</c:v>
                </c:pt>
                <c:pt idx="482">
                  <c:v>3664</c:v>
                </c:pt>
                <c:pt idx="483">
                  <c:v>1635</c:v>
                </c:pt>
                <c:pt idx="484">
                  <c:v>3147</c:v>
                </c:pt>
                <c:pt idx="485">
                  <c:v>1786</c:v>
                </c:pt>
                <c:pt idx="486">
                  <c:v>3075</c:v>
                </c:pt>
                <c:pt idx="487">
                  <c:v>2182</c:v>
                </c:pt>
                <c:pt idx="488">
                  <c:v>1046</c:v>
                </c:pt>
                <c:pt idx="489">
                  <c:v>2861</c:v>
                </c:pt>
                <c:pt idx="490">
                  <c:v>1831</c:v>
                </c:pt>
                <c:pt idx="491">
                  <c:v>2497</c:v>
                </c:pt>
                <c:pt idx="492">
                  <c:v>1899</c:v>
                </c:pt>
                <c:pt idx="493">
                  <c:v>2636</c:v>
                </c:pt>
                <c:pt idx="494">
                  <c:v>1825</c:v>
                </c:pt>
                <c:pt idx="495">
                  <c:v>1867</c:v>
                </c:pt>
                <c:pt idx="496">
                  <c:v>1366</c:v>
                </c:pt>
                <c:pt idx="497">
                  <c:v>2563</c:v>
                </c:pt>
                <c:pt idx="498">
                  <c:v>2450</c:v>
                </c:pt>
                <c:pt idx="499">
                  <c:v>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580-8678-44DC38C0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Tiempo_Creacion_Codigos!$F$3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Tiempo_Creacion_Codigos!$E$4:$E$503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Tiempo_Creacion_Codigos!$F$4:$F$503</c:f>
              <c:numCache>
                <c:formatCode>General</c:formatCode>
                <c:ptCount val="500"/>
                <c:pt idx="0">
                  <c:v>11485</c:v>
                </c:pt>
                <c:pt idx="1">
                  <c:v>6615</c:v>
                </c:pt>
                <c:pt idx="2">
                  <c:v>8692</c:v>
                </c:pt>
                <c:pt idx="3">
                  <c:v>10536</c:v>
                </c:pt>
                <c:pt idx="4">
                  <c:v>6308</c:v>
                </c:pt>
                <c:pt idx="5">
                  <c:v>9408</c:v>
                </c:pt>
                <c:pt idx="6">
                  <c:v>5205</c:v>
                </c:pt>
                <c:pt idx="7">
                  <c:v>9925</c:v>
                </c:pt>
                <c:pt idx="8">
                  <c:v>7549</c:v>
                </c:pt>
                <c:pt idx="9">
                  <c:v>7471</c:v>
                </c:pt>
                <c:pt idx="10">
                  <c:v>4620</c:v>
                </c:pt>
                <c:pt idx="11">
                  <c:v>3642</c:v>
                </c:pt>
                <c:pt idx="12">
                  <c:v>3785</c:v>
                </c:pt>
                <c:pt idx="13">
                  <c:v>3972</c:v>
                </c:pt>
                <c:pt idx="14">
                  <c:v>9061</c:v>
                </c:pt>
                <c:pt idx="15">
                  <c:v>4814</c:v>
                </c:pt>
                <c:pt idx="16">
                  <c:v>4200</c:v>
                </c:pt>
                <c:pt idx="17">
                  <c:v>5286</c:v>
                </c:pt>
                <c:pt idx="18">
                  <c:v>6399</c:v>
                </c:pt>
                <c:pt idx="19">
                  <c:v>9731</c:v>
                </c:pt>
                <c:pt idx="20">
                  <c:v>10670</c:v>
                </c:pt>
                <c:pt idx="21">
                  <c:v>8561</c:v>
                </c:pt>
                <c:pt idx="22">
                  <c:v>7833</c:v>
                </c:pt>
                <c:pt idx="23">
                  <c:v>5116</c:v>
                </c:pt>
                <c:pt idx="24">
                  <c:v>4619</c:v>
                </c:pt>
                <c:pt idx="25">
                  <c:v>4410</c:v>
                </c:pt>
                <c:pt idx="26">
                  <c:v>5887</c:v>
                </c:pt>
                <c:pt idx="27">
                  <c:v>4557</c:v>
                </c:pt>
                <c:pt idx="28">
                  <c:v>3570</c:v>
                </c:pt>
                <c:pt idx="29">
                  <c:v>4547</c:v>
                </c:pt>
                <c:pt idx="30">
                  <c:v>4195</c:v>
                </c:pt>
                <c:pt idx="31">
                  <c:v>6708</c:v>
                </c:pt>
                <c:pt idx="32">
                  <c:v>5200</c:v>
                </c:pt>
                <c:pt idx="33">
                  <c:v>5112</c:v>
                </c:pt>
                <c:pt idx="34">
                  <c:v>4435</c:v>
                </c:pt>
                <c:pt idx="35">
                  <c:v>4236</c:v>
                </c:pt>
                <c:pt idx="36">
                  <c:v>3983</c:v>
                </c:pt>
                <c:pt idx="37">
                  <c:v>4106</c:v>
                </c:pt>
                <c:pt idx="38">
                  <c:v>5521</c:v>
                </c:pt>
                <c:pt idx="39">
                  <c:v>5143</c:v>
                </c:pt>
                <c:pt idx="40">
                  <c:v>5625</c:v>
                </c:pt>
                <c:pt idx="41">
                  <c:v>6640</c:v>
                </c:pt>
                <c:pt idx="42">
                  <c:v>7011</c:v>
                </c:pt>
                <c:pt idx="43">
                  <c:v>7146</c:v>
                </c:pt>
                <c:pt idx="44">
                  <c:v>4681</c:v>
                </c:pt>
                <c:pt idx="45">
                  <c:v>5058</c:v>
                </c:pt>
                <c:pt idx="46">
                  <c:v>3747</c:v>
                </c:pt>
                <c:pt idx="47">
                  <c:v>5260</c:v>
                </c:pt>
                <c:pt idx="48">
                  <c:v>8941</c:v>
                </c:pt>
                <c:pt idx="49">
                  <c:v>8678</c:v>
                </c:pt>
                <c:pt idx="50">
                  <c:v>8435</c:v>
                </c:pt>
                <c:pt idx="51">
                  <c:v>7648</c:v>
                </c:pt>
                <c:pt idx="52">
                  <c:v>5808</c:v>
                </c:pt>
                <c:pt idx="53">
                  <c:v>4954</c:v>
                </c:pt>
                <c:pt idx="54">
                  <c:v>3959</c:v>
                </c:pt>
                <c:pt idx="55">
                  <c:v>4331</c:v>
                </c:pt>
                <c:pt idx="56">
                  <c:v>6033</c:v>
                </c:pt>
                <c:pt idx="57">
                  <c:v>3763</c:v>
                </c:pt>
                <c:pt idx="58">
                  <c:v>4686</c:v>
                </c:pt>
                <c:pt idx="59">
                  <c:v>4015</c:v>
                </c:pt>
                <c:pt idx="60">
                  <c:v>3853</c:v>
                </c:pt>
                <c:pt idx="61">
                  <c:v>4927</c:v>
                </c:pt>
                <c:pt idx="62">
                  <c:v>3655</c:v>
                </c:pt>
                <c:pt idx="63">
                  <c:v>7962</c:v>
                </c:pt>
                <c:pt idx="64">
                  <c:v>5633</c:v>
                </c:pt>
                <c:pt idx="65">
                  <c:v>6271</c:v>
                </c:pt>
                <c:pt idx="66">
                  <c:v>4008</c:v>
                </c:pt>
                <c:pt idx="67">
                  <c:v>3711</c:v>
                </c:pt>
                <c:pt idx="68">
                  <c:v>5445</c:v>
                </c:pt>
                <c:pt idx="69">
                  <c:v>7385</c:v>
                </c:pt>
                <c:pt idx="70">
                  <c:v>4713</c:v>
                </c:pt>
                <c:pt idx="71">
                  <c:v>4665</c:v>
                </c:pt>
                <c:pt idx="72">
                  <c:v>3969</c:v>
                </c:pt>
                <c:pt idx="73">
                  <c:v>5357</c:v>
                </c:pt>
                <c:pt idx="74">
                  <c:v>5943</c:v>
                </c:pt>
                <c:pt idx="75">
                  <c:v>4513</c:v>
                </c:pt>
                <c:pt idx="76">
                  <c:v>3967</c:v>
                </c:pt>
                <c:pt idx="77">
                  <c:v>5503</c:v>
                </c:pt>
                <c:pt idx="78">
                  <c:v>3579</c:v>
                </c:pt>
                <c:pt idx="79">
                  <c:v>5197</c:v>
                </c:pt>
                <c:pt idx="80">
                  <c:v>4485</c:v>
                </c:pt>
                <c:pt idx="81">
                  <c:v>5136</c:v>
                </c:pt>
                <c:pt idx="82">
                  <c:v>3920</c:v>
                </c:pt>
                <c:pt idx="83">
                  <c:v>4634</c:v>
                </c:pt>
                <c:pt idx="84">
                  <c:v>4277</c:v>
                </c:pt>
                <c:pt idx="85">
                  <c:v>4902</c:v>
                </c:pt>
                <c:pt idx="86">
                  <c:v>4015</c:v>
                </c:pt>
                <c:pt idx="87">
                  <c:v>5164</c:v>
                </c:pt>
                <c:pt idx="88">
                  <c:v>4343</c:v>
                </c:pt>
                <c:pt idx="89">
                  <c:v>4800</c:v>
                </c:pt>
                <c:pt idx="90">
                  <c:v>4540</c:v>
                </c:pt>
                <c:pt idx="91">
                  <c:v>4056</c:v>
                </c:pt>
                <c:pt idx="92">
                  <c:v>4461</c:v>
                </c:pt>
                <c:pt idx="93">
                  <c:v>5740</c:v>
                </c:pt>
                <c:pt idx="94">
                  <c:v>4493</c:v>
                </c:pt>
                <c:pt idx="95">
                  <c:v>6535</c:v>
                </c:pt>
                <c:pt idx="96">
                  <c:v>6299</c:v>
                </c:pt>
                <c:pt idx="97">
                  <c:v>4328</c:v>
                </c:pt>
                <c:pt idx="98">
                  <c:v>5093</c:v>
                </c:pt>
                <c:pt idx="99">
                  <c:v>8070</c:v>
                </c:pt>
                <c:pt idx="100">
                  <c:v>11471</c:v>
                </c:pt>
                <c:pt idx="101">
                  <c:v>11341</c:v>
                </c:pt>
                <c:pt idx="102">
                  <c:v>17881</c:v>
                </c:pt>
                <c:pt idx="103">
                  <c:v>5313</c:v>
                </c:pt>
                <c:pt idx="104">
                  <c:v>6588</c:v>
                </c:pt>
                <c:pt idx="105">
                  <c:v>4531</c:v>
                </c:pt>
                <c:pt idx="106">
                  <c:v>4697</c:v>
                </c:pt>
                <c:pt idx="107">
                  <c:v>4673</c:v>
                </c:pt>
                <c:pt idx="108">
                  <c:v>3539</c:v>
                </c:pt>
                <c:pt idx="109">
                  <c:v>5573</c:v>
                </c:pt>
                <c:pt idx="110">
                  <c:v>4226</c:v>
                </c:pt>
                <c:pt idx="111">
                  <c:v>5959</c:v>
                </c:pt>
                <c:pt idx="112">
                  <c:v>5093</c:v>
                </c:pt>
                <c:pt idx="113">
                  <c:v>4731</c:v>
                </c:pt>
                <c:pt idx="114">
                  <c:v>4118</c:v>
                </c:pt>
                <c:pt idx="115">
                  <c:v>6116</c:v>
                </c:pt>
                <c:pt idx="116">
                  <c:v>5669</c:v>
                </c:pt>
                <c:pt idx="117">
                  <c:v>4022</c:v>
                </c:pt>
                <c:pt idx="118">
                  <c:v>4645</c:v>
                </c:pt>
                <c:pt idx="119">
                  <c:v>6555</c:v>
                </c:pt>
                <c:pt idx="120">
                  <c:v>4697</c:v>
                </c:pt>
                <c:pt idx="121">
                  <c:v>5221</c:v>
                </c:pt>
                <c:pt idx="122">
                  <c:v>5023</c:v>
                </c:pt>
                <c:pt idx="123">
                  <c:v>4235</c:v>
                </c:pt>
                <c:pt idx="124">
                  <c:v>3841</c:v>
                </c:pt>
                <c:pt idx="125">
                  <c:v>6491</c:v>
                </c:pt>
                <c:pt idx="126">
                  <c:v>5843</c:v>
                </c:pt>
                <c:pt idx="127">
                  <c:v>4382</c:v>
                </c:pt>
                <c:pt idx="128">
                  <c:v>4084</c:v>
                </c:pt>
                <c:pt idx="129">
                  <c:v>3528</c:v>
                </c:pt>
                <c:pt idx="130">
                  <c:v>5602</c:v>
                </c:pt>
                <c:pt idx="131">
                  <c:v>5208</c:v>
                </c:pt>
                <c:pt idx="132">
                  <c:v>5250</c:v>
                </c:pt>
                <c:pt idx="133">
                  <c:v>5213</c:v>
                </c:pt>
                <c:pt idx="134">
                  <c:v>3718</c:v>
                </c:pt>
                <c:pt idx="135">
                  <c:v>4596</c:v>
                </c:pt>
                <c:pt idx="136">
                  <c:v>5300</c:v>
                </c:pt>
                <c:pt idx="137">
                  <c:v>4238</c:v>
                </c:pt>
                <c:pt idx="138">
                  <c:v>4132</c:v>
                </c:pt>
                <c:pt idx="139">
                  <c:v>4510</c:v>
                </c:pt>
                <c:pt idx="140">
                  <c:v>5657</c:v>
                </c:pt>
                <c:pt idx="141">
                  <c:v>3995</c:v>
                </c:pt>
                <c:pt idx="142">
                  <c:v>4887</c:v>
                </c:pt>
                <c:pt idx="143">
                  <c:v>3635</c:v>
                </c:pt>
                <c:pt idx="144">
                  <c:v>6623</c:v>
                </c:pt>
                <c:pt idx="145">
                  <c:v>5081</c:v>
                </c:pt>
                <c:pt idx="146">
                  <c:v>6048</c:v>
                </c:pt>
                <c:pt idx="147">
                  <c:v>3290</c:v>
                </c:pt>
                <c:pt idx="148">
                  <c:v>3783</c:v>
                </c:pt>
                <c:pt idx="149">
                  <c:v>5461</c:v>
                </c:pt>
                <c:pt idx="150">
                  <c:v>5187</c:v>
                </c:pt>
                <c:pt idx="151">
                  <c:v>4067</c:v>
                </c:pt>
                <c:pt idx="152">
                  <c:v>4825</c:v>
                </c:pt>
                <c:pt idx="153">
                  <c:v>3672</c:v>
                </c:pt>
                <c:pt idx="154">
                  <c:v>4455</c:v>
                </c:pt>
                <c:pt idx="155">
                  <c:v>5740</c:v>
                </c:pt>
                <c:pt idx="156">
                  <c:v>3930</c:v>
                </c:pt>
                <c:pt idx="157">
                  <c:v>5693</c:v>
                </c:pt>
                <c:pt idx="158">
                  <c:v>4392</c:v>
                </c:pt>
                <c:pt idx="159">
                  <c:v>3349</c:v>
                </c:pt>
                <c:pt idx="160">
                  <c:v>4978</c:v>
                </c:pt>
                <c:pt idx="161">
                  <c:v>3842</c:v>
                </c:pt>
                <c:pt idx="162">
                  <c:v>5585</c:v>
                </c:pt>
                <c:pt idx="163">
                  <c:v>3692</c:v>
                </c:pt>
                <c:pt idx="164">
                  <c:v>3986</c:v>
                </c:pt>
                <c:pt idx="165">
                  <c:v>5094</c:v>
                </c:pt>
                <c:pt idx="166">
                  <c:v>4890</c:v>
                </c:pt>
                <c:pt idx="167">
                  <c:v>3763</c:v>
                </c:pt>
                <c:pt idx="168">
                  <c:v>4957</c:v>
                </c:pt>
                <c:pt idx="169">
                  <c:v>5053</c:v>
                </c:pt>
                <c:pt idx="170">
                  <c:v>4444</c:v>
                </c:pt>
                <c:pt idx="171">
                  <c:v>4972</c:v>
                </c:pt>
                <c:pt idx="172">
                  <c:v>4866</c:v>
                </c:pt>
                <c:pt idx="173">
                  <c:v>4777</c:v>
                </c:pt>
                <c:pt idx="174">
                  <c:v>4010</c:v>
                </c:pt>
                <c:pt idx="175">
                  <c:v>6124</c:v>
                </c:pt>
                <c:pt idx="176">
                  <c:v>4245</c:v>
                </c:pt>
                <c:pt idx="177">
                  <c:v>4530</c:v>
                </c:pt>
                <c:pt idx="178">
                  <c:v>4988</c:v>
                </c:pt>
                <c:pt idx="179">
                  <c:v>3952</c:v>
                </c:pt>
                <c:pt idx="180">
                  <c:v>5127</c:v>
                </c:pt>
                <c:pt idx="181">
                  <c:v>4045</c:v>
                </c:pt>
                <c:pt idx="182">
                  <c:v>3317</c:v>
                </c:pt>
                <c:pt idx="183">
                  <c:v>4082</c:v>
                </c:pt>
                <c:pt idx="184">
                  <c:v>4751</c:v>
                </c:pt>
                <c:pt idx="185">
                  <c:v>6041</c:v>
                </c:pt>
                <c:pt idx="186">
                  <c:v>4779</c:v>
                </c:pt>
                <c:pt idx="187">
                  <c:v>3858</c:v>
                </c:pt>
                <c:pt idx="188">
                  <c:v>5969</c:v>
                </c:pt>
                <c:pt idx="189">
                  <c:v>6119</c:v>
                </c:pt>
                <c:pt idx="190">
                  <c:v>4555</c:v>
                </c:pt>
                <c:pt idx="191">
                  <c:v>4057</c:v>
                </c:pt>
                <c:pt idx="192">
                  <c:v>4646</c:v>
                </c:pt>
                <c:pt idx="193">
                  <c:v>5071</c:v>
                </c:pt>
                <c:pt idx="194">
                  <c:v>5232</c:v>
                </c:pt>
                <c:pt idx="195">
                  <c:v>6221</c:v>
                </c:pt>
                <c:pt idx="196">
                  <c:v>5834</c:v>
                </c:pt>
                <c:pt idx="197">
                  <c:v>4493</c:v>
                </c:pt>
                <c:pt idx="198">
                  <c:v>4438</c:v>
                </c:pt>
                <c:pt idx="199">
                  <c:v>8909</c:v>
                </c:pt>
                <c:pt idx="200">
                  <c:v>4466</c:v>
                </c:pt>
                <c:pt idx="201">
                  <c:v>3799</c:v>
                </c:pt>
                <c:pt idx="202">
                  <c:v>4219</c:v>
                </c:pt>
                <c:pt idx="203">
                  <c:v>6125</c:v>
                </c:pt>
                <c:pt idx="204">
                  <c:v>4172</c:v>
                </c:pt>
                <c:pt idx="205">
                  <c:v>10493</c:v>
                </c:pt>
                <c:pt idx="206">
                  <c:v>3648</c:v>
                </c:pt>
                <c:pt idx="207">
                  <c:v>3649</c:v>
                </c:pt>
                <c:pt idx="208">
                  <c:v>3503</c:v>
                </c:pt>
                <c:pt idx="209">
                  <c:v>5229</c:v>
                </c:pt>
                <c:pt idx="210">
                  <c:v>8697</c:v>
                </c:pt>
                <c:pt idx="211">
                  <c:v>4486</c:v>
                </c:pt>
                <c:pt idx="212">
                  <c:v>4732</c:v>
                </c:pt>
                <c:pt idx="213">
                  <c:v>5277</c:v>
                </c:pt>
                <c:pt idx="214">
                  <c:v>11036</c:v>
                </c:pt>
                <c:pt idx="215">
                  <c:v>4568</c:v>
                </c:pt>
                <c:pt idx="216">
                  <c:v>5363</c:v>
                </c:pt>
                <c:pt idx="217">
                  <c:v>3654</c:v>
                </c:pt>
                <c:pt idx="218">
                  <c:v>4282</c:v>
                </c:pt>
                <c:pt idx="219">
                  <c:v>4443</c:v>
                </c:pt>
                <c:pt idx="220">
                  <c:v>6311</c:v>
                </c:pt>
                <c:pt idx="221">
                  <c:v>4163</c:v>
                </c:pt>
                <c:pt idx="222">
                  <c:v>5255</c:v>
                </c:pt>
                <c:pt idx="223">
                  <c:v>5537</c:v>
                </c:pt>
                <c:pt idx="224">
                  <c:v>5291</c:v>
                </c:pt>
                <c:pt idx="225">
                  <c:v>4866</c:v>
                </c:pt>
                <c:pt idx="226">
                  <c:v>4710</c:v>
                </c:pt>
                <c:pt idx="227">
                  <c:v>5240</c:v>
                </c:pt>
                <c:pt idx="228">
                  <c:v>7141</c:v>
                </c:pt>
                <c:pt idx="229">
                  <c:v>6649</c:v>
                </c:pt>
                <c:pt idx="230">
                  <c:v>5597</c:v>
                </c:pt>
                <c:pt idx="231">
                  <c:v>4197</c:v>
                </c:pt>
                <c:pt idx="232">
                  <c:v>5711</c:v>
                </c:pt>
                <c:pt idx="233">
                  <c:v>4098</c:v>
                </c:pt>
                <c:pt idx="234">
                  <c:v>5295</c:v>
                </c:pt>
                <c:pt idx="235">
                  <c:v>4977</c:v>
                </c:pt>
                <c:pt idx="236">
                  <c:v>4697</c:v>
                </c:pt>
                <c:pt idx="237">
                  <c:v>4923</c:v>
                </c:pt>
                <c:pt idx="238">
                  <c:v>4759</c:v>
                </c:pt>
                <c:pt idx="239">
                  <c:v>5038</c:v>
                </c:pt>
                <c:pt idx="240">
                  <c:v>8367</c:v>
                </c:pt>
                <c:pt idx="241">
                  <c:v>7920</c:v>
                </c:pt>
                <c:pt idx="242">
                  <c:v>4478</c:v>
                </c:pt>
                <c:pt idx="243">
                  <c:v>3929</c:v>
                </c:pt>
                <c:pt idx="244">
                  <c:v>5604</c:v>
                </c:pt>
                <c:pt idx="245">
                  <c:v>5307</c:v>
                </c:pt>
                <c:pt idx="246">
                  <c:v>4857</c:v>
                </c:pt>
                <c:pt idx="247">
                  <c:v>3634</c:v>
                </c:pt>
                <c:pt idx="248">
                  <c:v>4376</c:v>
                </c:pt>
                <c:pt idx="249">
                  <c:v>8027</c:v>
                </c:pt>
                <c:pt idx="250">
                  <c:v>7401</c:v>
                </c:pt>
                <c:pt idx="251">
                  <c:v>5293</c:v>
                </c:pt>
                <c:pt idx="252">
                  <c:v>5405</c:v>
                </c:pt>
                <c:pt idx="253">
                  <c:v>36493</c:v>
                </c:pt>
                <c:pt idx="254">
                  <c:v>8900</c:v>
                </c:pt>
                <c:pt idx="255">
                  <c:v>5255</c:v>
                </c:pt>
                <c:pt idx="256">
                  <c:v>5121</c:v>
                </c:pt>
                <c:pt idx="257">
                  <c:v>4198</c:v>
                </c:pt>
                <c:pt idx="258">
                  <c:v>7436</c:v>
                </c:pt>
                <c:pt idx="259">
                  <c:v>5284</c:v>
                </c:pt>
                <c:pt idx="260">
                  <c:v>5686</c:v>
                </c:pt>
                <c:pt idx="261">
                  <c:v>4455</c:v>
                </c:pt>
                <c:pt idx="262">
                  <c:v>5146</c:v>
                </c:pt>
                <c:pt idx="263">
                  <c:v>5779</c:v>
                </c:pt>
                <c:pt idx="264">
                  <c:v>4714</c:v>
                </c:pt>
                <c:pt idx="265">
                  <c:v>4226</c:v>
                </c:pt>
                <c:pt idx="266">
                  <c:v>4167</c:v>
                </c:pt>
                <c:pt idx="267">
                  <c:v>3661</c:v>
                </c:pt>
                <c:pt idx="268">
                  <c:v>4377</c:v>
                </c:pt>
                <c:pt idx="269">
                  <c:v>7884</c:v>
                </c:pt>
                <c:pt idx="270">
                  <c:v>4120</c:v>
                </c:pt>
                <c:pt idx="271">
                  <c:v>4418</c:v>
                </c:pt>
                <c:pt idx="272">
                  <c:v>3953</c:v>
                </c:pt>
                <c:pt idx="273">
                  <c:v>5165</c:v>
                </c:pt>
                <c:pt idx="274">
                  <c:v>7602</c:v>
                </c:pt>
                <c:pt idx="275">
                  <c:v>8638</c:v>
                </c:pt>
                <c:pt idx="276">
                  <c:v>11416</c:v>
                </c:pt>
                <c:pt idx="277">
                  <c:v>5818</c:v>
                </c:pt>
                <c:pt idx="278">
                  <c:v>8485</c:v>
                </c:pt>
                <c:pt idx="279">
                  <c:v>7056</c:v>
                </c:pt>
                <c:pt idx="280">
                  <c:v>6646</c:v>
                </c:pt>
                <c:pt idx="281">
                  <c:v>6169</c:v>
                </c:pt>
                <c:pt idx="282">
                  <c:v>5715</c:v>
                </c:pt>
                <c:pt idx="283">
                  <c:v>5291</c:v>
                </c:pt>
                <c:pt idx="284">
                  <c:v>7443</c:v>
                </c:pt>
                <c:pt idx="285">
                  <c:v>5222</c:v>
                </c:pt>
                <c:pt idx="286">
                  <c:v>4591</c:v>
                </c:pt>
                <c:pt idx="287">
                  <c:v>8139</c:v>
                </c:pt>
                <c:pt idx="288">
                  <c:v>5265</c:v>
                </c:pt>
                <c:pt idx="289">
                  <c:v>5644</c:v>
                </c:pt>
                <c:pt idx="290">
                  <c:v>7474</c:v>
                </c:pt>
                <c:pt idx="291">
                  <c:v>6454</c:v>
                </c:pt>
                <c:pt idx="292">
                  <c:v>4864</c:v>
                </c:pt>
                <c:pt idx="293">
                  <c:v>3936</c:v>
                </c:pt>
                <c:pt idx="294">
                  <c:v>5601</c:v>
                </c:pt>
                <c:pt idx="295">
                  <c:v>4407</c:v>
                </c:pt>
                <c:pt idx="296">
                  <c:v>5685</c:v>
                </c:pt>
                <c:pt idx="297">
                  <c:v>8634</c:v>
                </c:pt>
                <c:pt idx="298">
                  <c:v>6504</c:v>
                </c:pt>
                <c:pt idx="299">
                  <c:v>4604</c:v>
                </c:pt>
                <c:pt idx="300">
                  <c:v>4699</c:v>
                </c:pt>
                <c:pt idx="301">
                  <c:v>7486</c:v>
                </c:pt>
                <c:pt idx="302">
                  <c:v>8642</c:v>
                </c:pt>
                <c:pt idx="303">
                  <c:v>4660</c:v>
                </c:pt>
                <c:pt idx="304">
                  <c:v>4549</c:v>
                </c:pt>
                <c:pt idx="305">
                  <c:v>6353</c:v>
                </c:pt>
                <c:pt idx="306">
                  <c:v>8129</c:v>
                </c:pt>
                <c:pt idx="307">
                  <c:v>4788</c:v>
                </c:pt>
                <c:pt idx="308">
                  <c:v>4350</c:v>
                </c:pt>
                <c:pt idx="309">
                  <c:v>4642</c:v>
                </c:pt>
                <c:pt idx="310">
                  <c:v>3724</c:v>
                </c:pt>
                <c:pt idx="311">
                  <c:v>5294</c:v>
                </c:pt>
                <c:pt idx="312">
                  <c:v>4662</c:v>
                </c:pt>
                <c:pt idx="313">
                  <c:v>4874</c:v>
                </c:pt>
                <c:pt idx="314">
                  <c:v>4053</c:v>
                </c:pt>
                <c:pt idx="315">
                  <c:v>4644</c:v>
                </c:pt>
                <c:pt idx="316">
                  <c:v>3996</c:v>
                </c:pt>
                <c:pt idx="317">
                  <c:v>9445</c:v>
                </c:pt>
                <c:pt idx="318">
                  <c:v>6011</c:v>
                </c:pt>
                <c:pt idx="319">
                  <c:v>4125</c:v>
                </c:pt>
                <c:pt idx="320">
                  <c:v>4059</c:v>
                </c:pt>
                <c:pt idx="321">
                  <c:v>4938</c:v>
                </c:pt>
                <c:pt idx="322">
                  <c:v>4790</c:v>
                </c:pt>
                <c:pt idx="323">
                  <c:v>31980</c:v>
                </c:pt>
                <c:pt idx="324">
                  <c:v>8445</c:v>
                </c:pt>
                <c:pt idx="325">
                  <c:v>7432</c:v>
                </c:pt>
                <c:pt idx="326">
                  <c:v>4759</c:v>
                </c:pt>
                <c:pt idx="327">
                  <c:v>9613</c:v>
                </c:pt>
                <c:pt idx="328">
                  <c:v>4019</c:v>
                </c:pt>
                <c:pt idx="329">
                  <c:v>4279</c:v>
                </c:pt>
                <c:pt idx="330">
                  <c:v>4227</c:v>
                </c:pt>
                <c:pt idx="331">
                  <c:v>4853</c:v>
                </c:pt>
                <c:pt idx="332">
                  <c:v>4403</c:v>
                </c:pt>
                <c:pt idx="333">
                  <c:v>5062</c:v>
                </c:pt>
                <c:pt idx="334">
                  <c:v>3690</c:v>
                </c:pt>
                <c:pt idx="335">
                  <c:v>3601</c:v>
                </c:pt>
                <c:pt idx="336">
                  <c:v>3576</c:v>
                </c:pt>
                <c:pt idx="337">
                  <c:v>4968</c:v>
                </c:pt>
                <c:pt idx="338">
                  <c:v>8566</c:v>
                </c:pt>
                <c:pt idx="339">
                  <c:v>4809</c:v>
                </c:pt>
                <c:pt idx="340">
                  <c:v>4969</c:v>
                </c:pt>
                <c:pt idx="341">
                  <c:v>4740</c:v>
                </c:pt>
                <c:pt idx="342">
                  <c:v>6808</c:v>
                </c:pt>
                <c:pt idx="343">
                  <c:v>4137</c:v>
                </c:pt>
                <c:pt idx="344">
                  <c:v>14385</c:v>
                </c:pt>
                <c:pt idx="345">
                  <c:v>3436</c:v>
                </c:pt>
                <c:pt idx="346">
                  <c:v>4014</c:v>
                </c:pt>
                <c:pt idx="347">
                  <c:v>7518</c:v>
                </c:pt>
                <c:pt idx="348">
                  <c:v>5961</c:v>
                </c:pt>
                <c:pt idx="349">
                  <c:v>5753</c:v>
                </c:pt>
                <c:pt idx="350">
                  <c:v>3868</c:v>
                </c:pt>
                <c:pt idx="351">
                  <c:v>3958</c:v>
                </c:pt>
                <c:pt idx="352">
                  <c:v>6964</c:v>
                </c:pt>
                <c:pt idx="353">
                  <c:v>4196</c:v>
                </c:pt>
                <c:pt idx="354">
                  <c:v>4918</c:v>
                </c:pt>
                <c:pt idx="355">
                  <c:v>3951</c:v>
                </c:pt>
                <c:pt idx="356">
                  <c:v>3771</c:v>
                </c:pt>
                <c:pt idx="357">
                  <c:v>4069</c:v>
                </c:pt>
                <c:pt idx="358">
                  <c:v>7648</c:v>
                </c:pt>
                <c:pt idx="359">
                  <c:v>4297</c:v>
                </c:pt>
                <c:pt idx="360">
                  <c:v>3474</c:v>
                </c:pt>
                <c:pt idx="361">
                  <c:v>7889</c:v>
                </c:pt>
                <c:pt idx="362">
                  <c:v>4795</c:v>
                </c:pt>
                <c:pt idx="363">
                  <c:v>4330</c:v>
                </c:pt>
                <c:pt idx="364">
                  <c:v>4683</c:v>
                </c:pt>
                <c:pt idx="365">
                  <c:v>4904</c:v>
                </c:pt>
                <c:pt idx="366">
                  <c:v>3812</c:v>
                </c:pt>
                <c:pt idx="367">
                  <c:v>4230</c:v>
                </c:pt>
                <c:pt idx="368">
                  <c:v>4484</c:v>
                </c:pt>
                <c:pt idx="369">
                  <c:v>8804</c:v>
                </c:pt>
                <c:pt idx="370">
                  <c:v>4120</c:v>
                </c:pt>
                <c:pt idx="371">
                  <c:v>3905</c:v>
                </c:pt>
                <c:pt idx="372">
                  <c:v>4421</c:v>
                </c:pt>
                <c:pt idx="373">
                  <c:v>4328</c:v>
                </c:pt>
                <c:pt idx="374">
                  <c:v>5005</c:v>
                </c:pt>
                <c:pt idx="375">
                  <c:v>4745</c:v>
                </c:pt>
                <c:pt idx="376">
                  <c:v>3972</c:v>
                </c:pt>
                <c:pt idx="377">
                  <c:v>5158</c:v>
                </c:pt>
                <c:pt idx="378">
                  <c:v>3545</c:v>
                </c:pt>
                <c:pt idx="379">
                  <c:v>6453</c:v>
                </c:pt>
                <c:pt idx="380">
                  <c:v>8932</c:v>
                </c:pt>
                <c:pt idx="381">
                  <c:v>4174</c:v>
                </c:pt>
                <c:pt idx="382">
                  <c:v>4000</c:v>
                </c:pt>
                <c:pt idx="383">
                  <c:v>4315</c:v>
                </c:pt>
                <c:pt idx="384">
                  <c:v>3994</c:v>
                </c:pt>
                <c:pt idx="385">
                  <c:v>5131</c:v>
                </c:pt>
                <c:pt idx="386">
                  <c:v>5904</c:v>
                </c:pt>
                <c:pt idx="387">
                  <c:v>4886</c:v>
                </c:pt>
                <c:pt idx="388">
                  <c:v>4573</c:v>
                </c:pt>
                <c:pt idx="389">
                  <c:v>4278</c:v>
                </c:pt>
                <c:pt idx="390">
                  <c:v>7951</c:v>
                </c:pt>
                <c:pt idx="391">
                  <c:v>280064</c:v>
                </c:pt>
                <c:pt idx="392">
                  <c:v>6635</c:v>
                </c:pt>
                <c:pt idx="393">
                  <c:v>5534</c:v>
                </c:pt>
                <c:pt idx="394">
                  <c:v>6722</c:v>
                </c:pt>
                <c:pt idx="395">
                  <c:v>5246</c:v>
                </c:pt>
                <c:pt idx="396">
                  <c:v>8600</c:v>
                </c:pt>
                <c:pt idx="397">
                  <c:v>3693</c:v>
                </c:pt>
                <c:pt idx="398">
                  <c:v>4332</c:v>
                </c:pt>
                <c:pt idx="399">
                  <c:v>4595</c:v>
                </c:pt>
                <c:pt idx="400">
                  <c:v>4615</c:v>
                </c:pt>
                <c:pt idx="401">
                  <c:v>4323</c:v>
                </c:pt>
                <c:pt idx="402">
                  <c:v>4147</c:v>
                </c:pt>
                <c:pt idx="403">
                  <c:v>4571</c:v>
                </c:pt>
                <c:pt idx="404">
                  <c:v>7152</c:v>
                </c:pt>
                <c:pt idx="405">
                  <c:v>4942</c:v>
                </c:pt>
                <c:pt idx="406">
                  <c:v>6975</c:v>
                </c:pt>
                <c:pt idx="407">
                  <c:v>4790</c:v>
                </c:pt>
                <c:pt idx="408">
                  <c:v>4879</c:v>
                </c:pt>
                <c:pt idx="409">
                  <c:v>7082</c:v>
                </c:pt>
                <c:pt idx="410">
                  <c:v>4586</c:v>
                </c:pt>
                <c:pt idx="411">
                  <c:v>5097</c:v>
                </c:pt>
                <c:pt idx="412">
                  <c:v>4290</c:v>
                </c:pt>
                <c:pt idx="413">
                  <c:v>5613</c:v>
                </c:pt>
                <c:pt idx="414">
                  <c:v>6845</c:v>
                </c:pt>
                <c:pt idx="415">
                  <c:v>5649</c:v>
                </c:pt>
                <c:pt idx="416">
                  <c:v>5431</c:v>
                </c:pt>
                <c:pt idx="417">
                  <c:v>5255</c:v>
                </c:pt>
                <c:pt idx="418">
                  <c:v>7728</c:v>
                </c:pt>
                <c:pt idx="419">
                  <c:v>5385</c:v>
                </c:pt>
                <c:pt idx="420">
                  <c:v>3565</c:v>
                </c:pt>
                <c:pt idx="421">
                  <c:v>5300</c:v>
                </c:pt>
                <c:pt idx="422">
                  <c:v>4225</c:v>
                </c:pt>
                <c:pt idx="423">
                  <c:v>4191</c:v>
                </c:pt>
                <c:pt idx="424">
                  <c:v>6247</c:v>
                </c:pt>
                <c:pt idx="425">
                  <c:v>4051</c:v>
                </c:pt>
                <c:pt idx="426">
                  <c:v>3700</c:v>
                </c:pt>
                <c:pt idx="427">
                  <c:v>5025</c:v>
                </c:pt>
                <c:pt idx="428">
                  <c:v>5361</c:v>
                </c:pt>
                <c:pt idx="429">
                  <c:v>5154</c:v>
                </c:pt>
                <c:pt idx="430">
                  <c:v>5391</c:v>
                </c:pt>
                <c:pt idx="431">
                  <c:v>4952</c:v>
                </c:pt>
                <c:pt idx="432">
                  <c:v>4331</c:v>
                </c:pt>
                <c:pt idx="433">
                  <c:v>5651</c:v>
                </c:pt>
                <c:pt idx="434">
                  <c:v>4337</c:v>
                </c:pt>
                <c:pt idx="435">
                  <c:v>4131</c:v>
                </c:pt>
                <c:pt idx="436">
                  <c:v>5446</c:v>
                </c:pt>
                <c:pt idx="437">
                  <c:v>4773</c:v>
                </c:pt>
                <c:pt idx="438">
                  <c:v>7185</c:v>
                </c:pt>
                <c:pt idx="439">
                  <c:v>5670</c:v>
                </c:pt>
                <c:pt idx="440">
                  <c:v>4506</c:v>
                </c:pt>
                <c:pt idx="441">
                  <c:v>3692</c:v>
                </c:pt>
                <c:pt idx="442">
                  <c:v>4612</c:v>
                </c:pt>
                <c:pt idx="443">
                  <c:v>4553</c:v>
                </c:pt>
                <c:pt idx="444">
                  <c:v>5867</c:v>
                </c:pt>
                <c:pt idx="445">
                  <c:v>3981</c:v>
                </c:pt>
                <c:pt idx="446">
                  <c:v>4597</c:v>
                </c:pt>
                <c:pt idx="447">
                  <c:v>3617</c:v>
                </c:pt>
                <c:pt idx="448">
                  <c:v>3692</c:v>
                </c:pt>
                <c:pt idx="449">
                  <c:v>4200</c:v>
                </c:pt>
                <c:pt idx="450">
                  <c:v>4580</c:v>
                </c:pt>
                <c:pt idx="451">
                  <c:v>4349</c:v>
                </c:pt>
                <c:pt idx="452">
                  <c:v>3694</c:v>
                </c:pt>
                <c:pt idx="453">
                  <c:v>4680</c:v>
                </c:pt>
                <c:pt idx="454">
                  <c:v>5185</c:v>
                </c:pt>
                <c:pt idx="455">
                  <c:v>5039</c:v>
                </c:pt>
                <c:pt idx="456">
                  <c:v>4802</c:v>
                </c:pt>
                <c:pt idx="457">
                  <c:v>4904</c:v>
                </c:pt>
                <c:pt idx="458">
                  <c:v>5057</c:v>
                </c:pt>
                <c:pt idx="459">
                  <c:v>6034</c:v>
                </c:pt>
                <c:pt idx="460">
                  <c:v>6023</c:v>
                </c:pt>
                <c:pt idx="461">
                  <c:v>3876</c:v>
                </c:pt>
                <c:pt idx="462">
                  <c:v>4764</c:v>
                </c:pt>
                <c:pt idx="463">
                  <c:v>4271</c:v>
                </c:pt>
                <c:pt idx="464">
                  <c:v>7023</c:v>
                </c:pt>
                <c:pt idx="465">
                  <c:v>6893</c:v>
                </c:pt>
                <c:pt idx="466">
                  <c:v>4577</c:v>
                </c:pt>
                <c:pt idx="467">
                  <c:v>3865</c:v>
                </c:pt>
                <c:pt idx="468">
                  <c:v>4631</c:v>
                </c:pt>
                <c:pt idx="469">
                  <c:v>8735</c:v>
                </c:pt>
                <c:pt idx="470">
                  <c:v>4943</c:v>
                </c:pt>
                <c:pt idx="471">
                  <c:v>5317</c:v>
                </c:pt>
                <c:pt idx="472">
                  <c:v>4012</c:v>
                </c:pt>
                <c:pt idx="473">
                  <c:v>3860</c:v>
                </c:pt>
                <c:pt idx="474">
                  <c:v>8703</c:v>
                </c:pt>
                <c:pt idx="475">
                  <c:v>4936</c:v>
                </c:pt>
                <c:pt idx="476">
                  <c:v>5341</c:v>
                </c:pt>
                <c:pt idx="477">
                  <c:v>4893</c:v>
                </c:pt>
                <c:pt idx="478">
                  <c:v>4555</c:v>
                </c:pt>
                <c:pt idx="479">
                  <c:v>4772</c:v>
                </c:pt>
                <c:pt idx="480">
                  <c:v>4684</c:v>
                </c:pt>
                <c:pt idx="481">
                  <c:v>3858</c:v>
                </c:pt>
                <c:pt idx="482">
                  <c:v>3571</c:v>
                </c:pt>
                <c:pt idx="483">
                  <c:v>3967</c:v>
                </c:pt>
                <c:pt idx="484">
                  <c:v>3480</c:v>
                </c:pt>
                <c:pt idx="485">
                  <c:v>4300</c:v>
                </c:pt>
                <c:pt idx="486">
                  <c:v>4245</c:v>
                </c:pt>
                <c:pt idx="487">
                  <c:v>4100</c:v>
                </c:pt>
                <c:pt idx="488">
                  <c:v>3655</c:v>
                </c:pt>
                <c:pt idx="489">
                  <c:v>5424</c:v>
                </c:pt>
                <c:pt idx="490">
                  <c:v>7882</c:v>
                </c:pt>
                <c:pt idx="491">
                  <c:v>3822</c:v>
                </c:pt>
                <c:pt idx="492">
                  <c:v>4685</c:v>
                </c:pt>
                <c:pt idx="493">
                  <c:v>4731</c:v>
                </c:pt>
                <c:pt idx="494">
                  <c:v>3583</c:v>
                </c:pt>
                <c:pt idx="495">
                  <c:v>15288</c:v>
                </c:pt>
                <c:pt idx="496">
                  <c:v>3986</c:v>
                </c:pt>
                <c:pt idx="497">
                  <c:v>4177</c:v>
                </c:pt>
                <c:pt idx="498">
                  <c:v>5372</c:v>
                </c:pt>
                <c:pt idx="499">
                  <c:v>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6-4652-823B-185B09AC538A}"/>
            </c:ext>
          </c:extLst>
        </c:ser>
        <c:ser>
          <c:idx val="1"/>
          <c:order val="1"/>
          <c:tx>
            <c:strRef>
              <c:f>Tiempo_Creacion_Codigos!$G$3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Tiempo_Creacion_Codigos!$E$4:$E$503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Tiempo_Creacion_Codigos!$G$4:$G$503</c:f>
              <c:numCache>
                <c:formatCode>General</c:formatCode>
                <c:ptCount val="500"/>
                <c:pt idx="0">
                  <c:v>3609</c:v>
                </c:pt>
                <c:pt idx="1">
                  <c:v>5343</c:v>
                </c:pt>
                <c:pt idx="2">
                  <c:v>5726</c:v>
                </c:pt>
                <c:pt idx="3">
                  <c:v>8645</c:v>
                </c:pt>
                <c:pt idx="4">
                  <c:v>3424</c:v>
                </c:pt>
                <c:pt idx="5">
                  <c:v>3368</c:v>
                </c:pt>
                <c:pt idx="6">
                  <c:v>4021</c:v>
                </c:pt>
                <c:pt idx="7">
                  <c:v>3416</c:v>
                </c:pt>
                <c:pt idx="8">
                  <c:v>3695</c:v>
                </c:pt>
                <c:pt idx="9">
                  <c:v>3467</c:v>
                </c:pt>
                <c:pt idx="10">
                  <c:v>1839</c:v>
                </c:pt>
                <c:pt idx="11">
                  <c:v>2348</c:v>
                </c:pt>
                <c:pt idx="12">
                  <c:v>3776</c:v>
                </c:pt>
                <c:pt idx="13">
                  <c:v>3578</c:v>
                </c:pt>
                <c:pt idx="14">
                  <c:v>2872</c:v>
                </c:pt>
                <c:pt idx="15">
                  <c:v>1843</c:v>
                </c:pt>
                <c:pt idx="16">
                  <c:v>2179</c:v>
                </c:pt>
                <c:pt idx="17">
                  <c:v>3274</c:v>
                </c:pt>
                <c:pt idx="18">
                  <c:v>4287</c:v>
                </c:pt>
                <c:pt idx="19">
                  <c:v>5442</c:v>
                </c:pt>
                <c:pt idx="20">
                  <c:v>8814</c:v>
                </c:pt>
                <c:pt idx="21">
                  <c:v>8726</c:v>
                </c:pt>
                <c:pt idx="22">
                  <c:v>4209</c:v>
                </c:pt>
                <c:pt idx="23">
                  <c:v>4966</c:v>
                </c:pt>
                <c:pt idx="24">
                  <c:v>2698</c:v>
                </c:pt>
                <c:pt idx="25">
                  <c:v>4366</c:v>
                </c:pt>
                <c:pt idx="26">
                  <c:v>2476</c:v>
                </c:pt>
                <c:pt idx="27">
                  <c:v>2512</c:v>
                </c:pt>
                <c:pt idx="28">
                  <c:v>2270</c:v>
                </c:pt>
                <c:pt idx="29">
                  <c:v>2878</c:v>
                </c:pt>
                <c:pt idx="30">
                  <c:v>2000</c:v>
                </c:pt>
                <c:pt idx="31">
                  <c:v>4460</c:v>
                </c:pt>
                <c:pt idx="32">
                  <c:v>2711</c:v>
                </c:pt>
                <c:pt idx="33">
                  <c:v>4320</c:v>
                </c:pt>
                <c:pt idx="34">
                  <c:v>2443</c:v>
                </c:pt>
                <c:pt idx="35">
                  <c:v>2715</c:v>
                </c:pt>
                <c:pt idx="36">
                  <c:v>1857</c:v>
                </c:pt>
                <c:pt idx="37">
                  <c:v>1347</c:v>
                </c:pt>
                <c:pt idx="38">
                  <c:v>2791</c:v>
                </c:pt>
                <c:pt idx="39">
                  <c:v>3382</c:v>
                </c:pt>
                <c:pt idx="40">
                  <c:v>2885</c:v>
                </c:pt>
                <c:pt idx="41">
                  <c:v>1777</c:v>
                </c:pt>
                <c:pt idx="42">
                  <c:v>1934</c:v>
                </c:pt>
                <c:pt idx="43">
                  <c:v>2001</c:v>
                </c:pt>
                <c:pt idx="44">
                  <c:v>2759</c:v>
                </c:pt>
                <c:pt idx="45">
                  <c:v>1323</c:v>
                </c:pt>
                <c:pt idx="46">
                  <c:v>2540</c:v>
                </c:pt>
                <c:pt idx="47">
                  <c:v>3629</c:v>
                </c:pt>
                <c:pt idx="48">
                  <c:v>4198</c:v>
                </c:pt>
                <c:pt idx="49">
                  <c:v>6256</c:v>
                </c:pt>
                <c:pt idx="50">
                  <c:v>3888</c:v>
                </c:pt>
                <c:pt idx="51">
                  <c:v>2675</c:v>
                </c:pt>
                <c:pt idx="52">
                  <c:v>4004</c:v>
                </c:pt>
                <c:pt idx="53">
                  <c:v>2039</c:v>
                </c:pt>
                <c:pt idx="54">
                  <c:v>2917</c:v>
                </c:pt>
                <c:pt idx="55">
                  <c:v>2412</c:v>
                </c:pt>
                <c:pt idx="56">
                  <c:v>1751</c:v>
                </c:pt>
                <c:pt idx="57">
                  <c:v>7252</c:v>
                </c:pt>
                <c:pt idx="58">
                  <c:v>2484</c:v>
                </c:pt>
                <c:pt idx="59">
                  <c:v>2152</c:v>
                </c:pt>
                <c:pt idx="60">
                  <c:v>2129</c:v>
                </c:pt>
                <c:pt idx="61">
                  <c:v>2582</c:v>
                </c:pt>
                <c:pt idx="62">
                  <c:v>2229</c:v>
                </c:pt>
                <c:pt idx="63">
                  <c:v>2498</c:v>
                </c:pt>
                <c:pt idx="64">
                  <c:v>2531</c:v>
                </c:pt>
                <c:pt idx="65">
                  <c:v>1745</c:v>
                </c:pt>
                <c:pt idx="66">
                  <c:v>3769</c:v>
                </c:pt>
                <c:pt idx="67">
                  <c:v>2566</c:v>
                </c:pt>
                <c:pt idx="68">
                  <c:v>2593</c:v>
                </c:pt>
                <c:pt idx="69">
                  <c:v>5076</c:v>
                </c:pt>
                <c:pt idx="70">
                  <c:v>1957</c:v>
                </c:pt>
                <c:pt idx="71">
                  <c:v>3711</c:v>
                </c:pt>
                <c:pt idx="72">
                  <c:v>9024</c:v>
                </c:pt>
                <c:pt idx="73">
                  <c:v>4884</c:v>
                </c:pt>
                <c:pt idx="74">
                  <c:v>2728</c:v>
                </c:pt>
                <c:pt idx="75">
                  <c:v>1369</c:v>
                </c:pt>
                <c:pt idx="76">
                  <c:v>2007</c:v>
                </c:pt>
                <c:pt idx="77">
                  <c:v>2419</c:v>
                </c:pt>
                <c:pt idx="78">
                  <c:v>2408</c:v>
                </c:pt>
                <c:pt idx="79">
                  <c:v>2358</c:v>
                </c:pt>
                <c:pt idx="80">
                  <c:v>2757</c:v>
                </c:pt>
                <c:pt idx="81">
                  <c:v>1429</c:v>
                </c:pt>
                <c:pt idx="82">
                  <c:v>4105</c:v>
                </c:pt>
                <c:pt idx="83">
                  <c:v>2451</c:v>
                </c:pt>
                <c:pt idx="84">
                  <c:v>2514</c:v>
                </c:pt>
                <c:pt idx="85">
                  <c:v>1731</c:v>
                </c:pt>
                <c:pt idx="86">
                  <c:v>2405</c:v>
                </c:pt>
                <c:pt idx="87">
                  <c:v>5310</c:v>
                </c:pt>
                <c:pt idx="88">
                  <c:v>2952</c:v>
                </c:pt>
                <c:pt idx="89">
                  <c:v>3872</c:v>
                </c:pt>
                <c:pt idx="90">
                  <c:v>5279</c:v>
                </c:pt>
                <c:pt idx="91">
                  <c:v>3094</c:v>
                </c:pt>
                <c:pt idx="92">
                  <c:v>4197</c:v>
                </c:pt>
                <c:pt idx="93">
                  <c:v>1793</c:v>
                </c:pt>
                <c:pt idx="94">
                  <c:v>4392</c:v>
                </c:pt>
                <c:pt idx="95">
                  <c:v>3140</c:v>
                </c:pt>
                <c:pt idx="96">
                  <c:v>2389</c:v>
                </c:pt>
                <c:pt idx="97">
                  <c:v>2543</c:v>
                </c:pt>
                <c:pt idx="98">
                  <c:v>2831</c:v>
                </c:pt>
                <c:pt idx="99">
                  <c:v>4329</c:v>
                </c:pt>
                <c:pt idx="100">
                  <c:v>8197</c:v>
                </c:pt>
                <c:pt idx="101">
                  <c:v>4524</c:v>
                </c:pt>
                <c:pt idx="102">
                  <c:v>3448</c:v>
                </c:pt>
                <c:pt idx="103">
                  <c:v>4598</c:v>
                </c:pt>
                <c:pt idx="104">
                  <c:v>4135</c:v>
                </c:pt>
                <c:pt idx="105">
                  <c:v>3436</c:v>
                </c:pt>
                <c:pt idx="106">
                  <c:v>2556</c:v>
                </c:pt>
                <c:pt idx="107">
                  <c:v>2009</c:v>
                </c:pt>
                <c:pt idx="108">
                  <c:v>2228</c:v>
                </c:pt>
                <c:pt idx="109">
                  <c:v>3034</c:v>
                </c:pt>
                <c:pt idx="110">
                  <c:v>1657</c:v>
                </c:pt>
                <c:pt idx="111">
                  <c:v>2625</c:v>
                </c:pt>
                <c:pt idx="112">
                  <c:v>3144</c:v>
                </c:pt>
                <c:pt idx="113">
                  <c:v>1619</c:v>
                </c:pt>
                <c:pt idx="114">
                  <c:v>3577</c:v>
                </c:pt>
                <c:pt idx="115">
                  <c:v>3351</c:v>
                </c:pt>
                <c:pt idx="116">
                  <c:v>1935</c:v>
                </c:pt>
                <c:pt idx="117">
                  <c:v>2646</c:v>
                </c:pt>
                <c:pt idx="118">
                  <c:v>2943</c:v>
                </c:pt>
                <c:pt idx="119">
                  <c:v>3533</c:v>
                </c:pt>
                <c:pt idx="120">
                  <c:v>3847</c:v>
                </c:pt>
                <c:pt idx="121">
                  <c:v>1608</c:v>
                </c:pt>
                <c:pt idx="122">
                  <c:v>2484</c:v>
                </c:pt>
                <c:pt idx="123">
                  <c:v>5811</c:v>
                </c:pt>
                <c:pt idx="124">
                  <c:v>6683</c:v>
                </c:pt>
                <c:pt idx="125">
                  <c:v>3166</c:v>
                </c:pt>
                <c:pt idx="126">
                  <c:v>2149</c:v>
                </c:pt>
                <c:pt idx="127">
                  <c:v>1924</c:v>
                </c:pt>
                <c:pt idx="128">
                  <c:v>2283</c:v>
                </c:pt>
                <c:pt idx="129">
                  <c:v>3236</c:v>
                </c:pt>
                <c:pt idx="130">
                  <c:v>2678</c:v>
                </c:pt>
                <c:pt idx="131">
                  <c:v>2109</c:v>
                </c:pt>
                <c:pt idx="132">
                  <c:v>2555</c:v>
                </c:pt>
                <c:pt idx="133">
                  <c:v>1303</c:v>
                </c:pt>
                <c:pt idx="134">
                  <c:v>4394</c:v>
                </c:pt>
                <c:pt idx="135">
                  <c:v>3578</c:v>
                </c:pt>
                <c:pt idx="136">
                  <c:v>3043</c:v>
                </c:pt>
                <c:pt idx="137">
                  <c:v>1532</c:v>
                </c:pt>
                <c:pt idx="138">
                  <c:v>1685</c:v>
                </c:pt>
                <c:pt idx="139">
                  <c:v>2545</c:v>
                </c:pt>
                <c:pt idx="140">
                  <c:v>2158</c:v>
                </c:pt>
                <c:pt idx="141">
                  <c:v>2389</c:v>
                </c:pt>
                <c:pt idx="142">
                  <c:v>1681</c:v>
                </c:pt>
                <c:pt idx="143">
                  <c:v>1689</c:v>
                </c:pt>
                <c:pt idx="144">
                  <c:v>1755</c:v>
                </c:pt>
                <c:pt idx="145">
                  <c:v>1972</c:v>
                </c:pt>
                <c:pt idx="146">
                  <c:v>2254</c:v>
                </c:pt>
                <c:pt idx="147">
                  <c:v>1270</c:v>
                </c:pt>
                <c:pt idx="148">
                  <c:v>1784</c:v>
                </c:pt>
                <c:pt idx="149">
                  <c:v>1537</c:v>
                </c:pt>
                <c:pt idx="150">
                  <c:v>2003</c:v>
                </c:pt>
                <c:pt idx="151">
                  <c:v>2334</c:v>
                </c:pt>
                <c:pt idx="152">
                  <c:v>2410</c:v>
                </c:pt>
                <c:pt idx="153">
                  <c:v>1611</c:v>
                </c:pt>
                <c:pt idx="154">
                  <c:v>2545</c:v>
                </c:pt>
                <c:pt idx="155">
                  <c:v>2376</c:v>
                </c:pt>
                <c:pt idx="156">
                  <c:v>1431</c:v>
                </c:pt>
                <c:pt idx="157">
                  <c:v>2269</c:v>
                </c:pt>
                <c:pt idx="158">
                  <c:v>1645</c:v>
                </c:pt>
                <c:pt idx="159">
                  <c:v>1837</c:v>
                </c:pt>
                <c:pt idx="160">
                  <c:v>2472</c:v>
                </c:pt>
                <c:pt idx="161">
                  <c:v>7381</c:v>
                </c:pt>
                <c:pt idx="162">
                  <c:v>3462</c:v>
                </c:pt>
                <c:pt idx="163">
                  <c:v>1349</c:v>
                </c:pt>
                <c:pt idx="164">
                  <c:v>2394</c:v>
                </c:pt>
                <c:pt idx="165">
                  <c:v>2259</c:v>
                </c:pt>
                <c:pt idx="166">
                  <c:v>1518</c:v>
                </c:pt>
                <c:pt idx="167">
                  <c:v>3561</c:v>
                </c:pt>
                <c:pt idx="168">
                  <c:v>3703</c:v>
                </c:pt>
                <c:pt idx="169">
                  <c:v>3691</c:v>
                </c:pt>
                <c:pt idx="170">
                  <c:v>1318</c:v>
                </c:pt>
                <c:pt idx="171">
                  <c:v>2797</c:v>
                </c:pt>
                <c:pt idx="172">
                  <c:v>2683</c:v>
                </c:pt>
                <c:pt idx="173">
                  <c:v>1410</c:v>
                </c:pt>
                <c:pt idx="174">
                  <c:v>2884</c:v>
                </c:pt>
                <c:pt idx="175">
                  <c:v>2721</c:v>
                </c:pt>
                <c:pt idx="176">
                  <c:v>1918</c:v>
                </c:pt>
                <c:pt idx="177">
                  <c:v>2744</c:v>
                </c:pt>
                <c:pt idx="178">
                  <c:v>2467</c:v>
                </c:pt>
                <c:pt idx="179">
                  <c:v>2491</c:v>
                </c:pt>
                <c:pt idx="180">
                  <c:v>2398</c:v>
                </c:pt>
                <c:pt idx="181">
                  <c:v>1507</c:v>
                </c:pt>
                <c:pt idx="182">
                  <c:v>2315</c:v>
                </c:pt>
                <c:pt idx="183">
                  <c:v>1809</c:v>
                </c:pt>
                <c:pt idx="184">
                  <c:v>4944</c:v>
                </c:pt>
                <c:pt idx="185">
                  <c:v>3070</c:v>
                </c:pt>
                <c:pt idx="186">
                  <c:v>1920</c:v>
                </c:pt>
                <c:pt idx="187">
                  <c:v>1983</c:v>
                </c:pt>
                <c:pt idx="188">
                  <c:v>3130</c:v>
                </c:pt>
                <c:pt idx="189">
                  <c:v>2773</c:v>
                </c:pt>
                <c:pt idx="190">
                  <c:v>1927</c:v>
                </c:pt>
                <c:pt idx="191">
                  <c:v>2358</c:v>
                </c:pt>
                <c:pt idx="192">
                  <c:v>1405</c:v>
                </c:pt>
                <c:pt idx="193">
                  <c:v>3905</c:v>
                </c:pt>
                <c:pt idx="194">
                  <c:v>3630</c:v>
                </c:pt>
                <c:pt idx="195">
                  <c:v>4620</c:v>
                </c:pt>
                <c:pt idx="196">
                  <c:v>1850</c:v>
                </c:pt>
                <c:pt idx="197">
                  <c:v>2255</c:v>
                </c:pt>
                <c:pt idx="198">
                  <c:v>7401</c:v>
                </c:pt>
                <c:pt idx="199">
                  <c:v>3093</c:v>
                </c:pt>
                <c:pt idx="200">
                  <c:v>2173</c:v>
                </c:pt>
                <c:pt idx="201">
                  <c:v>2787</c:v>
                </c:pt>
                <c:pt idx="202">
                  <c:v>2009</c:v>
                </c:pt>
                <c:pt idx="203">
                  <c:v>5224</c:v>
                </c:pt>
                <c:pt idx="204">
                  <c:v>3323</c:v>
                </c:pt>
                <c:pt idx="205">
                  <c:v>3311</c:v>
                </c:pt>
                <c:pt idx="206">
                  <c:v>2202</c:v>
                </c:pt>
                <c:pt idx="207">
                  <c:v>2418</c:v>
                </c:pt>
                <c:pt idx="208">
                  <c:v>3514</c:v>
                </c:pt>
                <c:pt idx="209">
                  <c:v>3635</c:v>
                </c:pt>
                <c:pt idx="210">
                  <c:v>1904</c:v>
                </c:pt>
                <c:pt idx="211">
                  <c:v>2010</c:v>
                </c:pt>
                <c:pt idx="212">
                  <c:v>1732</c:v>
                </c:pt>
                <c:pt idx="213">
                  <c:v>1993</c:v>
                </c:pt>
                <c:pt idx="214">
                  <c:v>4266</c:v>
                </c:pt>
                <c:pt idx="215">
                  <c:v>2721</c:v>
                </c:pt>
                <c:pt idx="216">
                  <c:v>1801</c:v>
                </c:pt>
                <c:pt idx="217">
                  <c:v>1397</c:v>
                </c:pt>
                <c:pt idx="218">
                  <c:v>1998</c:v>
                </c:pt>
                <c:pt idx="219">
                  <c:v>4932</c:v>
                </c:pt>
                <c:pt idx="220">
                  <c:v>2495</c:v>
                </c:pt>
                <c:pt idx="221">
                  <c:v>2556</c:v>
                </c:pt>
                <c:pt idx="222">
                  <c:v>1457</c:v>
                </c:pt>
                <c:pt idx="223">
                  <c:v>2821</c:v>
                </c:pt>
                <c:pt idx="224">
                  <c:v>3007</c:v>
                </c:pt>
                <c:pt idx="225">
                  <c:v>2912</c:v>
                </c:pt>
                <c:pt idx="226">
                  <c:v>2122</c:v>
                </c:pt>
                <c:pt idx="227">
                  <c:v>2421</c:v>
                </c:pt>
                <c:pt idx="228">
                  <c:v>3889</c:v>
                </c:pt>
                <c:pt idx="229">
                  <c:v>4224</c:v>
                </c:pt>
                <c:pt idx="230">
                  <c:v>2942</c:v>
                </c:pt>
                <c:pt idx="231">
                  <c:v>1780</c:v>
                </c:pt>
                <c:pt idx="232">
                  <c:v>1941</c:v>
                </c:pt>
                <c:pt idx="233">
                  <c:v>3263</c:v>
                </c:pt>
                <c:pt idx="234">
                  <c:v>4424</c:v>
                </c:pt>
                <c:pt idx="235">
                  <c:v>1977</c:v>
                </c:pt>
                <c:pt idx="236">
                  <c:v>5165</c:v>
                </c:pt>
                <c:pt idx="237">
                  <c:v>3191</c:v>
                </c:pt>
                <c:pt idx="238">
                  <c:v>2026</c:v>
                </c:pt>
                <c:pt idx="239">
                  <c:v>5059</c:v>
                </c:pt>
                <c:pt idx="240">
                  <c:v>5109</c:v>
                </c:pt>
                <c:pt idx="241">
                  <c:v>4465</c:v>
                </c:pt>
                <c:pt idx="242">
                  <c:v>1717</c:v>
                </c:pt>
                <c:pt idx="243">
                  <c:v>4731</c:v>
                </c:pt>
                <c:pt idx="244">
                  <c:v>4293</c:v>
                </c:pt>
                <c:pt idx="245">
                  <c:v>3804</c:v>
                </c:pt>
                <c:pt idx="246">
                  <c:v>1937</c:v>
                </c:pt>
                <c:pt idx="247">
                  <c:v>2373</c:v>
                </c:pt>
                <c:pt idx="248">
                  <c:v>2736</c:v>
                </c:pt>
                <c:pt idx="249">
                  <c:v>4309</c:v>
                </c:pt>
                <c:pt idx="250">
                  <c:v>3055</c:v>
                </c:pt>
                <c:pt idx="251">
                  <c:v>3341</c:v>
                </c:pt>
                <c:pt idx="252">
                  <c:v>2840</c:v>
                </c:pt>
                <c:pt idx="253">
                  <c:v>5204</c:v>
                </c:pt>
                <c:pt idx="254">
                  <c:v>4256</c:v>
                </c:pt>
                <c:pt idx="255">
                  <c:v>2342</c:v>
                </c:pt>
                <c:pt idx="256">
                  <c:v>2866</c:v>
                </c:pt>
                <c:pt idx="257">
                  <c:v>3293</c:v>
                </c:pt>
                <c:pt idx="258">
                  <c:v>4428</c:v>
                </c:pt>
                <c:pt idx="259">
                  <c:v>1482</c:v>
                </c:pt>
                <c:pt idx="260">
                  <c:v>3622</c:v>
                </c:pt>
                <c:pt idx="261">
                  <c:v>6759</c:v>
                </c:pt>
                <c:pt idx="262">
                  <c:v>1732</c:v>
                </c:pt>
                <c:pt idx="263">
                  <c:v>2675</c:v>
                </c:pt>
                <c:pt idx="264">
                  <c:v>9044</c:v>
                </c:pt>
                <c:pt idx="265">
                  <c:v>2343</c:v>
                </c:pt>
                <c:pt idx="266">
                  <c:v>1356</c:v>
                </c:pt>
                <c:pt idx="267">
                  <c:v>2554</c:v>
                </c:pt>
                <c:pt idx="268">
                  <c:v>2800</c:v>
                </c:pt>
                <c:pt idx="269">
                  <c:v>2436</c:v>
                </c:pt>
                <c:pt idx="270">
                  <c:v>1322</c:v>
                </c:pt>
                <c:pt idx="271">
                  <c:v>2007</c:v>
                </c:pt>
                <c:pt idx="272">
                  <c:v>1248</c:v>
                </c:pt>
                <c:pt idx="273">
                  <c:v>1678</c:v>
                </c:pt>
                <c:pt idx="274">
                  <c:v>7496</c:v>
                </c:pt>
                <c:pt idx="275">
                  <c:v>3361</c:v>
                </c:pt>
                <c:pt idx="276">
                  <c:v>2856</c:v>
                </c:pt>
                <c:pt idx="277">
                  <c:v>3360</c:v>
                </c:pt>
                <c:pt idx="278">
                  <c:v>4091</c:v>
                </c:pt>
                <c:pt idx="279">
                  <c:v>4593</c:v>
                </c:pt>
                <c:pt idx="280">
                  <c:v>3766</c:v>
                </c:pt>
                <c:pt idx="281">
                  <c:v>2698</c:v>
                </c:pt>
                <c:pt idx="282">
                  <c:v>3413</c:v>
                </c:pt>
                <c:pt idx="283">
                  <c:v>4846</c:v>
                </c:pt>
                <c:pt idx="284">
                  <c:v>4342</c:v>
                </c:pt>
                <c:pt idx="285">
                  <c:v>2700</c:v>
                </c:pt>
                <c:pt idx="286">
                  <c:v>3648</c:v>
                </c:pt>
                <c:pt idx="287">
                  <c:v>4962</c:v>
                </c:pt>
                <c:pt idx="288">
                  <c:v>3280</c:v>
                </c:pt>
                <c:pt idx="289">
                  <c:v>3850</c:v>
                </c:pt>
                <c:pt idx="290">
                  <c:v>3714</c:v>
                </c:pt>
                <c:pt idx="291">
                  <c:v>4087</c:v>
                </c:pt>
                <c:pt idx="292">
                  <c:v>2761</c:v>
                </c:pt>
                <c:pt idx="293">
                  <c:v>3134</c:v>
                </c:pt>
                <c:pt idx="294">
                  <c:v>2867</c:v>
                </c:pt>
                <c:pt idx="295">
                  <c:v>2962</c:v>
                </c:pt>
                <c:pt idx="296">
                  <c:v>5659</c:v>
                </c:pt>
                <c:pt idx="297">
                  <c:v>2872</c:v>
                </c:pt>
                <c:pt idx="298">
                  <c:v>2779</c:v>
                </c:pt>
                <c:pt idx="299">
                  <c:v>2816</c:v>
                </c:pt>
                <c:pt idx="300">
                  <c:v>3488</c:v>
                </c:pt>
                <c:pt idx="301">
                  <c:v>2815</c:v>
                </c:pt>
                <c:pt idx="302">
                  <c:v>3181</c:v>
                </c:pt>
                <c:pt idx="303">
                  <c:v>1617</c:v>
                </c:pt>
                <c:pt idx="304">
                  <c:v>1978</c:v>
                </c:pt>
                <c:pt idx="305">
                  <c:v>1796</c:v>
                </c:pt>
                <c:pt idx="306">
                  <c:v>3409</c:v>
                </c:pt>
                <c:pt idx="307">
                  <c:v>1856</c:v>
                </c:pt>
                <c:pt idx="308">
                  <c:v>2305</c:v>
                </c:pt>
                <c:pt idx="309">
                  <c:v>1265</c:v>
                </c:pt>
                <c:pt idx="310">
                  <c:v>1925</c:v>
                </c:pt>
                <c:pt idx="311">
                  <c:v>1618</c:v>
                </c:pt>
                <c:pt idx="312">
                  <c:v>1929</c:v>
                </c:pt>
                <c:pt idx="313">
                  <c:v>2468</c:v>
                </c:pt>
                <c:pt idx="314">
                  <c:v>2506</c:v>
                </c:pt>
                <c:pt idx="315">
                  <c:v>1705</c:v>
                </c:pt>
                <c:pt idx="316">
                  <c:v>4486</c:v>
                </c:pt>
                <c:pt idx="317">
                  <c:v>3678</c:v>
                </c:pt>
                <c:pt idx="318">
                  <c:v>1454</c:v>
                </c:pt>
                <c:pt idx="319">
                  <c:v>1709</c:v>
                </c:pt>
                <c:pt idx="320">
                  <c:v>2406</c:v>
                </c:pt>
                <c:pt idx="321">
                  <c:v>1988</c:v>
                </c:pt>
                <c:pt idx="322">
                  <c:v>3879</c:v>
                </c:pt>
                <c:pt idx="323">
                  <c:v>5054</c:v>
                </c:pt>
                <c:pt idx="324">
                  <c:v>4934</c:v>
                </c:pt>
                <c:pt idx="325">
                  <c:v>3529</c:v>
                </c:pt>
                <c:pt idx="326">
                  <c:v>4365</c:v>
                </c:pt>
                <c:pt idx="327">
                  <c:v>1737</c:v>
                </c:pt>
                <c:pt idx="328">
                  <c:v>2040</c:v>
                </c:pt>
                <c:pt idx="329">
                  <c:v>3286</c:v>
                </c:pt>
                <c:pt idx="330">
                  <c:v>1750</c:v>
                </c:pt>
                <c:pt idx="331">
                  <c:v>1761</c:v>
                </c:pt>
                <c:pt idx="332">
                  <c:v>3016</c:v>
                </c:pt>
                <c:pt idx="333">
                  <c:v>2393</c:v>
                </c:pt>
                <c:pt idx="334">
                  <c:v>1154</c:v>
                </c:pt>
                <c:pt idx="335">
                  <c:v>2541</c:v>
                </c:pt>
                <c:pt idx="336">
                  <c:v>1646</c:v>
                </c:pt>
                <c:pt idx="337">
                  <c:v>4673</c:v>
                </c:pt>
                <c:pt idx="338">
                  <c:v>3620</c:v>
                </c:pt>
                <c:pt idx="339">
                  <c:v>3761</c:v>
                </c:pt>
                <c:pt idx="340">
                  <c:v>2200</c:v>
                </c:pt>
                <c:pt idx="341">
                  <c:v>1910</c:v>
                </c:pt>
                <c:pt idx="342">
                  <c:v>4222</c:v>
                </c:pt>
                <c:pt idx="343">
                  <c:v>4727</c:v>
                </c:pt>
                <c:pt idx="344">
                  <c:v>1406</c:v>
                </c:pt>
                <c:pt idx="345">
                  <c:v>2582</c:v>
                </c:pt>
                <c:pt idx="346">
                  <c:v>1454</c:v>
                </c:pt>
                <c:pt idx="347">
                  <c:v>3765</c:v>
                </c:pt>
                <c:pt idx="348">
                  <c:v>2280</c:v>
                </c:pt>
                <c:pt idx="349">
                  <c:v>1778</c:v>
                </c:pt>
                <c:pt idx="350">
                  <c:v>2504</c:v>
                </c:pt>
                <c:pt idx="351">
                  <c:v>3261</c:v>
                </c:pt>
                <c:pt idx="352">
                  <c:v>2932</c:v>
                </c:pt>
                <c:pt idx="353">
                  <c:v>2560</c:v>
                </c:pt>
                <c:pt idx="354">
                  <c:v>2106</c:v>
                </c:pt>
                <c:pt idx="355">
                  <c:v>2395</c:v>
                </c:pt>
                <c:pt idx="356">
                  <c:v>2745</c:v>
                </c:pt>
                <c:pt idx="357">
                  <c:v>1708</c:v>
                </c:pt>
                <c:pt idx="358">
                  <c:v>1676</c:v>
                </c:pt>
                <c:pt idx="359">
                  <c:v>2368</c:v>
                </c:pt>
                <c:pt idx="360">
                  <c:v>1849</c:v>
                </c:pt>
                <c:pt idx="361">
                  <c:v>2887</c:v>
                </c:pt>
                <c:pt idx="362">
                  <c:v>2342</c:v>
                </c:pt>
                <c:pt idx="363">
                  <c:v>2087</c:v>
                </c:pt>
                <c:pt idx="364">
                  <c:v>3640</c:v>
                </c:pt>
                <c:pt idx="365">
                  <c:v>2779</c:v>
                </c:pt>
                <c:pt idx="366">
                  <c:v>2358</c:v>
                </c:pt>
                <c:pt idx="367">
                  <c:v>1997</c:v>
                </c:pt>
                <c:pt idx="368">
                  <c:v>2469</c:v>
                </c:pt>
                <c:pt idx="369">
                  <c:v>2366</c:v>
                </c:pt>
                <c:pt idx="370">
                  <c:v>2114</c:v>
                </c:pt>
                <c:pt idx="371">
                  <c:v>2092</c:v>
                </c:pt>
                <c:pt idx="372">
                  <c:v>2019</c:v>
                </c:pt>
                <c:pt idx="373">
                  <c:v>3166</c:v>
                </c:pt>
                <c:pt idx="374">
                  <c:v>1364</c:v>
                </c:pt>
                <c:pt idx="375">
                  <c:v>1896</c:v>
                </c:pt>
                <c:pt idx="376">
                  <c:v>3037</c:v>
                </c:pt>
                <c:pt idx="377">
                  <c:v>2332</c:v>
                </c:pt>
                <c:pt idx="378">
                  <c:v>1196</c:v>
                </c:pt>
                <c:pt idx="379">
                  <c:v>4871</c:v>
                </c:pt>
                <c:pt idx="380">
                  <c:v>2026</c:v>
                </c:pt>
                <c:pt idx="381">
                  <c:v>2463</c:v>
                </c:pt>
                <c:pt idx="382">
                  <c:v>1581</c:v>
                </c:pt>
                <c:pt idx="383">
                  <c:v>2429</c:v>
                </c:pt>
                <c:pt idx="384">
                  <c:v>3085</c:v>
                </c:pt>
                <c:pt idx="385">
                  <c:v>3090</c:v>
                </c:pt>
                <c:pt idx="386">
                  <c:v>1876</c:v>
                </c:pt>
                <c:pt idx="387">
                  <c:v>1699</c:v>
                </c:pt>
                <c:pt idx="388">
                  <c:v>1680</c:v>
                </c:pt>
                <c:pt idx="389">
                  <c:v>3201</c:v>
                </c:pt>
                <c:pt idx="390">
                  <c:v>4766</c:v>
                </c:pt>
                <c:pt idx="391">
                  <c:v>5888</c:v>
                </c:pt>
                <c:pt idx="392">
                  <c:v>3806</c:v>
                </c:pt>
                <c:pt idx="393">
                  <c:v>3794</c:v>
                </c:pt>
                <c:pt idx="394">
                  <c:v>8154</c:v>
                </c:pt>
                <c:pt idx="395">
                  <c:v>4572</c:v>
                </c:pt>
                <c:pt idx="396">
                  <c:v>2180</c:v>
                </c:pt>
                <c:pt idx="397">
                  <c:v>2763</c:v>
                </c:pt>
                <c:pt idx="398">
                  <c:v>1978</c:v>
                </c:pt>
                <c:pt idx="399">
                  <c:v>2936</c:v>
                </c:pt>
                <c:pt idx="400">
                  <c:v>1999</c:v>
                </c:pt>
                <c:pt idx="401">
                  <c:v>2356</c:v>
                </c:pt>
                <c:pt idx="402">
                  <c:v>3155</c:v>
                </c:pt>
                <c:pt idx="403">
                  <c:v>3006</c:v>
                </c:pt>
                <c:pt idx="404">
                  <c:v>2912</c:v>
                </c:pt>
                <c:pt idx="405">
                  <c:v>5354</c:v>
                </c:pt>
                <c:pt idx="406">
                  <c:v>3561</c:v>
                </c:pt>
                <c:pt idx="407">
                  <c:v>2258</c:v>
                </c:pt>
                <c:pt idx="408">
                  <c:v>5253</c:v>
                </c:pt>
                <c:pt idx="409">
                  <c:v>3437</c:v>
                </c:pt>
                <c:pt idx="410">
                  <c:v>2273</c:v>
                </c:pt>
                <c:pt idx="411">
                  <c:v>2827</c:v>
                </c:pt>
                <c:pt idx="412">
                  <c:v>3322</c:v>
                </c:pt>
                <c:pt idx="413">
                  <c:v>4401</c:v>
                </c:pt>
                <c:pt idx="414">
                  <c:v>3190</c:v>
                </c:pt>
                <c:pt idx="415">
                  <c:v>3197</c:v>
                </c:pt>
                <c:pt idx="416">
                  <c:v>4980</c:v>
                </c:pt>
                <c:pt idx="417">
                  <c:v>3877</c:v>
                </c:pt>
                <c:pt idx="418">
                  <c:v>2770</c:v>
                </c:pt>
                <c:pt idx="419">
                  <c:v>1573</c:v>
                </c:pt>
                <c:pt idx="420">
                  <c:v>1624</c:v>
                </c:pt>
                <c:pt idx="421">
                  <c:v>3549</c:v>
                </c:pt>
                <c:pt idx="422">
                  <c:v>2287</c:v>
                </c:pt>
                <c:pt idx="423">
                  <c:v>3591</c:v>
                </c:pt>
                <c:pt idx="424">
                  <c:v>5685</c:v>
                </c:pt>
                <c:pt idx="425">
                  <c:v>1618</c:v>
                </c:pt>
                <c:pt idx="426">
                  <c:v>1407</c:v>
                </c:pt>
                <c:pt idx="427">
                  <c:v>2607</c:v>
                </c:pt>
                <c:pt idx="428">
                  <c:v>6686</c:v>
                </c:pt>
                <c:pt idx="429">
                  <c:v>2907</c:v>
                </c:pt>
                <c:pt idx="430">
                  <c:v>2648</c:v>
                </c:pt>
                <c:pt idx="431">
                  <c:v>2843</c:v>
                </c:pt>
                <c:pt idx="432">
                  <c:v>3203</c:v>
                </c:pt>
                <c:pt idx="433">
                  <c:v>3703</c:v>
                </c:pt>
                <c:pt idx="434">
                  <c:v>6142</c:v>
                </c:pt>
                <c:pt idx="435">
                  <c:v>1901</c:v>
                </c:pt>
                <c:pt idx="436">
                  <c:v>2391</c:v>
                </c:pt>
                <c:pt idx="437">
                  <c:v>3940</c:v>
                </c:pt>
                <c:pt idx="438">
                  <c:v>3280</c:v>
                </c:pt>
                <c:pt idx="439">
                  <c:v>2806</c:v>
                </c:pt>
                <c:pt idx="440">
                  <c:v>2701</c:v>
                </c:pt>
                <c:pt idx="441">
                  <c:v>2497</c:v>
                </c:pt>
                <c:pt idx="442">
                  <c:v>3728</c:v>
                </c:pt>
                <c:pt idx="443">
                  <c:v>3003</c:v>
                </c:pt>
                <c:pt idx="444">
                  <c:v>2206</c:v>
                </c:pt>
                <c:pt idx="445">
                  <c:v>2579</c:v>
                </c:pt>
                <c:pt idx="446">
                  <c:v>2607</c:v>
                </c:pt>
                <c:pt idx="447">
                  <c:v>1595</c:v>
                </c:pt>
                <c:pt idx="448">
                  <c:v>5568</c:v>
                </c:pt>
                <c:pt idx="449">
                  <c:v>1818</c:v>
                </c:pt>
                <c:pt idx="450">
                  <c:v>2589</c:v>
                </c:pt>
                <c:pt idx="451">
                  <c:v>1733</c:v>
                </c:pt>
                <c:pt idx="452">
                  <c:v>2051</c:v>
                </c:pt>
                <c:pt idx="453">
                  <c:v>2168</c:v>
                </c:pt>
                <c:pt idx="454">
                  <c:v>6634</c:v>
                </c:pt>
                <c:pt idx="455">
                  <c:v>2964</c:v>
                </c:pt>
                <c:pt idx="456">
                  <c:v>3011</c:v>
                </c:pt>
                <c:pt idx="457">
                  <c:v>2174</c:v>
                </c:pt>
                <c:pt idx="458">
                  <c:v>5417</c:v>
                </c:pt>
                <c:pt idx="459">
                  <c:v>3331</c:v>
                </c:pt>
                <c:pt idx="460">
                  <c:v>2556</c:v>
                </c:pt>
                <c:pt idx="461">
                  <c:v>2104</c:v>
                </c:pt>
                <c:pt idx="462">
                  <c:v>2110</c:v>
                </c:pt>
                <c:pt idx="463">
                  <c:v>1907</c:v>
                </c:pt>
                <c:pt idx="464">
                  <c:v>3824</c:v>
                </c:pt>
                <c:pt idx="465">
                  <c:v>3874</c:v>
                </c:pt>
                <c:pt idx="466">
                  <c:v>2819</c:v>
                </c:pt>
                <c:pt idx="467">
                  <c:v>1473</c:v>
                </c:pt>
                <c:pt idx="468">
                  <c:v>4013</c:v>
                </c:pt>
                <c:pt idx="469">
                  <c:v>3944</c:v>
                </c:pt>
                <c:pt idx="470">
                  <c:v>2335</c:v>
                </c:pt>
                <c:pt idx="471">
                  <c:v>1481</c:v>
                </c:pt>
                <c:pt idx="472">
                  <c:v>2608</c:v>
                </c:pt>
                <c:pt idx="473">
                  <c:v>1932</c:v>
                </c:pt>
                <c:pt idx="474">
                  <c:v>4131</c:v>
                </c:pt>
                <c:pt idx="475">
                  <c:v>2255</c:v>
                </c:pt>
                <c:pt idx="476">
                  <c:v>2455</c:v>
                </c:pt>
                <c:pt idx="477">
                  <c:v>1785</c:v>
                </c:pt>
                <c:pt idx="478">
                  <c:v>2128</c:v>
                </c:pt>
                <c:pt idx="479">
                  <c:v>2978</c:v>
                </c:pt>
                <c:pt idx="480">
                  <c:v>2001</c:v>
                </c:pt>
                <c:pt idx="481">
                  <c:v>1677</c:v>
                </c:pt>
                <c:pt idx="482">
                  <c:v>2614</c:v>
                </c:pt>
                <c:pt idx="483">
                  <c:v>1069</c:v>
                </c:pt>
                <c:pt idx="484">
                  <c:v>3161</c:v>
                </c:pt>
                <c:pt idx="485">
                  <c:v>2729</c:v>
                </c:pt>
                <c:pt idx="486">
                  <c:v>2035</c:v>
                </c:pt>
                <c:pt idx="487">
                  <c:v>1267</c:v>
                </c:pt>
                <c:pt idx="488">
                  <c:v>2429</c:v>
                </c:pt>
                <c:pt idx="489">
                  <c:v>5099</c:v>
                </c:pt>
                <c:pt idx="490">
                  <c:v>3722</c:v>
                </c:pt>
                <c:pt idx="491">
                  <c:v>2972</c:v>
                </c:pt>
                <c:pt idx="492">
                  <c:v>1465</c:v>
                </c:pt>
                <c:pt idx="493">
                  <c:v>1456</c:v>
                </c:pt>
                <c:pt idx="494">
                  <c:v>2782</c:v>
                </c:pt>
                <c:pt idx="495">
                  <c:v>2941</c:v>
                </c:pt>
                <c:pt idx="496">
                  <c:v>4048</c:v>
                </c:pt>
                <c:pt idx="497">
                  <c:v>1550</c:v>
                </c:pt>
                <c:pt idx="498">
                  <c:v>2500</c:v>
                </c:pt>
                <c:pt idx="499">
                  <c:v>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6-4652-823B-185B09AC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Tiempo_Creacion_Codigos!$I$3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Tiempo_Creacion_Codigos!$H$4:$H$503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Tiempo_Creacion_Codigos!$I$4:$I$503</c:f>
              <c:numCache>
                <c:formatCode>General</c:formatCode>
                <c:ptCount val="500"/>
                <c:pt idx="0">
                  <c:v>31640</c:v>
                </c:pt>
                <c:pt idx="1">
                  <c:v>7784</c:v>
                </c:pt>
                <c:pt idx="2">
                  <c:v>7203</c:v>
                </c:pt>
                <c:pt idx="3">
                  <c:v>7273</c:v>
                </c:pt>
                <c:pt idx="4">
                  <c:v>6702</c:v>
                </c:pt>
                <c:pt idx="5">
                  <c:v>19043</c:v>
                </c:pt>
                <c:pt idx="6">
                  <c:v>8583</c:v>
                </c:pt>
                <c:pt idx="7">
                  <c:v>10330</c:v>
                </c:pt>
                <c:pt idx="8">
                  <c:v>10180</c:v>
                </c:pt>
                <c:pt idx="9">
                  <c:v>9633</c:v>
                </c:pt>
                <c:pt idx="10">
                  <c:v>7522</c:v>
                </c:pt>
                <c:pt idx="11">
                  <c:v>6901</c:v>
                </c:pt>
                <c:pt idx="12">
                  <c:v>8724</c:v>
                </c:pt>
                <c:pt idx="13">
                  <c:v>7093</c:v>
                </c:pt>
                <c:pt idx="14">
                  <c:v>7189</c:v>
                </c:pt>
                <c:pt idx="15">
                  <c:v>7772</c:v>
                </c:pt>
                <c:pt idx="16">
                  <c:v>8166</c:v>
                </c:pt>
                <c:pt idx="17">
                  <c:v>10934</c:v>
                </c:pt>
                <c:pt idx="18">
                  <c:v>5974</c:v>
                </c:pt>
                <c:pt idx="19">
                  <c:v>7489</c:v>
                </c:pt>
                <c:pt idx="20">
                  <c:v>6682</c:v>
                </c:pt>
                <c:pt idx="21">
                  <c:v>12740</c:v>
                </c:pt>
                <c:pt idx="22">
                  <c:v>7614</c:v>
                </c:pt>
                <c:pt idx="23">
                  <c:v>14227</c:v>
                </c:pt>
                <c:pt idx="24">
                  <c:v>8366</c:v>
                </c:pt>
                <c:pt idx="25">
                  <c:v>11018</c:v>
                </c:pt>
                <c:pt idx="26">
                  <c:v>12565</c:v>
                </c:pt>
                <c:pt idx="27">
                  <c:v>10994</c:v>
                </c:pt>
                <c:pt idx="28">
                  <c:v>13716</c:v>
                </c:pt>
                <c:pt idx="29">
                  <c:v>11168</c:v>
                </c:pt>
                <c:pt idx="30">
                  <c:v>8955</c:v>
                </c:pt>
                <c:pt idx="31">
                  <c:v>6783</c:v>
                </c:pt>
                <c:pt idx="32">
                  <c:v>6275</c:v>
                </c:pt>
                <c:pt idx="33">
                  <c:v>8036</c:v>
                </c:pt>
                <c:pt idx="34">
                  <c:v>6977</c:v>
                </c:pt>
                <c:pt idx="35">
                  <c:v>12535</c:v>
                </c:pt>
                <c:pt idx="36">
                  <c:v>20184</c:v>
                </c:pt>
                <c:pt idx="37">
                  <c:v>10314</c:v>
                </c:pt>
                <c:pt idx="38">
                  <c:v>10572</c:v>
                </c:pt>
                <c:pt idx="39">
                  <c:v>11641</c:v>
                </c:pt>
                <c:pt idx="40">
                  <c:v>7453</c:v>
                </c:pt>
                <c:pt idx="41">
                  <c:v>7167</c:v>
                </c:pt>
                <c:pt idx="42">
                  <c:v>10379</c:v>
                </c:pt>
                <c:pt idx="43">
                  <c:v>11659</c:v>
                </c:pt>
                <c:pt idx="44">
                  <c:v>8405</c:v>
                </c:pt>
                <c:pt idx="45">
                  <c:v>18252</c:v>
                </c:pt>
                <c:pt idx="46">
                  <c:v>10252</c:v>
                </c:pt>
                <c:pt idx="47">
                  <c:v>7557</c:v>
                </c:pt>
                <c:pt idx="48">
                  <c:v>8920</c:v>
                </c:pt>
                <c:pt idx="49">
                  <c:v>10348</c:v>
                </c:pt>
                <c:pt idx="50">
                  <c:v>7479</c:v>
                </c:pt>
                <c:pt idx="51">
                  <c:v>7209</c:v>
                </c:pt>
                <c:pt idx="52">
                  <c:v>7115</c:v>
                </c:pt>
                <c:pt idx="53">
                  <c:v>7537</c:v>
                </c:pt>
                <c:pt idx="54">
                  <c:v>10077</c:v>
                </c:pt>
                <c:pt idx="55">
                  <c:v>8439</c:v>
                </c:pt>
                <c:pt idx="56">
                  <c:v>9574</c:v>
                </c:pt>
                <c:pt idx="57">
                  <c:v>8291</c:v>
                </c:pt>
                <c:pt idx="58">
                  <c:v>6796</c:v>
                </c:pt>
                <c:pt idx="59">
                  <c:v>7303</c:v>
                </c:pt>
                <c:pt idx="60">
                  <c:v>7006</c:v>
                </c:pt>
                <c:pt idx="61">
                  <c:v>6465</c:v>
                </c:pt>
                <c:pt idx="62">
                  <c:v>6796</c:v>
                </c:pt>
                <c:pt idx="63">
                  <c:v>13996</c:v>
                </c:pt>
                <c:pt idx="64">
                  <c:v>9386</c:v>
                </c:pt>
                <c:pt idx="65">
                  <c:v>8333</c:v>
                </c:pt>
                <c:pt idx="66">
                  <c:v>10853</c:v>
                </c:pt>
                <c:pt idx="67">
                  <c:v>7904</c:v>
                </c:pt>
                <c:pt idx="68">
                  <c:v>17334</c:v>
                </c:pt>
                <c:pt idx="69">
                  <c:v>8490</c:v>
                </c:pt>
                <c:pt idx="70">
                  <c:v>8072</c:v>
                </c:pt>
                <c:pt idx="71">
                  <c:v>7125</c:v>
                </c:pt>
                <c:pt idx="72">
                  <c:v>10660</c:v>
                </c:pt>
                <c:pt idx="73">
                  <c:v>10525</c:v>
                </c:pt>
                <c:pt idx="74">
                  <c:v>6343</c:v>
                </c:pt>
                <c:pt idx="75">
                  <c:v>11171</c:v>
                </c:pt>
                <c:pt idx="76">
                  <c:v>12644</c:v>
                </c:pt>
                <c:pt idx="77">
                  <c:v>8587</c:v>
                </c:pt>
                <c:pt idx="78">
                  <c:v>7420</c:v>
                </c:pt>
                <c:pt idx="79">
                  <c:v>7151</c:v>
                </c:pt>
                <c:pt idx="80">
                  <c:v>7178</c:v>
                </c:pt>
                <c:pt idx="81">
                  <c:v>10504</c:v>
                </c:pt>
                <c:pt idx="82">
                  <c:v>6712</c:v>
                </c:pt>
                <c:pt idx="83">
                  <c:v>7485</c:v>
                </c:pt>
                <c:pt idx="84">
                  <c:v>6808</c:v>
                </c:pt>
                <c:pt idx="85">
                  <c:v>7760</c:v>
                </c:pt>
                <c:pt idx="86">
                  <c:v>7515</c:v>
                </c:pt>
                <c:pt idx="87">
                  <c:v>8494</c:v>
                </c:pt>
                <c:pt idx="88">
                  <c:v>8310</c:v>
                </c:pt>
                <c:pt idx="89">
                  <c:v>11294</c:v>
                </c:pt>
                <c:pt idx="90">
                  <c:v>7290</c:v>
                </c:pt>
                <c:pt idx="91">
                  <c:v>7051</c:v>
                </c:pt>
                <c:pt idx="92">
                  <c:v>42923</c:v>
                </c:pt>
                <c:pt idx="93">
                  <c:v>11559</c:v>
                </c:pt>
                <c:pt idx="94">
                  <c:v>8858</c:v>
                </c:pt>
                <c:pt idx="95">
                  <c:v>10665</c:v>
                </c:pt>
                <c:pt idx="96">
                  <c:v>6616</c:v>
                </c:pt>
                <c:pt idx="97">
                  <c:v>8033</c:v>
                </c:pt>
                <c:pt idx="98">
                  <c:v>9364</c:v>
                </c:pt>
                <c:pt idx="99">
                  <c:v>10975</c:v>
                </c:pt>
                <c:pt idx="100">
                  <c:v>9060</c:v>
                </c:pt>
                <c:pt idx="101">
                  <c:v>11208</c:v>
                </c:pt>
                <c:pt idx="102">
                  <c:v>6772</c:v>
                </c:pt>
                <c:pt idx="103">
                  <c:v>6512</c:v>
                </c:pt>
                <c:pt idx="104">
                  <c:v>9995</c:v>
                </c:pt>
                <c:pt idx="105">
                  <c:v>7227</c:v>
                </c:pt>
                <c:pt idx="106">
                  <c:v>6455</c:v>
                </c:pt>
                <c:pt idx="107">
                  <c:v>6924</c:v>
                </c:pt>
                <c:pt idx="108">
                  <c:v>7838</c:v>
                </c:pt>
                <c:pt idx="109">
                  <c:v>38711</c:v>
                </c:pt>
                <c:pt idx="110">
                  <c:v>8597</c:v>
                </c:pt>
                <c:pt idx="111">
                  <c:v>7735</c:v>
                </c:pt>
                <c:pt idx="112">
                  <c:v>7957</c:v>
                </c:pt>
                <c:pt idx="113">
                  <c:v>7708</c:v>
                </c:pt>
                <c:pt idx="114">
                  <c:v>14538</c:v>
                </c:pt>
                <c:pt idx="115">
                  <c:v>8242</c:v>
                </c:pt>
                <c:pt idx="116">
                  <c:v>7624</c:v>
                </c:pt>
                <c:pt idx="117">
                  <c:v>8011</c:v>
                </c:pt>
                <c:pt idx="118">
                  <c:v>11709</c:v>
                </c:pt>
                <c:pt idx="119">
                  <c:v>8214</c:v>
                </c:pt>
                <c:pt idx="120">
                  <c:v>10790</c:v>
                </c:pt>
                <c:pt idx="121">
                  <c:v>7366</c:v>
                </c:pt>
                <c:pt idx="122">
                  <c:v>8658</c:v>
                </c:pt>
                <c:pt idx="123">
                  <c:v>9978</c:v>
                </c:pt>
                <c:pt idx="124">
                  <c:v>7491</c:v>
                </c:pt>
                <c:pt idx="125">
                  <c:v>6335</c:v>
                </c:pt>
                <c:pt idx="126">
                  <c:v>6607</c:v>
                </c:pt>
                <c:pt idx="127">
                  <c:v>6542</c:v>
                </c:pt>
                <c:pt idx="128">
                  <c:v>6701</c:v>
                </c:pt>
                <c:pt idx="129">
                  <c:v>7804</c:v>
                </c:pt>
                <c:pt idx="130">
                  <c:v>9018</c:v>
                </c:pt>
                <c:pt idx="131">
                  <c:v>7724</c:v>
                </c:pt>
                <c:pt idx="132">
                  <c:v>9840</c:v>
                </c:pt>
                <c:pt idx="133">
                  <c:v>6974</c:v>
                </c:pt>
                <c:pt idx="134">
                  <c:v>7459</c:v>
                </c:pt>
                <c:pt idx="135">
                  <c:v>8747</c:v>
                </c:pt>
                <c:pt idx="136">
                  <c:v>6752</c:v>
                </c:pt>
                <c:pt idx="137">
                  <c:v>6722</c:v>
                </c:pt>
                <c:pt idx="138">
                  <c:v>7584</c:v>
                </c:pt>
                <c:pt idx="139">
                  <c:v>6957</c:v>
                </c:pt>
                <c:pt idx="140">
                  <c:v>7045</c:v>
                </c:pt>
                <c:pt idx="141">
                  <c:v>7197</c:v>
                </c:pt>
                <c:pt idx="142">
                  <c:v>6865</c:v>
                </c:pt>
                <c:pt idx="143">
                  <c:v>6809</c:v>
                </c:pt>
                <c:pt idx="144">
                  <c:v>8125</c:v>
                </c:pt>
                <c:pt idx="145">
                  <c:v>7577</c:v>
                </c:pt>
                <c:pt idx="146">
                  <c:v>7111</c:v>
                </c:pt>
                <c:pt idx="147">
                  <c:v>9102</c:v>
                </c:pt>
                <c:pt idx="148">
                  <c:v>9875</c:v>
                </c:pt>
                <c:pt idx="149">
                  <c:v>9155</c:v>
                </c:pt>
                <c:pt idx="150">
                  <c:v>8371</c:v>
                </c:pt>
                <c:pt idx="151">
                  <c:v>7294</c:v>
                </c:pt>
                <c:pt idx="152">
                  <c:v>10700</c:v>
                </c:pt>
                <c:pt idx="153">
                  <c:v>7016</c:v>
                </c:pt>
                <c:pt idx="154">
                  <c:v>10473</c:v>
                </c:pt>
                <c:pt idx="155">
                  <c:v>7226</c:v>
                </c:pt>
                <c:pt idx="156">
                  <c:v>7971</c:v>
                </c:pt>
                <c:pt idx="157">
                  <c:v>6856</c:v>
                </c:pt>
                <c:pt idx="158">
                  <c:v>8150</c:v>
                </c:pt>
                <c:pt idx="159">
                  <c:v>8750</c:v>
                </c:pt>
                <c:pt idx="160">
                  <c:v>8140</c:v>
                </c:pt>
                <c:pt idx="161">
                  <c:v>6980</c:v>
                </c:pt>
                <c:pt idx="162">
                  <c:v>8218</c:v>
                </c:pt>
                <c:pt idx="163">
                  <c:v>7718</c:v>
                </c:pt>
                <c:pt idx="164">
                  <c:v>7600</c:v>
                </c:pt>
                <c:pt idx="165">
                  <c:v>8405</c:v>
                </c:pt>
                <c:pt idx="166">
                  <c:v>7292</c:v>
                </c:pt>
                <c:pt idx="167">
                  <c:v>6368</c:v>
                </c:pt>
                <c:pt idx="168">
                  <c:v>7343</c:v>
                </c:pt>
                <c:pt idx="169">
                  <c:v>7027</c:v>
                </c:pt>
                <c:pt idx="170">
                  <c:v>7625</c:v>
                </c:pt>
                <c:pt idx="171">
                  <c:v>7953</c:v>
                </c:pt>
                <c:pt idx="172">
                  <c:v>8184</c:v>
                </c:pt>
                <c:pt idx="173">
                  <c:v>11960</c:v>
                </c:pt>
                <c:pt idx="174">
                  <c:v>10504</c:v>
                </c:pt>
                <c:pt idx="175">
                  <c:v>8023</c:v>
                </c:pt>
                <c:pt idx="176">
                  <c:v>7533</c:v>
                </c:pt>
                <c:pt idx="177">
                  <c:v>6464</c:v>
                </c:pt>
                <c:pt idx="178">
                  <c:v>9110</c:v>
                </c:pt>
                <c:pt idx="179">
                  <c:v>6727</c:v>
                </c:pt>
                <c:pt idx="180">
                  <c:v>7682</c:v>
                </c:pt>
                <c:pt idx="181">
                  <c:v>7071</c:v>
                </c:pt>
                <c:pt idx="182">
                  <c:v>7844</c:v>
                </c:pt>
                <c:pt idx="183">
                  <c:v>10973</c:v>
                </c:pt>
                <c:pt idx="184">
                  <c:v>6650</c:v>
                </c:pt>
                <c:pt idx="185">
                  <c:v>7502</c:v>
                </c:pt>
                <c:pt idx="186">
                  <c:v>11824</c:v>
                </c:pt>
                <c:pt idx="187">
                  <c:v>7411</c:v>
                </c:pt>
                <c:pt idx="188">
                  <c:v>7956</c:v>
                </c:pt>
                <c:pt idx="189">
                  <c:v>7182</c:v>
                </c:pt>
                <c:pt idx="190">
                  <c:v>10471</c:v>
                </c:pt>
                <c:pt idx="191">
                  <c:v>10691</c:v>
                </c:pt>
                <c:pt idx="192">
                  <c:v>8218</c:v>
                </c:pt>
                <c:pt idx="193">
                  <c:v>11077</c:v>
                </c:pt>
                <c:pt idx="194">
                  <c:v>8975</c:v>
                </c:pt>
                <c:pt idx="195">
                  <c:v>6831</c:v>
                </c:pt>
                <c:pt idx="196">
                  <c:v>6382</c:v>
                </c:pt>
                <c:pt idx="197">
                  <c:v>9763</c:v>
                </c:pt>
                <c:pt idx="198">
                  <c:v>7882</c:v>
                </c:pt>
                <c:pt idx="199">
                  <c:v>10611</c:v>
                </c:pt>
                <c:pt idx="200">
                  <c:v>10927</c:v>
                </c:pt>
                <c:pt idx="201">
                  <c:v>9541</c:v>
                </c:pt>
                <c:pt idx="202">
                  <c:v>7249</c:v>
                </c:pt>
                <c:pt idx="203">
                  <c:v>7798</c:v>
                </c:pt>
                <c:pt idx="204">
                  <c:v>7317</c:v>
                </c:pt>
                <c:pt idx="205">
                  <c:v>9463</c:v>
                </c:pt>
                <c:pt idx="206">
                  <c:v>8056</c:v>
                </c:pt>
                <c:pt idx="207">
                  <c:v>8456</c:v>
                </c:pt>
                <c:pt idx="208">
                  <c:v>8488</c:v>
                </c:pt>
                <c:pt idx="209">
                  <c:v>11893</c:v>
                </c:pt>
                <c:pt idx="210">
                  <c:v>7848</c:v>
                </c:pt>
                <c:pt idx="211">
                  <c:v>12111</c:v>
                </c:pt>
                <c:pt idx="212">
                  <c:v>11090</c:v>
                </c:pt>
                <c:pt idx="213">
                  <c:v>9500</c:v>
                </c:pt>
                <c:pt idx="214">
                  <c:v>6715</c:v>
                </c:pt>
                <c:pt idx="215">
                  <c:v>8039</c:v>
                </c:pt>
                <c:pt idx="216">
                  <c:v>9364</c:v>
                </c:pt>
                <c:pt idx="217">
                  <c:v>7204</c:v>
                </c:pt>
                <c:pt idx="218">
                  <c:v>7858</c:v>
                </c:pt>
                <c:pt idx="219">
                  <c:v>7894</c:v>
                </c:pt>
                <c:pt idx="220">
                  <c:v>8264</c:v>
                </c:pt>
                <c:pt idx="221">
                  <c:v>9503</c:v>
                </c:pt>
                <c:pt idx="222">
                  <c:v>6654</c:v>
                </c:pt>
                <c:pt idx="223">
                  <c:v>7685</c:v>
                </c:pt>
                <c:pt idx="224">
                  <c:v>6882</c:v>
                </c:pt>
                <c:pt idx="225">
                  <c:v>11190</c:v>
                </c:pt>
                <c:pt idx="226">
                  <c:v>7058</c:v>
                </c:pt>
                <c:pt idx="227">
                  <c:v>8265</c:v>
                </c:pt>
                <c:pt idx="228">
                  <c:v>6288</c:v>
                </c:pt>
                <c:pt idx="229">
                  <c:v>8022</c:v>
                </c:pt>
                <c:pt idx="230">
                  <c:v>6532</c:v>
                </c:pt>
                <c:pt idx="231">
                  <c:v>16576</c:v>
                </c:pt>
                <c:pt idx="232">
                  <c:v>7558</c:v>
                </c:pt>
                <c:pt idx="233">
                  <c:v>11272</c:v>
                </c:pt>
                <c:pt idx="234">
                  <c:v>10050</c:v>
                </c:pt>
                <c:pt idx="235">
                  <c:v>7776</c:v>
                </c:pt>
                <c:pt idx="236">
                  <c:v>6551</c:v>
                </c:pt>
                <c:pt idx="237">
                  <c:v>9979</c:v>
                </c:pt>
                <c:pt idx="238">
                  <c:v>6527</c:v>
                </c:pt>
                <c:pt idx="239">
                  <c:v>6351</c:v>
                </c:pt>
                <c:pt idx="240">
                  <c:v>8968</c:v>
                </c:pt>
                <c:pt idx="241">
                  <c:v>6433</c:v>
                </c:pt>
                <c:pt idx="242">
                  <c:v>7179</c:v>
                </c:pt>
                <c:pt idx="243">
                  <c:v>14558</c:v>
                </c:pt>
                <c:pt idx="244">
                  <c:v>12270</c:v>
                </c:pt>
                <c:pt idx="245">
                  <c:v>16087</c:v>
                </c:pt>
                <c:pt idx="246">
                  <c:v>7405</c:v>
                </c:pt>
                <c:pt idx="247">
                  <c:v>7344</c:v>
                </c:pt>
                <c:pt idx="248">
                  <c:v>7889</c:v>
                </c:pt>
                <c:pt idx="249">
                  <c:v>11142</c:v>
                </c:pt>
                <c:pt idx="250">
                  <c:v>6596</c:v>
                </c:pt>
                <c:pt idx="251">
                  <c:v>8972</c:v>
                </c:pt>
                <c:pt idx="252">
                  <c:v>8809</c:v>
                </c:pt>
                <c:pt idx="253">
                  <c:v>7568</c:v>
                </c:pt>
                <c:pt idx="254">
                  <c:v>7675</c:v>
                </c:pt>
                <c:pt idx="255">
                  <c:v>7732</c:v>
                </c:pt>
                <c:pt idx="256">
                  <c:v>35668</c:v>
                </c:pt>
                <c:pt idx="257">
                  <c:v>7214</c:v>
                </c:pt>
                <c:pt idx="258">
                  <c:v>7271</c:v>
                </c:pt>
                <c:pt idx="259">
                  <c:v>7037</c:v>
                </c:pt>
                <c:pt idx="260">
                  <c:v>6889</c:v>
                </c:pt>
                <c:pt idx="261">
                  <c:v>9832</c:v>
                </c:pt>
                <c:pt idx="262">
                  <c:v>7654</c:v>
                </c:pt>
                <c:pt idx="263">
                  <c:v>6591</c:v>
                </c:pt>
                <c:pt idx="264">
                  <c:v>6634</c:v>
                </c:pt>
                <c:pt idx="265">
                  <c:v>9504</c:v>
                </c:pt>
                <c:pt idx="266">
                  <c:v>11930</c:v>
                </c:pt>
                <c:pt idx="267">
                  <c:v>7215</c:v>
                </c:pt>
                <c:pt idx="268">
                  <c:v>8427</c:v>
                </c:pt>
                <c:pt idx="269">
                  <c:v>7657</c:v>
                </c:pt>
                <c:pt idx="270">
                  <c:v>8354</c:v>
                </c:pt>
                <c:pt idx="271">
                  <c:v>7748</c:v>
                </c:pt>
                <c:pt idx="272">
                  <c:v>9787</c:v>
                </c:pt>
                <c:pt idx="273">
                  <c:v>7501</c:v>
                </c:pt>
                <c:pt idx="274">
                  <c:v>8970</c:v>
                </c:pt>
                <c:pt idx="275">
                  <c:v>9069</c:v>
                </c:pt>
                <c:pt idx="276">
                  <c:v>7722</c:v>
                </c:pt>
                <c:pt idx="277">
                  <c:v>7272</c:v>
                </c:pt>
                <c:pt idx="278">
                  <c:v>7907</c:v>
                </c:pt>
                <c:pt idx="279">
                  <c:v>7885</c:v>
                </c:pt>
                <c:pt idx="280">
                  <c:v>9206</c:v>
                </c:pt>
                <c:pt idx="281">
                  <c:v>7430</c:v>
                </c:pt>
                <c:pt idx="282">
                  <c:v>9232</c:v>
                </c:pt>
                <c:pt idx="283">
                  <c:v>8409</c:v>
                </c:pt>
                <c:pt idx="284">
                  <c:v>11133</c:v>
                </c:pt>
                <c:pt idx="285">
                  <c:v>9059</c:v>
                </c:pt>
                <c:pt idx="286">
                  <c:v>10895</c:v>
                </c:pt>
                <c:pt idx="287">
                  <c:v>7106</c:v>
                </c:pt>
                <c:pt idx="288">
                  <c:v>7882</c:v>
                </c:pt>
                <c:pt idx="289">
                  <c:v>7165</c:v>
                </c:pt>
                <c:pt idx="290">
                  <c:v>16764</c:v>
                </c:pt>
                <c:pt idx="291">
                  <c:v>7040</c:v>
                </c:pt>
                <c:pt idx="292">
                  <c:v>6745</c:v>
                </c:pt>
                <c:pt idx="293">
                  <c:v>8212</c:v>
                </c:pt>
                <c:pt idx="294">
                  <c:v>7469</c:v>
                </c:pt>
                <c:pt idx="295">
                  <c:v>7221</c:v>
                </c:pt>
                <c:pt idx="296">
                  <c:v>6485</c:v>
                </c:pt>
                <c:pt idx="297">
                  <c:v>7124</c:v>
                </c:pt>
                <c:pt idx="298">
                  <c:v>7626</c:v>
                </c:pt>
                <c:pt idx="299">
                  <c:v>6312</c:v>
                </c:pt>
                <c:pt idx="300">
                  <c:v>7979</c:v>
                </c:pt>
                <c:pt idx="301">
                  <c:v>7161</c:v>
                </c:pt>
                <c:pt idx="302">
                  <c:v>7248</c:v>
                </c:pt>
                <c:pt idx="303">
                  <c:v>6918</c:v>
                </c:pt>
                <c:pt idx="304">
                  <c:v>7371</c:v>
                </c:pt>
                <c:pt idx="305">
                  <c:v>8148</c:v>
                </c:pt>
                <c:pt idx="306">
                  <c:v>8073</c:v>
                </c:pt>
                <c:pt idx="307">
                  <c:v>7321</c:v>
                </c:pt>
                <c:pt idx="308">
                  <c:v>6961</c:v>
                </c:pt>
                <c:pt idx="309">
                  <c:v>7571</c:v>
                </c:pt>
                <c:pt idx="310">
                  <c:v>7563</c:v>
                </c:pt>
                <c:pt idx="311">
                  <c:v>6612</c:v>
                </c:pt>
                <c:pt idx="312">
                  <c:v>6883</c:v>
                </c:pt>
                <c:pt idx="313">
                  <c:v>7635</c:v>
                </c:pt>
                <c:pt idx="314">
                  <c:v>7634</c:v>
                </c:pt>
                <c:pt idx="315">
                  <c:v>6745</c:v>
                </c:pt>
                <c:pt idx="316">
                  <c:v>6770</c:v>
                </c:pt>
                <c:pt idx="317">
                  <c:v>6683</c:v>
                </c:pt>
                <c:pt idx="318">
                  <c:v>7628</c:v>
                </c:pt>
                <c:pt idx="319">
                  <c:v>6355</c:v>
                </c:pt>
                <c:pt idx="320">
                  <c:v>7411</c:v>
                </c:pt>
                <c:pt idx="321">
                  <c:v>12118</c:v>
                </c:pt>
                <c:pt idx="322">
                  <c:v>6483</c:v>
                </c:pt>
                <c:pt idx="323">
                  <c:v>6933</c:v>
                </c:pt>
                <c:pt idx="324">
                  <c:v>6273</c:v>
                </c:pt>
                <c:pt idx="325">
                  <c:v>7439</c:v>
                </c:pt>
                <c:pt idx="326">
                  <c:v>7611</c:v>
                </c:pt>
                <c:pt idx="327">
                  <c:v>6954</c:v>
                </c:pt>
                <c:pt idx="328">
                  <c:v>7546</c:v>
                </c:pt>
                <c:pt idx="329">
                  <c:v>7724</c:v>
                </c:pt>
                <c:pt idx="330">
                  <c:v>8170</c:v>
                </c:pt>
                <c:pt idx="331">
                  <c:v>6889</c:v>
                </c:pt>
                <c:pt idx="332">
                  <c:v>7838</c:v>
                </c:pt>
                <c:pt idx="333">
                  <c:v>7688</c:v>
                </c:pt>
                <c:pt idx="334">
                  <c:v>6991</c:v>
                </c:pt>
                <c:pt idx="335">
                  <c:v>7059</c:v>
                </c:pt>
                <c:pt idx="336">
                  <c:v>8612</c:v>
                </c:pt>
                <c:pt idx="337">
                  <c:v>8067</c:v>
                </c:pt>
                <c:pt idx="338">
                  <c:v>7995</c:v>
                </c:pt>
                <c:pt idx="339">
                  <c:v>11082</c:v>
                </c:pt>
                <c:pt idx="340">
                  <c:v>9210</c:v>
                </c:pt>
                <c:pt idx="341">
                  <c:v>6947</c:v>
                </c:pt>
                <c:pt idx="342">
                  <c:v>12236</c:v>
                </c:pt>
                <c:pt idx="343">
                  <c:v>10830</c:v>
                </c:pt>
                <c:pt idx="344">
                  <c:v>16482</c:v>
                </c:pt>
                <c:pt idx="345">
                  <c:v>12938</c:v>
                </c:pt>
                <c:pt idx="346">
                  <c:v>10613</c:v>
                </c:pt>
                <c:pt idx="347">
                  <c:v>9406</c:v>
                </c:pt>
                <c:pt idx="348">
                  <c:v>8780</c:v>
                </c:pt>
                <c:pt idx="349">
                  <c:v>11584</c:v>
                </c:pt>
                <c:pt idx="350">
                  <c:v>9401</c:v>
                </c:pt>
                <c:pt idx="351">
                  <c:v>9395</c:v>
                </c:pt>
                <c:pt idx="352">
                  <c:v>8950</c:v>
                </c:pt>
                <c:pt idx="353">
                  <c:v>7394</c:v>
                </c:pt>
                <c:pt idx="354">
                  <c:v>12997</c:v>
                </c:pt>
                <c:pt idx="355">
                  <c:v>11545</c:v>
                </c:pt>
                <c:pt idx="356">
                  <c:v>7004</c:v>
                </c:pt>
                <c:pt idx="357">
                  <c:v>10799</c:v>
                </c:pt>
                <c:pt idx="358">
                  <c:v>13519</c:v>
                </c:pt>
                <c:pt idx="359">
                  <c:v>7921</c:v>
                </c:pt>
                <c:pt idx="360">
                  <c:v>8857</c:v>
                </c:pt>
                <c:pt idx="361">
                  <c:v>8318</c:v>
                </c:pt>
                <c:pt idx="362">
                  <c:v>10249</c:v>
                </c:pt>
                <c:pt idx="363">
                  <c:v>7735</c:v>
                </c:pt>
                <c:pt idx="364">
                  <c:v>6994</c:v>
                </c:pt>
                <c:pt idx="365">
                  <c:v>7802</c:v>
                </c:pt>
                <c:pt idx="366">
                  <c:v>7653</c:v>
                </c:pt>
                <c:pt idx="367">
                  <c:v>8837</c:v>
                </c:pt>
                <c:pt idx="368">
                  <c:v>18032</c:v>
                </c:pt>
                <c:pt idx="369">
                  <c:v>13230</c:v>
                </c:pt>
                <c:pt idx="370">
                  <c:v>7239</c:v>
                </c:pt>
                <c:pt idx="371">
                  <c:v>8906</c:v>
                </c:pt>
                <c:pt idx="372">
                  <c:v>9021</c:v>
                </c:pt>
                <c:pt idx="373">
                  <c:v>65634</c:v>
                </c:pt>
                <c:pt idx="374">
                  <c:v>9723</c:v>
                </c:pt>
                <c:pt idx="375">
                  <c:v>10981</c:v>
                </c:pt>
                <c:pt idx="376">
                  <c:v>7630</c:v>
                </c:pt>
                <c:pt idx="377">
                  <c:v>7636</c:v>
                </c:pt>
                <c:pt idx="378">
                  <c:v>7047</c:v>
                </c:pt>
                <c:pt idx="379">
                  <c:v>7867</c:v>
                </c:pt>
                <c:pt idx="380">
                  <c:v>6809</c:v>
                </c:pt>
                <c:pt idx="381">
                  <c:v>7753</c:v>
                </c:pt>
                <c:pt idx="382">
                  <c:v>6622</c:v>
                </c:pt>
                <c:pt idx="383">
                  <c:v>7960</c:v>
                </c:pt>
                <c:pt idx="384">
                  <c:v>11761</c:v>
                </c:pt>
                <c:pt idx="385">
                  <c:v>57871</c:v>
                </c:pt>
                <c:pt idx="386">
                  <c:v>7278</c:v>
                </c:pt>
                <c:pt idx="387">
                  <c:v>9740</c:v>
                </c:pt>
                <c:pt idx="388">
                  <c:v>13838</c:v>
                </c:pt>
                <c:pt idx="389">
                  <c:v>7044</c:v>
                </c:pt>
                <c:pt idx="390">
                  <c:v>10320</c:v>
                </c:pt>
                <c:pt idx="391">
                  <c:v>6855</c:v>
                </c:pt>
                <c:pt idx="392">
                  <c:v>7340</c:v>
                </c:pt>
                <c:pt idx="393">
                  <c:v>7175</c:v>
                </c:pt>
                <c:pt idx="394">
                  <c:v>8203</c:v>
                </c:pt>
                <c:pt idx="395">
                  <c:v>8619</c:v>
                </c:pt>
                <c:pt idx="396">
                  <c:v>8136</c:v>
                </c:pt>
                <c:pt idx="397">
                  <c:v>7994</c:v>
                </c:pt>
                <c:pt idx="398">
                  <c:v>6929</c:v>
                </c:pt>
                <c:pt idx="399">
                  <c:v>8280</c:v>
                </c:pt>
                <c:pt idx="400">
                  <c:v>6685</c:v>
                </c:pt>
                <c:pt idx="401">
                  <c:v>7463</c:v>
                </c:pt>
                <c:pt idx="402">
                  <c:v>5504</c:v>
                </c:pt>
                <c:pt idx="403">
                  <c:v>7112</c:v>
                </c:pt>
                <c:pt idx="404">
                  <c:v>6694</c:v>
                </c:pt>
                <c:pt idx="405">
                  <c:v>7692</c:v>
                </c:pt>
                <c:pt idx="406">
                  <c:v>7458</c:v>
                </c:pt>
                <c:pt idx="407">
                  <c:v>6746</c:v>
                </c:pt>
                <c:pt idx="408">
                  <c:v>8698</c:v>
                </c:pt>
                <c:pt idx="409">
                  <c:v>7209</c:v>
                </c:pt>
                <c:pt idx="410">
                  <c:v>6351</c:v>
                </c:pt>
                <c:pt idx="411">
                  <c:v>10604</c:v>
                </c:pt>
                <c:pt idx="412">
                  <c:v>6179</c:v>
                </c:pt>
                <c:pt idx="413">
                  <c:v>7398</c:v>
                </c:pt>
                <c:pt idx="414">
                  <c:v>10509</c:v>
                </c:pt>
                <c:pt idx="415">
                  <c:v>6101</c:v>
                </c:pt>
                <c:pt idx="416">
                  <c:v>7519</c:v>
                </c:pt>
                <c:pt idx="417">
                  <c:v>6390</c:v>
                </c:pt>
                <c:pt idx="418">
                  <c:v>9657</c:v>
                </c:pt>
                <c:pt idx="419">
                  <c:v>7965</c:v>
                </c:pt>
                <c:pt idx="420">
                  <c:v>6600</c:v>
                </c:pt>
                <c:pt idx="421">
                  <c:v>7530</c:v>
                </c:pt>
                <c:pt idx="422">
                  <c:v>6171</c:v>
                </c:pt>
                <c:pt idx="423">
                  <c:v>6984</c:v>
                </c:pt>
                <c:pt idx="424">
                  <c:v>5851</c:v>
                </c:pt>
                <c:pt idx="425">
                  <c:v>6627</c:v>
                </c:pt>
                <c:pt idx="426">
                  <c:v>9649</c:v>
                </c:pt>
                <c:pt idx="427">
                  <c:v>10703</c:v>
                </c:pt>
                <c:pt idx="428">
                  <c:v>9544</c:v>
                </c:pt>
                <c:pt idx="429">
                  <c:v>9138</c:v>
                </c:pt>
                <c:pt idx="430">
                  <c:v>6892</c:v>
                </c:pt>
                <c:pt idx="431">
                  <c:v>7386</c:v>
                </c:pt>
                <c:pt idx="432">
                  <c:v>10279</c:v>
                </c:pt>
                <c:pt idx="433">
                  <c:v>9752</c:v>
                </c:pt>
                <c:pt idx="434">
                  <c:v>7229</c:v>
                </c:pt>
                <c:pt idx="435">
                  <c:v>9107</c:v>
                </c:pt>
                <c:pt idx="436">
                  <c:v>6719</c:v>
                </c:pt>
                <c:pt idx="437">
                  <c:v>7549</c:v>
                </c:pt>
                <c:pt idx="438">
                  <c:v>6713</c:v>
                </c:pt>
                <c:pt idx="439">
                  <c:v>6431</c:v>
                </c:pt>
                <c:pt idx="440">
                  <c:v>7415</c:v>
                </c:pt>
                <c:pt idx="441">
                  <c:v>7463</c:v>
                </c:pt>
                <c:pt idx="442">
                  <c:v>6932</c:v>
                </c:pt>
                <c:pt idx="443">
                  <c:v>8000</c:v>
                </c:pt>
                <c:pt idx="444">
                  <c:v>6978</c:v>
                </c:pt>
                <c:pt idx="445">
                  <c:v>6930</c:v>
                </c:pt>
                <c:pt idx="446">
                  <c:v>6590</c:v>
                </c:pt>
                <c:pt idx="447">
                  <c:v>7921</c:v>
                </c:pt>
                <c:pt idx="448">
                  <c:v>8584</c:v>
                </c:pt>
                <c:pt idx="449">
                  <c:v>7114</c:v>
                </c:pt>
                <c:pt idx="450">
                  <c:v>7593</c:v>
                </c:pt>
                <c:pt idx="451">
                  <c:v>6752</c:v>
                </c:pt>
                <c:pt idx="452">
                  <c:v>6485</c:v>
                </c:pt>
                <c:pt idx="453">
                  <c:v>7656</c:v>
                </c:pt>
                <c:pt idx="454">
                  <c:v>5649</c:v>
                </c:pt>
                <c:pt idx="455">
                  <c:v>6299</c:v>
                </c:pt>
                <c:pt idx="456">
                  <c:v>6737</c:v>
                </c:pt>
                <c:pt idx="457">
                  <c:v>6899</c:v>
                </c:pt>
                <c:pt idx="458">
                  <c:v>7102</c:v>
                </c:pt>
                <c:pt idx="459">
                  <c:v>13093</c:v>
                </c:pt>
                <c:pt idx="460">
                  <c:v>9374</c:v>
                </c:pt>
                <c:pt idx="461">
                  <c:v>8555</c:v>
                </c:pt>
                <c:pt idx="462">
                  <c:v>7574</c:v>
                </c:pt>
                <c:pt idx="463">
                  <c:v>11125</c:v>
                </c:pt>
                <c:pt idx="464">
                  <c:v>8137</c:v>
                </c:pt>
                <c:pt idx="465">
                  <c:v>7043</c:v>
                </c:pt>
                <c:pt idx="466">
                  <c:v>7869</c:v>
                </c:pt>
                <c:pt idx="467">
                  <c:v>10799</c:v>
                </c:pt>
                <c:pt idx="468">
                  <c:v>7948</c:v>
                </c:pt>
                <c:pt idx="469">
                  <c:v>6854</c:v>
                </c:pt>
                <c:pt idx="470">
                  <c:v>7103</c:v>
                </c:pt>
                <c:pt idx="471">
                  <c:v>7625</c:v>
                </c:pt>
                <c:pt idx="472">
                  <c:v>6436</c:v>
                </c:pt>
                <c:pt idx="473">
                  <c:v>9207</c:v>
                </c:pt>
                <c:pt idx="474">
                  <c:v>9176</c:v>
                </c:pt>
                <c:pt idx="475">
                  <c:v>9669</c:v>
                </c:pt>
                <c:pt idx="476">
                  <c:v>9766</c:v>
                </c:pt>
                <c:pt idx="477">
                  <c:v>7892</c:v>
                </c:pt>
                <c:pt idx="478">
                  <c:v>9197</c:v>
                </c:pt>
                <c:pt idx="479">
                  <c:v>7962</c:v>
                </c:pt>
                <c:pt idx="480">
                  <c:v>8709</c:v>
                </c:pt>
                <c:pt idx="481">
                  <c:v>13495</c:v>
                </c:pt>
                <c:pt idx="482">
                  <c:v>7465</c:v>
                </c:pt>
                <c:pt idx="483">
                  <c:v>8546</c:v>
                </c:pt>
                <c:pt idx="484">
                  <c:v>8678</c:v>
                </c:pt>
                <c:pt idx="485">
                  <c:v>7099</c:v>
                </c:pt>
                <c:pt idx="486">
                  <c:v>7686</c:v>
                </c:pt>
                <c:pt idx="487">
                  <c:v>7468</c:v>
                </c:pt>
                <c:pt idx="488">
                  <c:v>5786</c:v>
                </c:pt>
                <c:pt idx="489">
                  <c:v>7987</c:v>
                </c:pt>
                <c:pt idx="490">
                  <c:v>7053</c:v>
                </c:pt>
                <c:pt idx="491">
                  <c:v>10751</c:v>
                </c:pt>
                <c:pt idx="492">
                  <c:v>6713</c:v>
                </c:pt>
                <c:pt idx="493">
                  <c:v>7349</c:v>
                </c:pt>
                <c:pt idx="494">
                  <c:v>10011</c:v>
                </c:pt>
                <c:pt idx="495">
                  <c:v>7363</c:v>
                </c:pt>
                <c:pt idx="496">
                  <c:v>7188</c:v>
                </c:pt>
                <c:pt idx="497">
                  <c:v>8253</c:v>
                </c:pt>
                <c:pt idx="498">
                  <c:v>8253</c:v>
                </c:pt>
                <c:pt idx="499">
                  <c:v>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B-4833-BEDA-0DF9943BC01F}"/>
            </c:ext>
          </c:extLst>
        </c:ser>
        <c:ser>
          <c:idx val="1"/>
          <c:order val="1"/>
          <c:tx>
            <c:strRef>
              <c:f>Tiempo_Creacion_Codigos!$J$3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Tiempo_Creacion_Codigos!$H$4:$H$503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Tiempo_Creacion_Codigos!$J$4:$J$503</c:f>
              <c:numCache>
                <c:formatCode>General</c:formatCode>
                <c:ptCount val="500"/>
                <c:pt idx="0">
                  <c:v>3724</c:v>
                </c:pt>
                <c:pt idx="1">
                  <c:v>4022</c:v>
                </c:pt>
                <c:pt idx="2">
                  <c:v>5564</c:v>
                </c:pt>
                <c:pt idx="3">
                  <c:v>3631</c:v>
                </c:pt>
                <c:pt idx="4">
                  <c:v>3471</c:v>
                </c:pt>
                <c:pt idx="5">
                  <c:v>6740</c:v>
                </c:pt>
                <c:pt idx="6">
                  <c:v>5200</c:v>
                </c:pt>
                <c:pt idx="7">
                  <c:v>11880</c:v>
                </c:pt>
                <c:pt idx="8">
                  <c:v>4976</c:v>
                </c:pt>
                <c:pt idx="9">
                  <c:v>4989</c:v>
                </c:pt>
                <c:pt idx="10">
                  <c:v>5465</c:v>
                </c:pt>
                <c:pt idx="11">
                  <c:v>4909</c:v>
                </c:pt>
                <c:pt idx="12">
                  <c:v>11515</c:v>
                </c:pt>
                <c:pt idx="13">
                  <c:v>4796</c:v>
                </c:pt>
                <c:pt idx="14">
                  <c:v>5455</c:v>
                </c:pt>
                <c:pt idx="15">
                  <c:v>5194</c:v>
                </c:pt>
                <c:pt idx="16">
                  <c:v>5191</c:v>
                </c:pt>
                <c:pt idx="17">
                  <c:v>7445</c:v>
                </c:pt>
                <c:pt idx="18">
                  <c:v>7294</c:v>
                </c:pt>
                <c:pt idx="19">
                  <c:v>13943</c:v>
                </c:pt>
                <c:pt idx="20">
                  <c:v>6350</c:v>
                </c:pt>
                <c:pt idx="21">
                  <c:v>5730</c:v>
                </c:pt>
                <c:pt idx="22">
                  <c:v>7316</c:v>
                </c:pt>
                <c:pt idx="23">
                  <c:v>7154</c:v>
                </c:pt>
                <c:pt idx="24">
                  <c:v>10401</c:v>
                </c:pt>
                <c:pt idx="25">
                  <c:v>7443</c:v>
                </c:pt>
                <c:pt idx="26">
                  <c:v>7847</c:v>
                </c:pt>
                <c:pt idx="27">
                  <c:v>9735</c:v>
                </c:pt>
                <c:pt idx="28">
                  <c:v>7100</c:v>
                </c:pt>
                <c:pt idx="29">
                  <c:v>5861</c:v>
                </c:pt>
                <c:pt idx="30">
                  <c:v>4624</c:v>
                </c:pt>
                <c:pt idx="31">
                  <c:v>6302</c:v>
                </c:pt>
                <c:pt idx="32">
                  <c:v>6783</c:v>
                </c:pt>
                <c:pt idx="33">
                  <c:v>4970</c:v>
                </c:pt>
                <c:pt idx="34">
                  <c:v>11538</c:v>
                </c:pt>
                <c:pt idx="35">
                  <c:v>5286</c:v>
                </c:pt>
                <c:pt idx="36">
                  <c:v>7609</c:v>
                </c:pt>
                <c:pt idx="37">
                  <c:v>9168</c:v>
                </c:pt>
                <c:pt idx="38">
                  <c:v>5287</c:v>
                </c:pt>
                <c:pt idx="39">
                  <c:v>4768</c:v>
                </c:pt>
                <c:pt idx="40">
                  <c:v>3990</c:v>
                </c:pt>
                <c:pt idx="41">
                  <c:v>6876</c:v>
                </c:pt>
                <c:pt idx="42">
                  <c:v>5944</c:v>
                </c:pt>
                <c:pt idx="43">
                  <c:v>4863</c:v>
                </c:pt>
                <c:pt idx="44">
                  <c:v>4747</c:v>
                </c:pt>
                <c:pt idx="45">
                  <c:v>4340</c:v>
                </c:pt>
                <c:pt idx="46">
                  <c:v>5015</c:v>
                </c:pt>
                <c:pt idx="47">
                  <c:v>5089</c:v>
                </c:pt>
                <c:pt idx="48">
                  <c:v>5370</c:v>
                </c:pt>
                <c:pt idx="49">
                  <c:v>6027</c:v>
                </c:pt>
                <c:pt idx="50">
                  <c:v>4534</c:v>
                </c:pt>
                <c:pt idx="51">
                  <c:v>4945</c:v>
                </c:pt>
                <c:pt idx="52">
                  <c:v>4256</c:v>
                </c:pt>
                <c:pt idx="53">
                  <c:v>5389</c:v>
                </c:pt>
                <c:pt idx="54">
                  <c:v>4042</c:v>
                </c:pt>
                <c:pt idx="55">
                  <c:v>3843</c:v>
                </c:pt>
                <c:pt idx="56">
                  <c:v>3995</c:v>
                </c:pt>
                <c:pt idx="57">
                  <c:v>4126</c:v>
                </c:pt>
                <c:pt idx="58">
                  <c:v>5330</c:v>
                </c:pt>
                <c:pt idx="59">
                  <c:v>4798</c:v>
                </c:pt>
                <c:pt idx="60">
                  <c:v>5381</c:v>
                </c:pt>
                <c:pt idx="61">
                  <c:v>6394</c:v>
                </c:pt>
                <c:pt idx="62">
                  <c:v>10698</c:v>
                </c:pt>
                <c:pt idx="63">
                  <c:v>9881</c:v>
                </c:pt>
                <c:pt idx="64">
                  <c:v>4194</c:v>
                </c:pt>
                <c:pt idx="65">
                  <c:v>5286</c:v>
                </c:pt>
                <c:pt idx="66">
                  <c:v>5691</c:v>
                </c:pt>
                <c:pt idx="67">
                  <c:v>6061</c:v>
                </c:pt>
                <c:pt idx="68">
                  <c:v>4420</c:v>
                </c:pt>
                <c:pt idx="69">
                  <c:v>4512</c:v>
                </c:pt>
                <c:pt idx="70">
                  <c:v>6001</c:v>
                </c:pt>
                <c:pt idx="71">
                  <c:v>4625</c:v>
                </c:pt>
                <c:pt idx="72">
                  <c:v>7847</c:v>
                </c:pt>
                <c:pt idx="73">
                  <c:v>7084</c:v>
                </c:pt>
                <c:pt idx="74">
                  <c:v>6409</c:v>
                </c:pt>
                <c:pt idx="75">
                  <c:v>6841</c:v>
                </c:pt>
                <c:pt idx="76">
                  <c:v>5253</c:v>
                </c:pt>
                <c:pt idx="77">
                  <c:v>5110</c:v>
                </c:pt>
                <c:pt idx="78">
                  <c:v>4319</c:v>
                </c:pt>
                <c:pt idx="79">
                  <c:v>5483</c:v>
                </c:pt>
                <c:pt idx="80">
                  <c:v>7075</c:v>
                </c:pt>
                <c:pt idx="81">
                  <c:v>5283</c:v>
                </c:pt>
                <c:pt idx="82">
                  <c:v>5421</c:v>
                </c:pt>
                <c:pt idx="83">
                  <c:v>4294</c:v>
                </c:pt>
                <c:pt idx="84">
                  <c:v>4496</c:v>
                </c:pt>
                <c:pt idx="85">
                  <c:v>4097</c:v>
                </c:pt>
                <c:pt idx="86">
                  <c:v>12736</c:v>
                </c:pt>
                <c:pt idx="87">
                  <c:v>4285</c:v>
                </c:pt>
                <c:pt idx="88">
                  <c:v>4346</c:v>
                </c:pt>
                <c:pt idx="89">
                  <c:v>3807</c:v>
                </c:pt>
                <c:pt idx="90">
                  <c:v>63075</c:v>
                </c:pt>
                <c:pt idx="91">
                  <c:v>4729</c:v>
                </c:pt>
                <c:pt idx="92">
                  <c:v>4398</c:v>
                </c:pt>
                <c:pt idx="93">
                  <c:v>5743</c:v>
                </c:pt>
                <c:pt idx="94">
                  <c:v>9028</c:v>
                </c:pt>
                <c:pt idx="95">
                  <c:v>6527</c:v>
                </c:pt>
                <c:pt idx="96">
                  <c:v>5026</c:v>
                </c:pt>
                <c:pt idx="97">
                  <c:v>4293</c:v>
                </c:pt>
                <c:pt idx="98">
                  <c:v>6225</c:v>
                </c:pt>
                <c:pt idx="99">
                  <c:v>5436</c:v>
                </c:pt>
                <c:pt idx="100">
                  <c:v>10081</c:v>
                </c:pt>
                <c:pt idx="101">
                  <c:v>8805</c:v>
                </c:pt>
                <c:pt idx="102">
                  <c:v>5782</c:v>
                </c:pt>
                <c:pt idx="103">
                  <c:v>5453</c:v>
                </c:pt>
                <c:pt idx="104">
                  <c:v>65761</c:v>
                </c:pt>
                <c:pt idx="105">
                  <c:v>7816</c:v>
                </c:pt>
                <c:pt idx="106">
                  <c:v>5064</c:v>
                </c:pt>
                <c:pt idx="107">
                  <c:v>6543</c:v>
                </c:pt>
                <c:pt idx="108">
                  <c:v>9812</c:v>
                </c:pt>
                <c:pt idx="109">
                  <c:v>4497</c:v>
                </c:pt>
                <c:pt idx="110">
                  <c:v>3516</c:v>
                </c:pt>
                <c:pt idx="111">
                  <c:v>3882</c:v>
                </c:pt>
                <c:pt idx="112">
                  <c:v>4706</c:v>
                </c:pt>
                <c:pt idx="113">
                  <c:v>3953</c:v>
                </c:pt>
                <c:pt idx="114">
                  <c:v>7174</c:v>
                </c:pt>
                <c:pt idx="115">
                  <c:v>4352</c:v>
                </c:pt>
                <c:pt idx="116">
                  <c:v>4974</c:v>
                </c:pt>
                <c:pt idx="117">
                  <c:v>4739</c:v>
                </c:pt>
                <c:pt idx="118">
                  <c:v>4239</c:v>
                </c:pt>
                <c:pt idx="119">
                  <c:v>3881</c:v>
                </c:pt>
                <c:pt idx="120">
                  <c:v>6248</c:v>
                </c:pt>
                <c:pt idx="121">
                  <c:v>4349</c:v>
                </c:pt>
                <c:pt idx="122">
                  <c:v>3791</c:v>
                </c:pt>
                <c:pt idx="123">
                  <c:v>7309</c:v>
                </c:pt>
                <c:pt idx="124">
                  <c:v>3321</c:v>
                </c:pt>
                <c:pt idx="125">
                  <c:v>4942</c:v>
                </c:pt>
                <c:pt idx="126">
                  <c:v>4277</c:v>
                </c:pt>
                <c:pt idx="127">
                  <c:v>6574</c:v>
                </c:pt>
                <c:pt idx="128">
                  <c:v>4371</c:v>
                </c:pt>
                <c:pt idx="129">
                  <c:v>5178</c:v>
                </c:pt>
                <c:pt idx="130">
                  <c:v>5377</c:v>
                </c:pt>
                <c:pt idx="131">
                  <c:v>7444</c:v>
                </c:pt>
                <c:pt idx="132">
                  <c:v>5164</c:v>
                </c:pt>
                <c:pt idx="133">
                  <c:v>4825</c:v>
                </c:pt>
                <c:pt idx="134">
                  <c:v>4208</c:v>
                </c:pt>
                <c:pt idx="135">
                  <c:v>4969</c:v>
                </c:pt>
                <c:pt idx="136">
                  <c:v>6846</c:v>
                </c:pt>
                <c:pt idx="137">
                  <c:v>4067</c:v>
                </c:pt>
                <c:pt idx="138">
                  <c:v>3958</c:v>
                </c:pt>
                <c:pt idx="139">
                  <c:v>4404</c:v>
                </c:pt>
                <c:pt idx="140">
                  <c:v>13600</c:v>
                </c:pt>
                <c:pt idx="141">
                  <c:v>4732</c:v>
                </c:pt>
                <c:pt idx="142">
                  <c:v>7935</c:v>
                </c:pt>
                <c:pt idx="143">
                  <c:v>6844</c:v>
                </c:pt>
                <c:pt idx="144">
                  <c:v>5360</c:v>
                </c:pt>
                <c:pt idx="145">
                  <c:v>4195</c:v>
                </c:pt>
                <c:pt idx="146">
                  <c:v>3543</c:v>
                </c:pt>
                <c:pt idx="147">
                  <c:v>8328</c:v>
                </c:pt>
                <c:pt idx="148">
                  <c:v>5595</c:v>
                </c:pt>
                <c:pt idx="149">
                  <c:v>7873</c:v>
                </c:pt>
                <c:pt idx="150">
                  <c:v>4381</c:v>
                </c:pt>
                <c:pt idx="151">
                  <c:v>7244</c:v>
                </c:pt>
                <c:pt idx="152">
                  <c:v>5585</c:v>
                </c:pt>
                <c:pt idx="153">
                  <c:v>6227</c:v>
                </c:pt>
                <c:pt idx="154">
                  <c:v>6842</c:v>
                </c:pt>
                <c:pt idx="155">
                  <c:v>3877</c:v>
                </c:pt>
                <c:pt idx="156">
                  <c:v>3479</c:v>
                </c:pt>
                <c:pt idx="157">
                  <c:v>4433</c:v>
                </c:pt>
                <c:pt idx="158">
                  <c:v>14053</c:v>
                </c:pt>
                <c:pt idx="159">
                  <c:v>3416</c:v>
                </c:pt>
                <c:pt idx="160">
                  <c:v>4680</c:v>
                </c:pt>
                <c:pt idx="161">
                  <c:v>4474</c:v>
                </c:pt>
                <c:pt idx="162">
                  <c:v>4644</c:v>
                </c:pt>
                <c:pt idx="163">
                  <c:v>5147</c:v>
                </c:pt>
                <c:pt idx="164">
                  <c:v>4557</c:v>
                </c:pt>
                <c:pt idx="165">
                  <c:v>5475</c:v>
                </c:pt>
                <c:pt idx="166">
                  <c:v>3862</c:v>
                </c:pt>
                <c:pt idx="167">
                  <c:v>7954</c:v>
                </c:pt>
                <c:pt idx="168">
                  <c:v>6818</c:v>
                </c:pt>
                <c:pt idx="169">
                  <c:v>7972</c:v>
                </c:pt>
                <c:pt idx="170">
                  <c:v>6489</c:v>
                </c:pt>
                <c:pt idx="171">
                  <c:v>6567</c:v>
                </c:pt>
                <c:pt idx="172">
                  <c:v>7258</c:v>
                </c:pt>
                <c:pt idx="173">
                  <c:v>6209</c:v>
                </c:pt>
                <c:pt idx="174">
                  <c:v>7706</c:v>
                </c:pt>
                <c:pt idx="175">
                  <c:v>5652</c:v>
                </c:pt>
                <c:pt idx="176">
                  <c:v>4900</c:v>
                </c:pt>
                <c:pt idx="177">
                  <c:v>4872</c:v>
                </c:pt>
                <c:pt idx="178">
                  <c:v>4977</c:v>
                </c:pt>
                <c:pt idx="179">
                  <c:v>6470</c:v>
                </c:pt>
                <c:pt idx="180">
                  <c:v>4542</c:v>
                </c:pt>
                <c:pt idx="181">
                  <c:v>4302</c:v>
                </c:pt>
                <c:pt idx="182">
                  <c:v>10356</c:v>
                </c:pt>
                <c:pt idx="183">
                  <c:v>5097</c:v>
                </c:pt>
                <c:pt idx="184">
                  <c:v>4054</c:v>
                </c:pt>
                <c:pt idx="185">
                  <c:v>5305</c:v>
                </c:pt>
                <c:pt idx="186">
                  <c:v>8996</c:v>
                </c:pt>
                <c:pt idx="187">
                  <c:v>5261</c:v>
                </c:pt>
                <c:pt idx="188">
                  <c:v>5073</c:v>
                </c:pt>
                <c:pt idx="189">
                  <c:v>7620</c:v>
                </c:pt>
                <c:pt idx="190">
                  <c:v>5542</c:v>
                </c:pt>
                <c:pt idx="191">
                  <c:v>5662</c:v>
                </c:pt>
                <c:pt idx="192">
                  <c:v>5470</c:v>
                </c:pt>
                <c:pt idx="193">
                  <c:v>5924</c:v>
                </c:pt>
                <c:pt idx="194">
                  <c:v>4289</c:v>
                </c:pt>
                <c:pt idx="195">
                  <c:v>4969</c:v>
                </c:pt>
                <c:pt idx="196">
                  <c:v>5643</c:v>
                </c:pt>
                <c:pt idx="197">
                  <c:v>4267</c:v>
                </c:pt>
                <c:pt idx="198">
                  <c:v>4324</c:v>
                </c:pt>
                <c:pt idx="199">
                  <c:v>6017</c:v>
                </c:pt>
                <c:pt idx="200">
                  <c:v>8551</c:v>
                </c:pt>
                <c:pt idx="201">
                  <c:v>7536</c:v>
                </c:pt>
                <c:pt idx="202">
                  <c:v>3925</c:v>
                </c:pt>
                <c:pt idx="203">
                  <c:v>3712</c:v>
                </c:pt>
                <c:pt idx="204">
                  <c:v>7387</c:v>
                </c:pt>
                <c:pt idx="205">
                  <c:v>8042</c:v>
                </c:pt>
                <c:pt idx="206">
                  <c:v>8095</c:v>
                </c:pt>
                <c:pt idx="207">
                  <c:v>4859</c:v>
                </c:pt>
                <c:pt idx="208">
                  <c:v>9197</c:v>
                </c:pt>
                <c:pt idx="209">
                  <c:v>4288</c:v>
                </c:pt>
                <c:pt idx="210">
                  <c:v>5148</c:v>
                </c:pt>
                <c:pt idx="211">
                  <c:v>4444</c:v>
                </c:pt>
                <c:pt idx="212">
                  <c:v>7024</c:v>
                </c:pt>
                <c:pt idx="213">
                  <c:v>5210</c:v>
                </c:pt>
                <c:pt idx="214">
                  <c:v>4845</c:v>
                </c:pt>
                <c:pt idx="215">
                  <c:v>4717</c:v>
                </c:pt>
                <c:pt idx="216">
                  <c:v>6523</c:v>
                </c:pt>
                <c:pt idx="217">
                  <c:v>6760</c:v>
                </c:pt>
                <c:pt idx="218">
                  <c:v>7762</c:v>
                </c:pt>
                <c:pt idx="219">
                  <c:v>8446</c:v>
                </c:pt>
                <c:pt idx="220">
                  <c:v>5999</c:v>
                </c:pt>
                <c:pt idx="221">
                  <c:v>4014</c:v>
                </c:pt>
                <c:pt idx="222">
                  <c:v>4981</c:v>
                </c:pt>
                <c:pt idx="223">
                  <c:v>5779</c:v>
                </c:pt>
                <c:pt idx="224">
                  <c:v>8164</c:v>
                </c:pt>
                <c:pt idx="225">
                  <c:v>6431</c:v>
                </c:pt>
                <c:pt idx="226">
                  <c:v>17073</c:v>
                </c:pt>
                <c:pt idx="227">
                  <c:v>5649</c:v>
                </c:pt>
                <c:pt idx="228">
                  <c:v>4424</c:v>
                </c:pt>
                <c:pt idx="229">
                  <c:v>7498</c:v>
                </c:pt>
                <c:pt idx="230">
                  <c:v>4529</c:v>
                </c:pt>
                <c:pt idx="231">
                  <c:v>4428</c:v>
                </c:pt>
                <c:pt idx="232">
                  <c:v>6377</c:v>
                </c:pt>
                <c:pt idx="233">
                  <c:v>5997</c:v>
                </c:pt>
                <c:pt idx="234">
                  <c:v>18702</c:v>
                </c:pt>
                <c:pt idx="235">
                  <c:v>5040</c:v>
                </c:pt>
                <c:pt idx="236">
                  <c:v>4134</c:v>
                </c:pt>
                <c:pt idx="237">
                  <c:v>3847</c:v>
                </c:pt>
                <c:pt idx="238">
                  <c:v>9538</c:v>
                </c:pt>
                <c:pt idx="239">
                  <c:v>4088</c:v>
                </c:pt>
                <c:pt idx="240">
                  <c:v>3782</c:v>
                </c:pt>
                <c:pt idx="241">
                  <c:v>7762</c:v>
                </c:pt>
                <c:pt idx="242">
                  <c:v>10047</c:v>
                </c:pt>
                <c:pt idx="243">
                  <c:v>7714</c:v>
                </c:pt>
                <c:pt idx="244">
                  <c:v>6426</c:v>
                </c:pt>
                <c:pt idx="245">
                  <c:v>9595</c:v>
                </c:pt>
                <c:pt idx="246">
                  <c:v>4087</c:v>
                </c:pt>
                <c:pt idx="247">
                  <c:v>5391</c:v>
                </c:pt>
                <c:pt idx="248">
                  <c:v>5849</c:v>
                </c:pt>
                <c:pt idx="249">
                  <c:v>5732</c:v>
                </c:pt>
                <c:pt idx="250">
                  <c:v>5098</c:v>
                </c:pt>
                <c:pt idx="251">
                  <c:v>5163</c:v>
                </c:pt>
                <c:pt idx="252">
                  <c:v>7411</c:v>
                </c:pt>
                <c:pt idx="253">
                  <c:v>8196</c:v>
                </c:pt>
                <c:pt idx="254">
                  <c:v>6085</c:v>
                </c:pt>
                <c:pt idx="255">
                  <c:v>4995</c:v>
                </c:pt>
                <c:pt idx="256">
                  <c:v>4980</c:v>
                </c:pt>
                <c:pt idx="257">
                  <c:v>4754</c:v>
                </c:pt>
                <c:pt idx="258">
                  <c:v>5500</c:v>
                </c:pt>
                <c:pt idx="259">
                  <c:v>3866</c:v>
                </c:pt>
                <c:pt idx="260">
                  <c:v>5041</c:v>
                </c:pt>
                <c:pt idx="261">
                  <c:v>8678</c:v>
                </c:pt>
                <c:pt idx="262">
                  <c:v>5052</c:v>
                </c:pt>
                <c:pt idx="263">
                  <c:v>8861</c:v>
                </c:pt>
                <c:pt idx="264">
                  <c:v>5110</c:v>
                </c:pt>
                <c:pt idx="265">
                  <c:v>4803</c:v>
                </c:pt>
                <c:pt idx="266">
                  <c:v>7981</c:v>
                </c:pt>
                <c:pt idx="267">
                  <c:v>6328</c:v>
                </c:pt>
                <c:pt idx="268">
                  <c:v>3913</c:v>
                </c:pt>
                <c:pt idx="269">
                  <c:v>6212</c:v>
                </c:pt>
                <c:pt idx="270">
                  <c:v>3898</c:v>
                </c:pt>
                <c:pt idx="271">
                  <c:v>6326</c:v>
                </c:pt>
                <c:pt idx="272">
                  <c:v>3620</c:v>
                </c:pt>
                <c:pt idx="273">
                  <c:v>4028</c:v>
                </c:pt>
                <c:pt idx="274">
                  <c:v>3930</c:v>
                </c:pt>
                <c:pt idx="275">
                  <c:v>3347</c:v>
                </c:pt>
                <c:pt idx="276">
                  <c:v>4447</c:v>
                </c:pt>
                <c:pt idx="277">
                  <c:v>3402</c:v>
                </c:pt>
                <c:pt idx="278">
                  <c:v>4763</c:v>
                </c:pt>
                <c:pt idx="279">
                  <c:v>4724</c:v>
                </c:pt>
                <c:pt idx="280">
                  <c:v>4540</c:v>
                </c:pt>
                <c:pt idx="281">
                  <c:v>7776</c:v>
                </c:pt>
                <c:pt idx="282">
                  <c:v>6487</c:v>
                </c:pt>
                <c:pt idx="283">
                  <c:v>8531</c:v>
                </c:pt>
                <c:pt idx="284">
                  <c:v>8282</c:v>
                </c:pt>
                <c:pt idx="285">
                  <c:v>8105</c:v>
                </c:pt>
                <c:pt idx="286">
                  <c:v>6570</c:v>
                </c:pt>
                <c:pt idx="287">
                  <c:v>5097</c:v>
                </c:pt>
                <c:pt idx="288">
                  <c:v>5889</c:v>
                </c:pt>
                <c:pt idx="289">
                  <c:v>6942</c:v>
                </c:pt>
                <c:pt idx="290">
                  <c:v>6907</c:v>
                </c:pt>
                <c:pt idx="291">
                  <c:v>4547</c:v>
                </c:pt>
                <c:pt idx="292">
                  <c:v>6255</c:v>
                </c:pt>
                <c:pt idx="293">
                  <c:v>3580</c:v>
                </c:pt>
                <c:pt idx="294">
                  <c:v>4175</c:v>
                </c:pt>
                <c:pt idx="295">
                  <c:v>4411</c:v>
                </c:pt>
                <c:pt idx="296">
                  <c:v>3885</c:v>
                </c:pt>
                <c:pt idx="297">
                  <c:v>5006</c:v>
                </c:pt>
                <c:pt idx="298">
                  <c:v>5222</c:v>
                </c:pt>
                <c:pt idx="299">
                  <c:v>4943</c:v>
                </c:pt>
                <c:pt idx="300">
                  <c:v>4910</c:v>
                </c:pt>
                <c:pt idx="301">
                  <c:v>7846</c:v>
                </c:pt>
                <c:pt idx="302">
                  <c:v>7157</c:v>
                </c:pt>
                <c:pt idx="303">
                  <c:v>7356</c:v>
                </c:pt>
                <c:pt idx="304">
                  <c:v>10576</c:v>
                </c:pt>
                <c:pt idx="305">
                  <c:v>4891</c:v>
                </c:pt>
                <c:pt idx="306">
                  <c:v>5181</c:v>
                </c:pt>
                <c:pt idx="307">
                  <c:v>5218</c:v>
                </c:pt>
                <c:pt idx="308">
                  <c:v>7339</c:v>
                </c:pt>
                <c:pt idx="309">
                  <c:v>4487</c:v>
                </c:pt>
                <c:pt idx="310">
                  <c:v>7366</c:v>
                </c:pt>
                <c:pt idx="311">
                  <c:v>5292</c:v>
                </c:pt>
                <c:pt idx="312">
                  <c:v>4580</c:v>
                </c:pt>
                <c:pt idx="313">
                  <c:v>5030</c:v>
                </c:pt>
                <c:pt idx="314">
                  <c:v>8014</c:v>
                </c:pt>
                <c:pt idx="315">
                  <c:v>5013</c:v>
                </c:pt>
                <c:pt idx="316">
                  <c:v>4638</c:v>
                </c:pt>
                <c:pt idx="317">
                  <c:v>5285</c:v>
                </c:pt>
                <c:pt idx="318">
                  <c:v>6654</c:v>
                </c:pt>
                <c:pt idx="319">
                  <c:v>16320</c:v>
                </c:pt>
                <c:pt idx="320">
                  <c:v>9323</c:v>
                </c:pt>
                <c:pt idx="321">
                  <c:v>6326</c:v>
                </c:pt>
                <c:pt idx="322">
                  <c:v>13628</c:v>
                </c:pt>
                <c:pt idx="323">
                  <c:v>5500</c:v>
                </c:pt>
                <c:pt idx="324">
                  <c:v>4439</c:v>
                </c:pt>
                <c:pt idx="325">
                  <c:v>7155</c:v>
                </c:pt>
                <c:pt idx="326">
                  <c:v>5156</c:v>
                </c:pt>
                <c:pt idx="327">
                  <c:v>4591</c:v>
                </c:pt>
                <c:pt idx="328">
                  <c:v>4638</c:v>
                </c:pt>
                <c:pt idx="329">
                  <c:v>6269</c:v>
                </c:pt>
                <c:pt idx="330">
                  <c:v>3833</c:v>
                </c:pt>
                <c:pt idx="331">
                  <c:v>4501</c:v>
                </c:pt>
                <c:pt idx="332">
                  <c:v>5635</c:v>
                </c:pt>
                <c:pt idx="333">
                  <c:v>7956</c:v>
                </c:pt>
                <c:pt idx="334">
                  <c:v>5882</c:v>
                </c:pt>
                <c:pt idx="335">
                  <c:v>6901</c:v>
                </c:pt>
                <c:pt idx="336">
                  <c:v>6528</c:v>
                </c:pt>
                <c:pt idx="337">
                  <c:v>5247</c:v>
                </c:pt>
                <c:pt idx="338">
                  <c:v>6212</c:v>
                </c:pt>
                <c:pt idx="339">
                  <c:v>6875</c:v>
                </c:pt>
                <c:pt idx="340">
                  <c:v>8102</c:v>
                </c:pt>
                <c:pt idx="341">
                  <c:v>4378</c:v>
                </c:pt>
                <c:pt idx="342">
                  <c:v>13221</c:v>
                </c:pt>
                <c:pt idx="343">
                  <c:v>4734</c:v>
                </c:pt>
                <c:pt idx="344">
                  <c:v>6800</c:v>
                </c:pt>
                <c:pt idx="345">
                  <c:v>6549</c:v>
                </c:pt>
                <c:pt idx="346">
                  <c:v>5503</c:v>
                </c:pt>
                <c:pt idx="347">
                  <c:v>7044</c:v>
                </c:pt>
                <c:pt idx="348">
                  <c:v>6583</c:v>
                </c:pt>
                <c:pt idx="349">
                  <c:v>7740</c:v>
                </c:pt>
                <c:pt idx="350">
                  <c:v>5064</c:v>
                </c:pt>
                <c:pt idx="351">
                  <c:v>4896</c:v>
                </c:pt>
                <c:pt idx="352">
                  <c:v>5806</c:v>
                </c:pt>
                <c:pt idx="353">
                  <c:v>5070</c:v>
                </c:pt>
                <c:pt idx="354">
                  <c:v>5697</c:v>
                </c:pt>
                <c:pt idx="355">
                  <c:v>9613</c:v>
                </c:pt>
                <c:pt idx="356">
                  <c:v>8435</c:v>
                </c:pt>
                <c:pt idx="357">
                  <c:v>4741</c:v>
                </c:pt>
                <c:pt idx="358">
                  <c:v>5628</c:v>
                </c:pt>
                <c:pt idx="359">
                  <c:v>7809</c:v>
                </c:pt>
                <c:pt idx="360">
                  <c:v>3860</c:v>
                </c:pt>
                <c:pt idx="361">
                  <c:v>8058</c:v>
                </c:pt>
                <c:pt idx="362">
                  <c:v>5506</c:v>
                </c:pt>
                <c:pt idx="363">
                  <c:v>6243</c:v>
                </c:pt>
                <c:pt idx="364">
                  <c:v>4211</c:v>
                </c:pt>
                <c:pt idx="365">
                  <c:v>4332</c:v>
                </c:pt>
                <c:pt idx="366">
                  <c:v>3581</c:v>
                </c:pt>
                <c:pt idx="367">
                  <c:v>5327</c:v>
                </c:pt>
                <c:pt idx="368">
                  <c:v>4168</c:v>
                </c:pt>
                <c:pt idx="369">
                  <c:v>4272</c:v>
                </c:pt>
                <c:pt idx="370">
                  <c:v>3968</c:v>
                </c:pt>
                <c:pt idx="371">
                  <c:v>4956</c:v>
                </c:pt>
                <c:pt idx="372">
                  <c:v>4547</c:v>
                </c:pt>
                <c:pt idx="373">
                  <c:v>7383</c:v>
                </c:pt>
                <c:pt idx="374">
                  <c:v>4791</c:v>
                </c:pt>
                <c:pt idx="375">
                  <c:v>9968</c:v>
                </c:pt>
                <c:pt idx="376">
                  <c:v>5416</c:v>
                </c:pt>
                <c:pt idx="377">
                  <c:v>5004</c:v>
                </c:pt>
                <c:pt idx="378">
                  <c:v>5103</c:v>
                </c:pt>
                <c:pt idx="379">
                  <c:v>4049</c:v>
                </c:pt>
                <c:pt idx="380">
                  <c:v>7775</c:v>
                </c:pt>
                <c:pt idx="381">
                  <c:v>4352</c:v>
                </c:pt>
                <c:pt idx="382">
                  <c:v>19160</c:v>
                </c:pt>
                <c:pt idx="383">
                  <c:v>3745</c:v>
                </c:pt>
                <c:pt idx="384">
                  <c:v>4069</c:v>
                </c:pt>
                <c:pt idx="385">
                  <c:v>4254</c:v>
                </c:pt>
                <c:pt idx="386">
                  <c:v>5172</c:v>
                </c:pt>
                <c:pt idx="387">
                  <c:v>6361</c:v>
                </c:pt>
                <c:pt idx="388">
                  <c:v>4768</c:v>
                </c:pt>
                <c:pt idx="389">
                  <c:v>6239</c:v>
                </c:pt>
                <c:pt idx="390">
                  <c:v>6811</c:v>
                </c:pt>
                <c:pt idx="391">
                  <c:v>3972</c:v>
                </c:pt>
                <c:pt idx="392">
                  <c:v>4938</c:v>
                </c:pt>
                <c:pt idx="393">
                  <c:v>3708</c:v>
                </c:pt>
                <c:pt idx="394">
                  <c:v>4659</c:v>
                </c:pt>
                <c:pt idx="395">
                  <c:v>4054</c:v>
                </c:pt>
                <c:pt idx="396">
                  <c:v>4626</c:v>
                </c:pt>
                <c:pt idx="397">
                  <c:v>4362</c:v>
                </c:pt>
                <c:pt idx="398">
                  <c:v>7787</c:v>
                </c:pt>
                <c:pt idx="399">
                  <c:v>5248</c:v>
                </c:pt>
                <c:pt idx="400">
                  <c:v>6429</c:v>
                </c:pt>
                <c:pt idx="401">
                  <c:v>5988</c:v>
                </c:pt>
                <c:pt idx="402">
                  <c:v>4891</c:v>
                </c:pt>
                <c:pt idx="403">
                  <c:v>3675</c:v>
                </c:pt>
                <c:pt idx="404">
                  <c:v>4541</c:v>
                </c:pt>
                <c:pt idx="405">
                  <c:v>4363</c:v>
                </c:pt>
                <c:pt idx="406">
                  <c:v>4285</c:v>
                </c:pt>
                <c:pt idx="407">
                  <c:v>4449</c:v>
                </c:pt>
                <c:pt idx="408">
                  <c:v>3855</c:v>
                </c:pt>
                <c:pt idx="409">
                  <c:v>4541</c:v>
                </c:pt>
                <c:pt idx="410">
                  <c:v>6371</c:v>
                </c:pt>
                <c:pt idx="411">
                  <c:v>4717</c:v>
                </c:pt>
                <c:pt idx="412">
                  <c:v>4076</c:v>
                </c:pt>
                <c:pt idx="413">
                  <c:v>4286</c:v>
                </c:pt>
                <c:pt idx="414">
                  <c:v>3579</c:v>
                </c:pt>
                <c:pt idx="415">
                  <c:v>7119</c:v>
                </c:pt>
                <c:pt idx="416">
                  <c:v>3997</c:v>
                </c:pt>
                <c:pt idx="417">
                  <c:v>5371</c:v>
                </c:pt>
                <c:pt idx="418">
                  <c:v>4431</c:v>
                </c:pt>
                <c:pt idx="419">
                  <c:v>4831</c:v>
                </c:pt>
                <c:pt idx="420">
                  <c:v>5749</c:v>
                </c:pt>
                <c:pt idx="421">
                  <c:v>4719</c:v>
                </c:pt>
                <c:pt idx="422">
                  <c:v>5052</c:v>
                </c:pt>
                <c:pt idx="423">
                  <c:v>4065</c:v>
                </c:pt>
                <c:pt idx="424">
                  <c:v>5107</c:v>
                </c:pt>
                <c:pt idx="425">
                  <c:v>11982</c:v>
                </c:pt>
                <c:pt idx="426">
                  <c:v>5004</c:v>
                </c:pt>
                <c:pt idx="427">
                  <c:v>5440</c:v>
                </c:pt>
                <c:pt idx="428">
                  <c:v>6952</c:v>
                </c:pt>
                <c:pt idx="429">
                  <c:v>6547</c:v>
                </c:pt>
                <c:pt idx="430">
                  <c:v>8084</c:v>
                </c:pt>
                <c:pt idx="431">
                  <c:v>5221</c:v>
                </c:pt>
                <c:pt idx="432">
                  <c:v>6020</c:v>
                </c:pt>
                <c:pt idx="433">
                  <c:v>4806</c:v>
                </c:pt>
                <c:pt idx="434">
                  <c:v>5627</c:v>
                </c:pt>
                <c:pt idx="435">
                  <c:v>4414</c:v>
                </c:pt>
                <c:pt idx="436">
                  <c:v>4730</c:v>
                </c:pt>
                <c:pt idx="437">
                  <c:v>7536</c:v>
                </c:pt>
                <c:pt idx="438">
                  <c:v>6193</c:v>
                </c:pt>
                <c:pt idx="439">
                  <c:v>4006</c:v>
                </c:pt>
                <c:pt idx="440">
                  <c:v>5186</c:v>
                </c:pt>
                <c:pt idx="441">
                  <c:v>4189</c:v>
                </c:pt>
                <c:pt idx="442">
                  <c:v>5128</c:v>
                </c:pt>
                <c:pt idx="443">
                  <c:v>75372</c:v>
                </c:pt>
                <c:pt idx="444">
                  <c:v>4779</c:v>
                </c:pt>
                <c:pt idx="445">
                  <c:v>4709</c:v>
                </c:pt>
                <c:pt idx="446">
                  <c:v>4012</c:v>
                </c:pt>
                <c:pt idx="447">
                  <c:v>5890</c:v>
                </c:pt>
                <c:pt idx="448">
                  <c:v>4376</c:v>
                </c:pt>
                <c:pt idx="449">
                  <c:v>5888</c:v>
                </c:pt>
                <c:pt idx="450">
                  <c:v>39109</c:v>
                </c:pt>
                <c:pt idx="451">
                  <c:v>6192</c:v>
                </c:pt>
                <c:pt idx="452">
                  <c:v>7004</c:v>
                </c:pt>
                <c:pt idx="453">
                  <c:v>3790</c:v>
                </c:pt>
                <c:pt idx="454">
                  <c:v>3958</c:v>
                </c:pt>
                <c:pt idx="455">
                  <c:v>8591</c:v>
                </c:pt>
                <c:pt idx="456">
                  <c:v>5793</c:v>
                </c:pt>
                <c:pt idx="457">
                  <c:v>5078</c:v>
                </c:pt>
                <c:pt idx="458">
                  <c:v>6997</c:v>
                </c:pt>
                <c:pt idx="459">
                  <c:v>6913</c:v>
                </c:pt>
                <c:pt idx="460">
                  <c:v>5121</c:v>
                </c:pt>
                <c:pt idx="461">
                  <c:v>5405</c:v>
                </c:pt>
                <c:pt idx="462">
                  <c:v>5059</c:v>
                </c:pt>
                <c:pt idx="463">
                  <c:v>4339</c:v>
                </c:pt>
                <c:pt idx="464">
                  <c:v>5848</c:v>
                </c:pt>
                <c:pt idx="465">
                  <c:v>4424</c:v>
                </c:pt>
                <c:pt idx="466">
                  <c:v>10542</c:v>
                </c:pt>
                <c:pt idx="467">
                  <c:v>8023</c:v>
                </c:pt>
                <c:pt idx="468">
                  <c:v>10024</c:v>
                </c:pt>
                <c:pt idx="469">
                  <c:v>4088</c:v>
                </c:pt>
                <c:pt idx="470">
                  <c:v>3841</c:v>
                </c:pt>
                <c:pt idx="471">
                  <c:v>5513</c:v>
                </c:pt>
                <c:pt idx="472">
                  <c:v>3434</c:v>
                </c:pt>
                <c:pt idx="473">
                  <c:v>6505</c:v>
                </c:pt>
                <c:pt idx="474">
                  <c:v>3693</c:v>
                </c:pt>
                <c:pt idx="475">
                  <c:v>4254</c:v>
                </c:pt>
                <c:pt idx="476">
                  <c:v>3834</c:v>
                </c:pt>
                <c:pt idx="477">
                  <c:v>3969</c:v>
                </c:pt>
                <c:pt idx="478">
                  <c:v>10207</c:v>
                </c:pt>
                <c:pt idx="479">
                  <c:v>3346</c:v>
                </c:pt>
                <c:pt idx="480">
                  <c:v>4826</c:v>
                </c:pt>
                <c:pt idx="481">
                  <c:v>8054</c:v>
                </c:pt>
                <c:pt idx="482">
                  <c:v>4398</c:v>
                </c:pt>
                <c:pt idx="483">
                  <c:v>3802</c:v>
                </c:pt>
                <c:pt idx="484">
                  <c:v>4996</c:v>
                </c:pt>
                <c:pt idx="485">
                  <c:v>5228</c:v>
                </c:pt>
                <c:pt idx="486">
                  <c:v>6332</c:v>
                </c:pt>
                <c:pt idx="487">
                  <c:v>5985</c:v>
                </c:pt>
                <c:pt idx="488">
                  <c:v>10245</c:v>
                </c:pt>
                <c:pt idx="489">
                  <c:v>6075</c:v>
                </c:pt>
                <c:pt idx="490">
                  <c:v>6063</c:v>
                </c:pt>
                <c:pt idx="491">
                  <c:v>4753</c:v>
                </c:pt>
                <c:pt idx="492">
                  <c:v>5716</c:v>
                </c:pt>
                <c:pt idx="493">
                  <c:v>4105</c:v>
                </c:pt>
                <c:pt idx="494">
                  <c:v>5555</c:v>
                </c:pt>
                <c:pt idx="495">
                  <c:v>5346</c:v>
                </c:pt>
                <c:pt idx="496">
                  <c:v>5105</c:v>
                </c:pt>
                <c:pt idx="497">
                  <c:v>5838</c:v>
                </c:pt>
                <c:pt idx="498">
                  <c:v>5387</c:v>
                </c:pt>
                <c:pt idx="499">
                  <c:v>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B-4833-BEDA-0DF9943B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Tiempo_Creacion_Codigos!$L$3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Tiempo_Creacion_Codigos!$K$4:$K$503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Tiempo_Creacion_Codigos!$L$4:$L$503</c:f>
              <c:numCache>
                <c:formatCode>General</c:formatCode>
                <c:ptCount val="500"/>
                <c:pt idx="0">
                  <c:v>43579</c:v>
                </c:pt>
                <c:pt idx="1">
                  <c:v>8407</c:v>
                </c:pt>
                <c:pt idx="2">
                  <c:v>10486</c:v>
                </c:pt>
                <c:pt idx="3">
                  <c:v>9361</c:v>
                </c:pt>
                <c:pt idx="4">
                  <c:v>9812</c:v>
                </c:pt>
                <c:pt idx="5">
                  <c:v>9315</c:v>
                </c:pt>
                <c:pt idx="6">
                  <c:v>11191</c:v>
                </c:pt>
                <c:pt idx="7">
                  <c:v>11454</c:v>
                </c:pt>
                <c:pt idx="8">
                  <c:v>9048</c:v>
                </c:pt>
                <c:pt idx="9">
                  <c:v>11840</c:v>
                </c:pt>
                <c:pt idx="10">
                  <c:v>8586</c:v>
                </c:pt>
                <c:pt idx="11">
                  <c:v>11125</c:v>
                </c:pt>
                <c:pt idx="12">
                  <c:v>10065</c:v>
                </c:pt>
                <c:pt idx="13">
                  <c:v>11235</c:v>
                </c:pt>
                <c:pt idx="14">
                  <c:v>7618</c:v>
                </c:pt>
                <c:pt idx="15">
                  <c:v>9865</c:v>
                </c:pt>
                <c:pt idx="16">
                  <c:v>12733</c:v>
                </c:pt>
                <c:pt idx="17">
                  <c:v>13325</c:v>
                </c:pt>
                <c:pt idx="18">
                  <c:v>9955</c:v>
                </c:pt>
                <c:pt idx="19">
                  <c:v>9764</c:v>
                </c:pt>
                <c:pt idx="20">
                  <c:v>11691</c:v>
                </c:pt>
                <c:pt idx="21">
                  <c:v>11378</c:v>
                </c:pt>
                <c:pt idx="22">
                  <c:v>11782</c:v>
                </c:pt>
                <c:pt idx="23">
                  <c:v>10046</c:v>
                </c:pt>
                <c:pt idx="24">
                  <c:v>10875</c:v>
                </c:pt>
                <c:pt idx="25">
                  <c:v>9914</c:v>
                </c:pt>
                <c:pt idx="26">
                  <c:v>16067</c:v>
                </c:pt>
                <c:pt idx="27">
                  <c:v>12327</c:v>
                </c:pt>
                <c:pt idx="28">
                  <c:v>13312</c:v>
                </c:pt>
                <c:pt idx="29">
                  <c:v>12036</c:v>
                </c:pt>
                <c:pt idx="30">
                  <c:v>9692</c:v>
                </c:pt>
                <c:pt idx="31">
                  <c:v>9424</c:v>
                </c:pt>
                <c:pt idx="32">
                  <c:v>12337</c:v>
                </c:pt>
                <c:pt idx="33">
                  <c:v>9840</c:v>
                </c:pt>
                <c:pt idx="34">
                  <c:v>11956</c:v>
                </c:pt>
                <c:pt idx="35">
                  <c:v>13193</c:v>
                </c:pt>
                <c:pt idx="36">
                  <c:v>12501</c:v>
                </c:pt>
                <c:pt idx="37">
                  <c:v>11360</c:v>
                </c:pt>
                <c:pt idx="38">
                  <c:v>11051</c:v>
                </c:pt>
                <c:pt idx="39">
                  <c:v>13402</c:v>
                </c:pt>
                <c:pt idx="40">
                  <c:v>9641</c:v>
                </c:pt>
                <c:pt idx="41">
                  <c:v>13846</c:v>
                </c:pt>
                <c:pt idx="42">
                  <c:v>22715</c:v>
                </c:pt>
                <c:pt idx="43">
                  <c:v>9453</c:v>
                </c:pt>
                <c:pt idx="44">
                  <c:v>12403</c:v>
                </c:pt>
                <c:pt idx="45">
                  <c:v>10600</c:v>
                </c:pt>
                <c:pt idx="46">
                  <c:v>11735</c:v>
                </c:pt>
                <c:pt idx="47">
                  <c:v>9946</c:v>
                </c:pt>
                <c:pt idx="48">
                  <c:v>11417</c:v>
                </c:pt>
                <c:pt idx="49">
                  <c:v>12368</c:v>
                </c:pt>
                <c:pt idx="50">
                  <c:v>11711</c:v>
                </c:pt>
                <c:pt idx="51">
                  <c:v>9346</c:v>
                </c:pt>
                <c:pt idx="52">
                  <c:v>10418</c:v>
                </c:pt>
                <c:pt idx="53">
                  <c:v>12052</c:v>
                </c:pt>
                <c:pt idx="54">
                  <c:v>8614</c:v>
                </c:pt>
                <c:pt idx="55">
                  <c:v>12295</c:v>
                </c:pt>
                <c:pt idx="56">
                  <c:v>10682</c:v>
                </c:pt>
                <c:pt idx="57">
                  <c:v>11169</c:v>
                </c:pt>
                <c:pt idx="58">
                  <c:v>15567</c:v>
                </c:pt>
                <c:pt idx="59">
                  <c:v>9832</c:v>
                </c:pt>
                <c:pt idx="60">
                  <c:v>13035</c:v>
                </c:pt>
                <c:pt idx="61">
                  <c:v>10435</c:v>
                </c:pt>
                <c:pt idx="62">
                  <c:v>13188</c:v>
                </c:pt>
                <c:pt idx="63">
                  <c:v>13616</c:v>
                </c:pt>
                <c:pt idx="64">
                  <c:v>9831</c:v>
                </c:pt>
                <c:pt idx="65">
                  <c:v>11270</c:v>
                </c:pt>
                <c:pt idx="66">
                  <c:v>13226</c:v>
                </c:pt>
                <c:pt idx="67">
                  <c:v>14378</c:v>
                </c:pt>
                <c:pt idx="68">
                  <c:v>9775</c:v>
                </c:pt>
                <c:pt idx="69">
                  <c:v>10343</c:v>
                </c:pt>
                <c:pt idx="70">
                  <c:v>9624</c:v>
                </c:pt>
                <c:pt idx="71">
                  <c:v>10687</c:v>
                </c:pt>
                <c:pt idx="72">
                  <c:v>9444</c:v>
                </c:pt>
                <c:pt idx="73">
                  <c:v>11060</c:v>
                </c:pt>
                <c:pt idx="74">
                  <c:v>10600</c:v>
                </c:pt>
                <c:pt idx="75">
                  <c:v>9560</c:v>
                </c:pt>
                <c:pt idx="76">
                  <c:v>13033</c:v>
                </c:pt>
                <c:pt idx="77">
                  <c:v>12317</c:v>
                </c:pt>
                <c:pt idx="78">
                  <c:v>10513</c:v>
                </c:pt>
                <c:pt idx="79">
                  <c:v>14827</c:v>
                </c:pt>
                <c:pt idx="80">
                  <c:v>13709</c:v>
                </c:pt>
                <c:pt idx="81">
                  <c:v>11229</c:v>
                </c:pt>
                <c:pt idx="82">
                  <c:v>10671</c:v>
                </c:pt>
                <c:pt idx="83">
                  <c:v>9206</c:v>
                </c:pt>
                <c:pt idx="84">
                  <c:v>11887</c:v>
                </c:pt>
                <c:pt idx="85">
                  <c:v>9756</c:v>
                </c:pt>
                <c:pt idx="86">
                  <c:v>13900</c:v>
                </c:pt>
                <c:pt idx="87">
                  <c:v>15212</c:v>
                </c:pt>
                <c:pt idx="88">
                  <c:v>11199</c:v>
                </c:pt>
                <c:pt idx="89">
                  <c:v>23250</c:v>
                </c:pt>
                <c:pt idx="90">
                  <c:v>16148</c:v>
                </c:pt>
                <c:pt idx="91">
                  <c:v>10619</c:v>
                </c:pt>
                <c:pt idx="92">
                  <c:v>14413</c:v>
                </c:pt>
                <c:pt idx="93">
                  <c:v>9447</c:v>
                </c:pt>
                <c:pt idx="94">
                  <c:v>25948</c:v>
                </c:pt>
                <c:pt idx="95">
                  <c:v>10090</c:v>
                </c:pt>
                <c:pt idx="96">
                  <c:v>10440</c:v>
                </c:pt>
                <c:pt idx="97">
                  <c:v>10345</c:v>
                </c:pt>
                <c:pt idx="98">
                  <c:v>11220</c:v>
                </c:pt>
                <c:pt idx="99">
                  <c:v>9006</c:v>
                </c:pt>
                <c:pt idx="100">
                  <c:v>10364</c:v>
                </c:pt>
                <c:pt idx="101">
                  <c:v>9493</c:v>
                </c:pt>
                <c:pt idx="102">
                  <c:v>10045</c:v>
                </c:pt>
                <c:pt idx="103">
                  <c:v>8713</c:v>
                </c:pt>
                <c:pt idx="104">
                  <c:v>10508</c:v>
                </c:pt>
                <c:pt idx="105">
                  <c:v>12305</c:v>
                </c:pt>
                <c:pt idx="106">
                  <c:v>11861</c:v>
                </c:pt>
                <c:pt idx="107">
                  <c:v>9567</c:v>
                </c:pt>
                <c:pt idx="108">
                  <c:v>10328</c:v>
                </c:pt>
                <c:pt idx="109">
                  <c:v>12978</c:v>
                </c:pt>
                <c:pt idx="110">
                  <c:v>14618</c:v>
                </c:pt>
                <c:pt idx="111">
                  <c:v>11181</c:v>
                </c:pt>
                <c:pt idx="112">
                  <c:v>9672</c:v>
                </c:pt>
                <c:pt idx="113">
                  <c:v>10906</c:v>
                </c:pt>
                <c:pt idx="114">
                  <c:v>9444</c:v>
                </c:pt>
                <c:pt idx="115">
                  <c:v>12607</c:v>
                </c:pt>
                <c:pt idx="116">
                  <c:v>8958</c:v>
                </c:pt>
                <c:pt idx="117">
                  <c:v>10619</c:v>
                </c:pt>
                <c:pt idx="118">
                  <c:v>9697</c:v>
                </c:pt>
                <c:pt idx="119">
                  <c:v>9157</c:v>
                </c:pt>
                <c:pt idx="120">
                  <c:v>8901</c:v>
                </c:pt>
                <c:pt idx="121">
                  <c:v>13430</c:v>
                </c:pt>
                <c:pt idx="122">
                  <c:v>13686</c:v>
                </c:pt>
                <c:pt idx="123">
                  <c:v>17359</c:v>
                </c:pt>
                <c:pt idx="124">
                  <c:v>9544</c:v>
                </c:pt>
                <c:pt idx="125">
                  <c:v>10577</c:v>
                </c:pt>
                <c:pt idx="126">
                  <c:v>10389</c:v>
                </c:pt>
                <c:pt idx="127">
                  <c:v>9254</c:v>
                </c:pt>
                <c:pt idx="128">
                  <c:v>12799</c:v>
                </c:pt>
                <c:pt idx="129">
                  <c:v>13552</c:v>
                </c:pt>
                <c:pt idx="130">
                  <c:v>12859</c:v>
                </c:pt>
                <c:pt idx="131">
                  <c:v>13501</c:v>
                </c:pt>
                <c:pt idx="132">
                  <c:v>12653</c:v>
                </c:pt>
                <c:pt idx="133">
                  <c:v>11534</c:v>
                </c:pt>
                <c:pt idx="134">
                  <c:v>9104</c:v>
                </c:pt>
                <c:pt idx="135">
                  <c:v>11419</c:v>
                </c:pt>
                <c:pt idx="136">
                  <c:v>12157</c:v>
                </c:pt>
                <c:pt idx="137">
                  <c:v>13854</c:v>
                </c:pt>
                <c:pt idx="138">
                  <c:v>12843</c:v>
                </c:pt>
                <c:pt idx="139">
                  <c:v>10114</c:v>
                </c:pt>
                <c:pt idx="140">
                  <c:v>10720</c:v>
                </c:pt>
                <c:pt idx="141">
                  <c:v>9846</c:v>
                </c:pt>
                <c:pt idx="142">
                  <c:v>8671</c:v>
                </c:pt>
                <c:pt idx="143">
                  <c:v>9639</c:v>
                </c:pt>
                <c:pt idx="144">
                  <c:v>9434</c:v>
                </c:pt>
                <c:pt idx="145">
                  <c:v>27634</c:v>
                </c:pt>
                <c:pt idx="146">
                  <c:v>11709</c:v>
                </c:pt>
                <c:pt idx="147">
                  <c:v>11760</c:v>
                </c:pt>
                <c:pt idx="148">
                  <c:v>13253</c:v>
                </c:pt>
                <c:pt idx="149">
                  <c:v>8529</c:v>
                </c:pt>
                <c:pt idx="150">
                  <c:v>10117</c:v>
                </c:pt>
                <c:pt idx="151">
                  <c:v>14540</c:v>
                </c:pt>
                <c:pt idx="152">
                  <c:v>12082</c:v>
                </c:pt>
                <c:pt idx="153">
                  <c:v>12949</c:v>
                </c:pt>
                <c:pt idx="154">
                  <c:v>9329</c:v>
                </c:pt>
                <c:pt idx="155">
                  <c:v>11648</c:v>
                </c:pt>
                <c:pt idx="156">
                  <c:v>11471</c:v>
                </c:pt>
                <c:pt idx="157">
                  <c:v>10784</c:v>
                </c:pt>
                <c:pt idx="158">
                  <c:v>14006</c:v>
                </c:pt>
                <c:pt idx="159">
                  <c:v>14105</c:v>
                </c:pt>
                <c:pt idx="160">
                  <c:v>12978</c:v>
                </c:pt>
                <c:pt idx="161">
                  <c:v>11163</c:v>
                </c:pt>
                <c:pt idx="162">
                  <c:v>10756</c:v>
                </c:pt>
                <c:pt idx="163">
                  <c:v>10820</c:v>
                </c:pt>
                <c:pt idx="164">
                  <c:v>12008</c:v>
                </c:pt>
                <c:pt idx="165">
                  <c:v>10830</c:v>
                </c:pt>
                <c:pt idx="166">
                  <c:v>9973</c:v>
                </c:pt>
                <c:pt idx="167">
                  <c:v>10452</c:v>
                </c:pt>
                <c:pt idx="168">
                  <c:v>9939</c:v>
                </c:pt>
                <c:pt idx="169">
                  <c:v>10122</c:v>
                </c:pt>
                <c:pt idx="170">
                  <c:v>23189</c:v>
                </c:pt>
                <c:pt idx="171">
                  <c:v>10004</c:v>
                </c:pt>
                <c:pt idx="172">
                  <c:v>10627</c:v>
                </c:pt>
                <c:pt idx="173">
                  <c:v>11389</c:v>
                </c:pt>
                <c:pt idx="174">
                  <c:v>14315</c:v>
                </c:pt>
                <c:pt idx="175">
                  <c:v>9185</c:v>
                </c:pt>
                <c:pt idx="176">
                  <c:v>9479</c:v>
                </c:pt>
                <c:pt idx="177">
                  <c:v>10420</c:v>
                </c:pt>
                <c:pt idx="178">
                  <c:v>19560</c:v>
                </c:pt>
                <c:pt idx="179">
                  <c:v>9512</c:v>
                </c:pt>
                <c:pt idx="180">
                  <c:v>11758</c:v>
                </c:pt>
                <c:pt idx="181">
                  <c:v>12514</c:v>
                </c:pt>
                <c:pt idx="182">
                  <c:v>12602</c:v>
                </c:pt>
                <c:pt idx="183">
                  <c:v>10599</c:v>
                </c:pt>
                <c:pt idx="184">
                  <c:v>10591</c:v>
                </c:pt>
                <c:pt idx="185">
                  <c:v>13877</c:v>
                </c:pt>
                <c:pt idx="186">
                  <c:v>10329</c:v>
                </c:pt>
                <c:pt idx="187">
                  <c:v>10162</c:v>
                </c:pt>
                <c:pt idx="188">
                  <c:v>10146</c:v>
                </c:pt>
                <c:pt idx="189">
                  <c:v>9670</c:v>
                </c:pt>
                <c:pt idx="190">
                  <c:v>9063</c:v>
                </c:pt>
                <c:pt idx="191">
                  <c:v>11136</c:v>
                </c:pt>
                <c:pt idx="192">
                  <c:v>10198</c:v>
                </c:pt>
                <c:pt idx="193">
                  <c:v>10381</c:v>
                </c:pt>
                <c:pt idx="194">
                  <c:v>11230</c:v>
                </c:pt>
                <c:pt idx="195">
                  <c:v>12387</c:v>
                </c:pt>
                <c:pt idx="196">
                  <c:v>10939</c:v>
                </c:pt>
                <c:pt idx="197">
                  <c:v>9197</c:v>
                </c:pt>
                <c:pt idx="198">
                  <c:v>11701</c:v>
                </c:pt>
                <c:pt idx="199">
                  <c:v>8393</c:v>
                </c:pt>
                <c:pt idx="200">
                  <c:v>18747</c:v>
                </c:pt>
                <c:pt idx="201">
                  <c:v>14520</c:v>
                </c:pt>
                <c:pt idx="202">
                  <c:v>11285</c:v>
                </c:pt>
                <c:pt idx="203">
                  <c:v>10974</c:v>
                </c:pt>
                <c:pt idx="204">
                  <c:v>21651</c:v>
                </c:pt>
                <c:pt idx="205">
                  <c:v>17295</c:v>
                </c:pt>
                <c:pt idx="206">
                  <c:v>12727</c:v>
                </c:pt>
                <c:pt idx="207">
                  <c:v>16954</c:v>
                </c:pt>
                <c:pt idx="208">
                  <c:v>10647</c:v>
                </c:pt>
                <c:pt idx="209">
                  <c:v>12210</c:v>
                </c:pt>
                <c:pt idx="210">
                  <c:v>8870</c:v>
                </c:pt>
                <c:pt idx="211">
                  <c:v>10794</c:v>
                </c:pt>
                <c:pt idx="212">
                  <c:v>12151</c:v>
                </c:pt>
                <c:pt idx="213">
                  <c:v>9350</c:v>
                </c:pt>
                <c:pt idx="214">
                  <c:v>12905</c:v>
                </c:pt>
                <c:pt idx="215">
                  <c:v>20466</c:v>
                </c:pt>
                <c:pt idx="216">
                  <c:v>13038</c:v>
                </c:pt>
                <c:pt idx="217">
                  <c:v>12565</c:v>
                </c:pt>
                <c:pt idx="218">
                  <c:v>10123</c:v>
                </c:pt>
                <c:pt idx="219">
                  <c:v>12182</c:v>
                </c:pt>
                <c:pt idx="220">
                  <c:v>12177</c:v>
                </c:pt>
                <c:pt idx="221">
                  <c:v>23503</c:v>
                </c:pt>
                <c:pt idx="222">
                  <c:v>10537</c:v>
                </c:pt>
                <c:pt idx="223">
                  <c:v>9309</c:v>
                </c:pt>
                <c:pt idx="224">
                  <c:v>10337</c:v>
                </c:pt>
                <c:pt idx="225">
                  <c:v>9312</c:v>
                </c:pt>
                <c:pt idx="226">
                  <c:v>10112</c:v>
                </c:pt>
                <c:pt idx="227">
                  <c:v>10064</c:v>
                </c:pt>
                <c:pt idx="228">
                  <c:v>11369</c:v>
                </c:pt>
                <c:pt idx="229">
                  <c:v>11346</c:v>
                </c:pt>
                <c:pt idx="230">
                  <c:v>10305</c:v>
                </c:pt>
                <c:pt idx="231">
                  <c:v>10290</c:v>
                </c:pt>
                <c:pt idx="232">
                  <c:v>12337</c:v>
                </c:pt>
                <c:pt idx="233">
                  <c:v>22671</c:v>
                </c:pt>
                <c:pt idx="234">
                  <c:v>28944</c:v>
                </c:pt>
                <c:pt idx="235">
                  <c:v>10490</c:v>
                </c:pt>
                <c:pt idx="236">
                  <c:v>11592</c:v>
                </c:pt>
                <c:pt idx="237">
                  <c:v>12393</c:v>
                </c:pt>
                <c:pt idx="238">
                  <c:v>10901</c:v>
                </c:pt>
                <c:pt idx="239">
                  <c:v>10813</c:v>
                </c:pt>
                <c:pt idx="240">
                  <c:v>11962</c:v>
                </c:pt>
                <c:pt idx="241">
                  <c:v>13307</c:v>
                </c:pt>
                <c:pt idx="242">
                  <c:v>11835</c:v>
                </c:pt>
                <c:pt idx="243">
                  <c:v>10258</c:v>
                </c:pt>
                <c:pt idx="244">
                  <c:v>15190</c:v>
                </c:pt>
                <c:pt idx="245">
                  <c:v>14017</c:v>
                </c:pt>
                <c:pt idx="246">
                  <c:v>13792</c:v>
                </c:pt>
                <c:pt idx="247">
                  <c:v>11552</c:v>
                </c:pt>
                <c:pt idx="248">
                  <c:v>10142</c:v>
                </c:pt>
                <c:pt idx="249">
                  <c:v>13092</c:v>
                </c:pt>
                <c:pt idx="250">
                  <c:v>12778</c:v>
                </c:pt>
                <c:pt idx="251">
                  <c:v>8808</c:v>
                </c:pt>
                <c:pt idx="252">
                  <c:v>10121</c:v>
                </c:pt>
                <c:pt idx="253">
                  <c:v>10485</c:v>
                </c:pt>
                <c:pt idx="254">
                  <c:v>10537</c:v>
                </c:pt>
                <c:pt idx="255">
                  <c:v>11749</c:v>
                </c:pt>
                <c:pt idx="256">
                  <c:v>11634</c:v>
                </c:pt>
                <c:pt idx="257">
                  <c:v>9500</c:v>
                </c:pt>
                <c:pt idx="258">
                  <c:v>9663</c:v>
                </c:pt>
                <c:pt idx="259">
                  <c:v>13092</c:v>
                </c:pt>
                <c:pt idx="260">
                  <c:v>12833</c:v>
                </c:pt>
                <c:pt idx="261">
                  <c:v>10685</c:v>
                </c:pt>
                <c:pt idx="262">
                  <c:v>13562</c:v>
                </c:pt>
                <c:pt idx="263">
                  <c:v>11243</c:v>
                </c:pt>
                <c:pt idx="264">
                  <c:v>14390</c:v>
                </c:pt>
                <c:pt idx="265">
                  <c:v>13484</c:v>
                </c:pt>
                <c:pt idx="266">
                  <c:v>12509</c:v>
                </c:pt>
                <c:pt idx="267">
                  <c:v>9891</c:v>
                </c:pt>
                <c:pt idx="268">
                  <c:v>10130</c:v>
                </c:pt>
                <c:pt idx="269">
                  <c:v>9876</c:v>
                </c:pt>
                <c:pt idx="270">
                  <c:v>9918</c:v>
                </c:pt>
                <c:pt idx="271">
                  <c:v>10211</c:v>
                </c:pt>
                <c:pt idx="272">
                  <c:v>80621</c:v>
                </c:pt>
                <c:pt idx="273">
                  <c:v>10058</c:v>
                </c:pt>
                <c:pt idx="274">
                  <c:v>12717</c:v>
                </c:pt>
                <c:pt idx="275">
                  <c:v>10455</c:v>
                </c:pt>
                <c:pt idx="276">
                  <c:v>10467</c:v>
                </c:pt>
                <c:pt idx="277">
                  <c:v>10438</c:v>
                </c:pt>
                <c:pt idx="278">
                  <c:v>9242</c:v>
                </c:pt>
                <c:pt idx="279">
                  <c:v>11041</c:v>
                </c:pt>
                <c:pt idx="280">
                  <c:v>10179</c:v>
                </c:pt>
                <c:pt idx="281">
                  <c:v>9411</c:v>
                </c:pt>
                <c:pt idx="282">
                  <c:v>21159</c:v>
                </c:pt>
                <c:pt idx="283">
                  <c:v>9467</c:v>
                </c:pt>
                <c:pt idx="284">
                  <c:v>10588</c:v>
                </c:pt>
                <c:pt idx="285">
                  <c:v>10073</c:v>
                </c:pt>
                <c:pt idx="286">
                  <c:v>12807</c:v>
                </c:pt>
                <c:pt idx="287">
                  <c:v>8846</c:v>
                </c:pt>
                <c:pt idx="288">
                  <c:v>16158</c:v>
                </c:pt>
                <c:pt idx="289">
                  <c:v>9550</c:v>
                </c:pt>
                <c:pt idx="290">
                  <c:v>10907</c:v>
                </c:pt>
                <c:pt idx="291">
                  <c:v>10412</c:v>
                </c:pt>
                <c:pt idx="292">
                  <c:v>12265</c:v>
                </c:pt>
                <c:pt idx="293">
                  <c:v>10545</c:v>
                </c:pt>
                <c:pt idx="294">
                  <c:v>12999</c:v>
                </c:pt>
                <c:pt idx="295">
                  <c:v>13819</c:v>
                </c:pt>
                <c:pt idx="296">
                  <c:v>10530</c:v>
                </c:pt>
                <c:pt idx="297">
                  <c:v>13181</c:v>
                </c:pt>
                <c:pt idx="298">
                  <c:v>12225</c:v>
                </c:pt>
                <c:pt idx="299">
                  <c:v>10076</c:v>
                </c:pt>
                <c:pt idx="300">
                  <c:v>8472</c:v>
                </c:pt>
                <c:pt idx="301">
                  <c:v>13276</c:v>
                </c:pt>
                <c:pt idx="302">
                  <c:v>13450</c:v>
                </c:pt>
                <c:pt idx="303">
                  <c:v>11138</c:v>
                </c:pt>
                <c:pt idx="304">
                  <c:v>13374</c:v>
                </c:pt>
                <c:pt idx="305">
                  <c:v>9688</c:v>
                </c:pt>
                <c:pt idx="306">
                  <c:v>10434</c:v>
                </c:pt>
                <c:pt idx="307">
                  <c:v>9695</c:v>
                </c:pt>
                <c:pt idx="308">
                  <c:v>11571</c:v>
                </c:pt>
                <c:pt idx="309">
                  <c:v>11057</c:v>
                </c:pt>
                <c:pt idx="310">
                  <c:v>13369</c:v>
                </c:pt>
                <c:pt idx="311">
                  <c:v>11075</c:v>
                </c:pt>
                <c:pt idx="312">
                  <c:v>8636</c:v>
                </c:pt>
                <c:pt idx="313">
                  <c:v>11154</c:v>
                </c:pt>
                <c:pt idx="314">
                  <c:v>11092</c:v>
                </c:pt>
                <c:pt idx="315">
                  <c:v>14586</c:v>
                </c:pt>
                <c:pt idx="316">
                  <c:v>11218</c:v>
                </c:pt>
                <c:pt idx="317">
                  <c:v>9706</c:v>
                </c:pt>
                <c:pt idx="318">
                  <c:v>13376</c:v>
                </c:pt>
                <c:pt idx="319">
                  <c:v>10680</c:v>
                </c:pt>
                <c:pt idx="320">
                  <c:v>10706</c:v>
                </c:pt>
                <c:pt idx="321">
                  <c:v>12249</c:v>
                </c:pt>
                <c:pt idx="322">
                  <c:v>9451</c:v>
                </c:pt>
                <c:pt idx="323">
                  <c:v>9598</c:v>
                </c:pt>
                <c:pt idx="324">
                  <c:v>13412</c:v>
                </c:pt>
                <c:pt idx="325">
                  <c:v>8780</c:v>
                </c:pt>
                <c:pt idx="326">
                  <c:v>11922</c:v>
                </c:pt>
                <c:pt idx="327">
                  <c:v>10395</c:v>
                </c:pt>
                <c:pt idx="328">
                  <c:v>10119</c:v>
                </c:pt>
                <c:pt idx="329">
                  <c:v>9470</c:v>
                </c:pt>
                <c:pt idx="330">
                  <c:v>11612</c:v>
                </c:pt>
                <c:pt idx="331">
                  <c:v>25320</c:v>
                </c:pt>
                <c:pt idx="332">
                  <c:v>10182</c:v>
                </c:pt>
                <c:pt idx="333">
                  <c:v>10782</c:v>
                </c:pt>
                <c:pt idx="334">
                  <c:v>9414</c:v>
                </c:pt>
                <c:pt idx="335">
                  <c:v>10148</c:v>
                </c:pt>
                <c:pt idx="336">
                  <c:v>9335</c:v>
                </c:pt>
                <c:pt idx="337">
                  <c:v>13873</c:v>
                </c:pt>
                <c:pt idx="338">
                  <c:v>8929</c:v>
                </c:pt>
                <c:pt idx="339">
                  <c:v>10590</c:v>
                </c:pt>
                <c:pt idx="340">
                  <c:v>10178</c:v>
                </c:pt>
                <c:pt idx="341">
                  <c:v>9798</c:v>
                </c:pt>
                <c:pt idx="342">
                  <c:v>23301</c:v>
                </c:pt>
                <c:pt idx="343">
                  <c:v>11177</c:v>
                </c:pt>
                <c:pt idx="344">
                  <c:v>9981</c:v>
                </c:pt>
                <c:pt idx="345">
                  <c:v>10441</c:v>
                </c:pt>
                <c:pt idx="346">
                  <c:v>11847</c:v>
                </c:pt>
                <c:pt idx="347">
                  <c:v>10066</c:v>
                </c:pt>
                <c:pt idx="348">
                  <c:v>11854</c:v>
                </c:pt>
                <c:pt idx="349">
                  <c:v>9861</c:v>
                </c:pt>
                <c:pt idx="350">
                  <c:v>9849</c:v>
                </c:pt>
                <c:pt idx="351">
                  <c:v>10386</c:v>
                </c:pt>
                <c:pt idx="352">
                  <c:v>11510</c:v>
                </c:pt>
                <c:pt idx="353">
                  <c:v>16070</c:v>
                </c:pt>
                <c:pt idx="354">
                  <c:v>22165</c:v>
                </c:pt>
                <c:pt idx="355">
                  <c:v>13388</c:v>
                </c:pt>
                <c:pt idx="356">
                  <c:v>10341</c:v>
                </c:pt>
                <c:pt idx="357">
                  <c:v>21315</c:v>
                </c:pt>
                <c:pt idx="358">
                  <c:v>11104</c:v>
                </c:pt>
                <c:pt idx="359">
                  <c:v>9690</c:v>
                </c:pt>
                <c:pt idx="360">
                  <c:v>13273</c:v>
                </c:pt>
                <c:pt idx="361">
                  <c:v>21605</c:v>
                </c:pt>
                <c:pt idx="362">
                  <c:v>11755</c:v>
                </c:pt>
                <c:pt idx="363">
                  <c:v>18433</c:v>
                </c:pt>
                <c:pt idx="364">
                  <c:v>11395</c:v>
                </c:pt>
                <c:pt idx="365">
                  <c:v>9015</c:v>
                </c:pt>
                <c:pt idx="366">
                  <c:v>10776</c:v>
                </c:pt>
                <c:pt idx="367">
                  <c:v>8747</c:v>
                </c:pt>
                <c:pt idx="368">
                  <c:v>18392</c:v>
                </c:pt>
                <c:pt idx="369">
                  <c:v>13409</c:v>
                </c:pt>
                <c:pt idx="370">
                  <c:v>16305</c:v>
                </c:pt>
                <c:pt idx="371">
                  <c:v>10955</c:v>
                </c:pt>
                <c:pt idx="372">
                  <c:v>13122</c:v>
                </c:pt>
                <c:pt idx="373">
                  <c:v>10688</c:v>
                </c:pt>
                <c:pt idx="374">
                  <c:v>11478</c:v>
                </c:pt>
                <c:pt idx="375">
                  <c:v>11327</c:v>
                </c:pt>
                <c:pt idx="376">
                  <c:v>18640</c:v>
                </c:pt>
                <c:pt idx="377">
                  <c:v>9011</c:v>
                </c:pt>
                <c:pt idx="378">
                  <c:v>10290</c:v>
                </c:pt>
                <c:pt idx="379">
                  <c:v>10698</c:v>
                </c:pt>
                <c:pt idx="380">
                  <c:v>11207</c:v>
                </c:pt>
                <c:pt idx="381">
                  <c:v>11044</c:v>
                </c:pt>
                <c:pt idx="382">
                  <c:v>11419</c:v>
                </c:pt>
                <c:pt idx="383">
                  <c:v>9430</c:v>
                </c:pt>
                <c:pt idx="384">
                  <c:v>11290</c:v>
                </c:pt>
                <c:pt idx="385">
                  <c:v>10552</c:v>
                </c:pt>
                <c:pt idx="386">
                  <c:v>10759</c:v>
                </c:pt>
                <c:pt idx="387">
                  <c:v>10556</c:v>
                </c:pt>
                <c:pt idx="388">
                  <c:v>10277</c:v>
                </c:pt>
                <c:pt idx="389">
                  <c:v>11920</c:v>
                </c:pt>
                <c:pt idx="390">
                  <c:v>10589</c:v>
                </c:pt>
                <c:pt idx="391">
                  <c:v>9283</c:v>
                </c:pt>
                <c:pt idx="392">
                  <c:v>11334</c:v>
                </c:pt>
                <c:pt idx="393">
                  <c:v>13895</c:v>
                </c:pt>
                <c:pt idx="394">
                  <c:v>10136</c:v>
                </c:pt>
                <c:pt idx="395">
                  <c:v>10283</c:v>
                </c:pt>
                <c:pt idx="396">
                  <c:v>10402</c:v>
                </c:pt>
                <c:pt idx="397">
                  <c:v>14825</c:v>
                </c:pt>
                <c:pt idx="398">
                  <c:v>12657</c:v>
                </c:pt>
                <c:pt idx="399">
                  <c:v>10255</c:v>
                </c:pt>
                <c:pt idx="400">
                  <c:v>13441</c:v>
                </c:pt>
                <c:pt idx="401">
                  <c:v>10626</c:v>
                </c:pt>
                <c:pt idx="402">
                  <c:v>12750</c:v>
                </c:pt>
                <c:pt idx="403">
                  <c:v>12672</c:v>
                </c:pt>
                <c:pt idx="404">
                  <c:v>11686</c:v>
                </c:pt>
                <c:pt idx="405">
                  <c:v>10982</c:v>
                </c:pt>
                <c:pt idx="406">
                  <c:v>10818</c:v>
                </c:pt>
                <c:pt idx="407">
                  <c:v>9412</c:v>
                </c:pt>
                <c:pt idx="408">
                  <c:v>12372</c:v>
                </c:pt>
                <c:pt idx="409">
                  <c:v>10101</c:v>
                </c:pt>
                <c:pt idx="410">
                  <c:v>12021</c:v>
                </c:pt>
                <c:pt idx="411">
                  <c:v>21045</c:v>
                </c:pt>
                <c:pt idx="412">
                  <c:v>9968</c:v>
                </c:pt>
                <c:pt idx="413">
                  <c:v>9860</c:v>
                </c:pt>
                <c:pt idx="414">
                  <c:v>11188</c:v>
                </c:pt>
                <c:pt idx="415">
                  <c:v>10354</c:v>
                </c:pt>
                <c:pt idx="416">
                  <c:v>11356</c:v>
                </c:pt>
                <c:pt idx="417">
                  <c:v>8760</c:v>
                </c:pt>
                <c:pt idx="418">
                  <c:v>11088</c:v>
                </c:pt>
                <c:pt idx="419">
                  <c:v>10321</c:v>
                </c:pt>
                <c:pt idx="420">
                  <c:v>14119</c:v>
                </c:pt>
                <c:pt idx="421">
                  <c:v>9758</c:v>
                </c:pt>
                <c:pt idx="422">
                  <c:v>78122</c:v>
                </c:pt>
                <c:pt idx="423">
                  <c:v>25922</c:v>
                </c:pt>
                <c:pt idx="424">
                  <c:v>11559</c:v>
                </c:pt>
                <c:pt idx="425">
                  <c:v>10546</c:v>
                </c:pt>
                <c:pt idx="426">
                  <c:v>9669</c:v>
                </c:pt>
                <c:pt idx="427">
                  <c:v>10642</c:v>
                </c:pt>
                <c:pt idx="428">
                  <c:v>10262</c:v>
                </c:pt>
                <c:pt idx="429">
                  <c:v>10990</c:v>
                </c:pt>
                <c:pt idx="430">
                  <c:v>99207</c:v>
                </c:pt>
                <c:pt idx="431">
                  <c:v>9952</c:v>
                </c:pt>
                <c:pt idx="432">
                  <c:v>15894</c:v>
                </c:pt>
                <c:pt idx="433">
                  <c:v>9333</c:v>
                </c:pt>
                <c:pt idx="434">
                  <c:v>12299</c:v>
                </c:pt>
                <c:pt idx="435">
                  <c:v>13163</c:v>
                </c:pt>
                <c:pt idx="436">
                  <c:v>10548</c:v>
                </c:pt>
                <c:pt idx="437">
                  <c:v>9295</c:v>
                </c:pt>
                <c:pt idx="438">
                  <c:v>12008</c:v>
                </c:pt>
                <c:pt idx="439">
                  <c:v>16584</c:v>
                </c:pt>
                <c:pt idx="440">
                  <c:v>10256</c:v>
                </c:pt>
                <c:pt idx="441">
                  <c:v>12639</c:v>
                </c:pt>
                <c:pt idx="442">
                  <c:v>10544</c:v>
                </c:pt>
                <c:pt idx="443">
                  <c:v>13182</c:v>
                </c:pt>
                <c:pt idx="444">
                  <c:v>9896</c:v>
                </c:pt>
                <c:pt idx="445">
                  <c:v>10622</c:v>
                </c:pt>
                <c:pt idx="446">
                  <c:v>9837</c:v>
                </c:pt>
                <c:pt idx="447">
                  <c:v>13717</c:v>
                </c:pt>
                <c:pt idx="448">
                  <c:v>11505</c:v>
                </c:pt>
                <c:pt idx="449">
                  <c:v>11900</c:v>
                </c:pt>
                <c:pt idx="450">
                  <c:v>11832</c:v>
                </c:pt>
                <c:pt idx="451">
                  <c:v>10415</c:v>
                </c:pt>
                <c:pt idx="452">
                  <c:v>11574</c:v>
                </c:pt>
                <c:pt idx="453">
                  <c:v>11025</c:v>
                </c:pt>
                <c:pt idx="454">
                  <c:v>10302</c:v>
                </c:pt>
                <c:pt idx="455">
                  <c:v>10177</c:v>
                </c:pt>
                <c:pt idx="456">
                  <c:v>10781</c:v>
                </c:pt>
                <c:pt idx="457">
                  <c:v>10317</c:v>
                </c:pt>
                <c:pt idx="458">
                  <c:v>10494</c:v>
                </c:pt>
                <c:pt idx="459">
                  <c:v>10049</c:v>
                </c:pt>
                <c:pt idx="460">
                  <c:v>14167</c:v>
                </c:pt>
                <c:pt idx="461">
                  <c:v>17116</c:v>
                </c:pt>
                <c:pt idx="462">
                  <c:v>9697</c:v>
                </c:pt>
                <c:pt idx="463">
                  <c:v>17267</c:v>
                </c:pt>
                <c:pt idx="464">
                  <c:v>10511</c:v>
                </c:pt>
                <c:pt idx="465">
                  <c:v>13962</c:v>
                </c:pt>
                <c:pt idx="466">
                  <c:v>9125</c:v>
                </c:pt>
                <c:pt idx="467">
                  <c:v>10726</c:v>
                </c:pt>
                <c:pt idx="468">
                  <c:v>15974</c:v>
                </c:pt>
                <c:pt idx="469">
                  <c:v>12743</c:v>
                </c:pt>
                <c:pt idx="470">
                  <c:v>10011</c:v>
                </c:pt>
                <c:pt idx="471">
                  <c:v>12355</c:v>
                </c:pt>
                <c:pt idx="472">
                  <c:v>13613</c:v>
                </c:pt>
                <c:pt idx="473">
                  <c:v>8942</c:v>
                </c:pt>
                <c:pt idx="474">
                  <c:v>10508</c:v>
                </c:pt>
                <c:pt idx="475">
                  <c:v>9931</c:v>
                </c:pt>
                <c:pt idx="476">
                  <c:v>11480</c:v>
                </c:pt>
                <c:pt idx="477">
                  <c:v>13465</c:v>
                </c:pt>
                <c:pt idx="478">
                  <c:v>10337</c:v>
                </c:pt>
                <c:pt idx="479">
                  <c:v>8880</c:v>
                </c:pt>
                <c:pt idx="480">
                  <c:v>13194</c:v>
                </c:pt>
                <c:pt idx="481">
                  <c:v>8544</c:v>
                </c:pt>
                <c:pt idx="482">
                  <c:v>13271</c:v>
                </c:pt>
                <c:pt idx="483">
                  <c:v>10331</c:v>
                </c:pt>
                <c:pt idx="484">
                  <c:v>10007</c:v>
                </c:pt>
                <c:pt idx="485">
                  <c:v>10829</c:v>
                </c:pt>
                <c:pt idx="486">
                  <c:v>9008</c:v>
                </c:pt>
                <c:pt idx="487">
                  <c:v>8592</c:v>
                </c:pt>
                <c:pt idx="488">
                  <c:v>9447</c:v>
                </c:pt>
                <c:pt idx="489">
                  <c:v>14044</c:v>
                </c:pt>
                <c:pt idx="490">
                  <c:v>13349</c:v>
                </c:pt>
                <c:pt idx="491">
                  <c:v>20642</c:v>
                </c:pt>
                <c:pt idx="492">
                  <c:v>12472</c:v>
                </c:pt>
                <c:pt idx="493">
                  <c:v>13359</c:v>
                </c:pt>
                <c:pt idx="494">
                  <c:v>9596</c:v>
                </c:pt>
                <c:pt idx="495">
                  <c:v>8372</c:v>
                </c:pt>
                <c:pt idx="496">
                  <c:v>12708</c:v>
                </c:pt>
                <c:pt idx="497">
                  <c:v>10498</c:v>
                </c:pt>
                <c:pt idx="498">
                  <c:v>9308</c:v>
                </c:pt>
                <c:pt idx="499">
                  <c:v>13206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1-4199-A6BF-0D9C66939C4F}"/>
            </c:ext>
          </c:extLst>
        </c:ser>
        <c:ser>
          <c:idx val="1"/>
          <c:order val="1"/>
          <c:tx>
            <c:strRef>
              <c:f>Tiempo_Creacion_Codigos!$M$3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Tiempo_Creacion_Codigos!$K$4:$K$503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Tiempo_Creacion_Codigos!$M$4:$M$503</c:f>
              <c:numCache>
                <c:formatCode>General</c:formatCode>
                <c:ptCount val="500"/>
                <c:pt idx="0">
                  <c:v>5478</c:v>
                </c:pt>
                <c:pt idx="1">
                  <c:v>6787</c:v>
                </c:pt>
                <c:pt idx="2">
                  <c:v>6137</c:v>
                </c:pt>
                <c:pt idx="3">
                  <c:v>6924</c:v>
                </c:pt>
                <c:pt idx="4">
                  <c:v>5941</c:v>
                </c:pt>
                <c:pt idx="5">
                  <c:v>8572</c:v>
                </c:pt>
                <c:pt idx="6">
                  <c:v>5949</c:v>
                </c:pt>
                <c:pt idx="7">
                  <c:v>5884</c:v>
                </c:pt>
                <c:pt idx="8">
                  <c:v>35888</c:v>
                </c:pt>
                <c:pt idx="9">
                  <c:v>12599</c:v>
                </c:pt>
                <c:pt idx="10">
                  <c:v>5443</c:v>
                </c:pt>
                <c:pt idx="11">
                  <c:v>8423</c:v>
                </c:pt>
                <c:pt idx="12">
                  <c:v>5211</c:v>
                </c:pt>
                <c:pt idx="13">
                  <c:v>5585</c:v>
                </c:pt>
                <c:pt idx="14">
                  <c:v>5580</c:v>
                </c:pt>
                <c:pt idx="15">
                  <c:v>5525</c:v>
                </c:pt>
                <c:pt idx="16">
                  <c:v>6623</c:v>
                </c:pt>
                <c:pt idx="17">
                  <c:v>6582</c:v>
                </c:pt>
                <c:pt idx="18">
                  <c:v>6641</c:v>
                </c:pt>
                <c:pt idx="19">
                  <c:v>8684</c:v>
                </c:pt>
                <c:pt idx="20">
                  <c:v>7512</c:v>
                </c:pt>
                <c:pt idx="21">
                  <c:v>10084</c:v>
                </c:pt>
                <c:pt idx="22">
                  <c:v>8403</c:v>
                </c:pt>
                <c:pt idx="23">
                  <c:v>6726</c:v>
                </c:pt>
                <c:pt idx="24">
                  <c:v>8872</c:v>
                </c:pt>
                <c:pt idx="25">
                  <c:v>9379</c:v>
                </c:pt>
                <c:pt idx="26">
                  <c:v>7016</c:v>
                </c:pt>
                <c:pt idx="27">
                  <c:v>8851</c:v>
                </c:pt>
                <c:pt idx="28">
                  <c:v>7938</c:v>
                </c:pt>
                <c:pt idx="29">
                  <c:v>6151</c:v>
                </c:pt>
                <c:pt idx="30">
                  <c:v>6022</c:v>
                </c:pt>
                <c:pt idx="31">
                  <c:v>6342</c:v>
                </c:pt>
                <c:pt idx="32">
                  <c:v>7630</c:v>
                </c:pt>
                <c:pt idx="33">
                  <c:v>5629</c:v>
                </c:pt>
                <c:pt idx="34">
                  <c:v>6339</c:v>
                </c:pt>
                <c:pt idx="35">
                  <c:v>5850</c:v>
                </c:pt>
                <c:pt idx="36">
                  <c:v>9277</c:v>
                </c:pt>
                <c:pt idx="37">
                  <c:v>7188</c:v>
                </c:pt>
                <c:pt idx="38">
                  <c:v>6160</c:v>
                </c:pt>
                <c:pt idx="39">
                  <c:v>6416</c:v>
                </c:pt>
                <c:pt idx="40">
                  <c:v>8597</c:v>
                </c:pt>
                <c:pt idx="41">
                  <c:v>18979</c:v>
                </c:pt>
                <c:pt idx="42">
                  <c:v>7098</c:v>
                </c:pt>
                <c:pt idx="43">
                  <c:v>7409</c:v>
                </c:pt>
                <c:pt idx="44">
                  <c:v>10313</c:v>
                </c:pt>
                <c:pt idx="45">
                  <c:v>8947</c:v>
                </c:pt>
                <c:pt idx="46">
                  <c:v>6940</c:v>
                </c:pt>
                <c:pt idx="47">
                  <c:v>10840</c:v>
                </c:pt>
                <c:pt idx="48">
                  <c:v>8842</c:v>
                </c:pt>
                <c:pt idx="49">
                  <c:v>7280</c:v>
                </c:pt>
                <c:pt idx="50">
                  <c:v>14480</c:v>
                </c:pt>
                <c:pt idx="51">
                  <c:v>9179</c:v>
                </c:pt>
                <c:pt idx="52">
                  <c:v>5226</c:v>
                </c:pt>
                <c:pt idx="53">
                  <c:v>8281</c:v>
                </c:pt>
                <c:pt idx="54">
                  <c:v>9865</c:v>
                </c:pt>
                <c:pt idx="55">
                  <c:v>7402</c:v>
                </c:pt>
                <c:pt idx="56">
                  <c:v>7335</c:v>
                </c:pt>
                <c:pt idx="57">
                  <c:v>9819</c:v>
                </c:pt>
                <c:pt idx="58">
                  <c:v>7054</c:v>
                </c:pt>
                <c:pt idx="59">
                  <c:v>7466</c:v>
                </c:pt>
                <c:pt idx="60">
                  <c:v>9268</c:v>
                </c:pt>
                <c:pt idx="61">
                  <c:v>7419</c:v>
                </c:pt>
                <c:pt idx="62">
                  <c:v>7090</c:v>
                </c:pt>
                <c:pt idx="63">
                  <c:v>7555</c:v>
                </c:pt>
                <c:pt idx="64">
                  <c:v>7046</c:v>
                </c:pt>
                <c:pt idx="65">
                  <c:v>7630</c:v>
                </c:pt>
                <c:pt idx="66">
                  <c:v>5751</c:v>
                </c:pt>
                <c:pt idx="67">
                  <c:v>13199</c:v>
                </c:pt>
                <c:pt idx="68">
                  <c:v>15823</c:v>
                </c:pt>
                <c:pt idx="69">
                  <c:v>8328</c:v>
                </c:pt>
                <c:pt idx="70">
                  <c:v>7032</c:v>
                </c:pt>
                <c:pt idx="71">
                  <c:v>6677</c:v>
                </c:pt>
                <c:pt idx="72">
                  <c:v>7006</c:v>
                </c:pt>
                <c:pt idx="73">
                  <c:v>7997</c:v>
                </c:pt>
                <c:pt idx="74">
                  <c:v>6498</c:v>
                </c:pt>
                <c:pt idx="75">
                  <c:v>6188</c:v>
                </c:pt>
                <c:pt idx="76">
                  <c:v>7829</c:v>
                </c:pt>
                <c:pt idx="77">
                  <c:v>8930</c:v>
                </c:pt>
                <c:pt idx="78">
                  <c:v>7355</c:v>
                </c:pt>
                <c:pt idx="79">
                  <c:v>5420</c:v>
                </c:pt>
                <c:pt idx="80">
                  <c:v>7671</c:v>
                </c:pt>
                <c:pt idx="81">
                  <c:v>12120</c:v>
                </c:pt>
                <c:pt idx="82">
                  <c:v>10608</c:v>
                </c:pt>
                <c:pt idx="83">
                  <c:v>8559</c:v>
                </c:pt>
                <c:pt idx="84">
                  <c:v>8065</c:v>
                </c:pt>
                <c:pt idx="85">
                  <c:v>5304</c:v>
                </c:pt>
                <c:pt idx="86">
                  <c:v>6413</c:v>
                </c:pt>
                <c:pt idx="87">
                  <c:v>8689</c:v>
                </c:pt>
                <c:pt idx="88">
                  <c:v>6943</c:v>
                </c:pt>
                <c:pt idx="89">
                  <c:v>6997</c:v>
                </c:pt>
                <c:pt idx="90">
                  <c:v>7993</c:v>
                </c:pt>
                <c:pt idx="91">
                  <c:v>7950</c:v>
                </c:pt>
                <c:pt idx="92">
                  <c:v>6725</c:v>
                </c:pt>
                <c:pt idx="93">
                  <c:v>9618</c:v>
                </c:pt>
                <c:pt idx="94">
                  <c:v>16698</c:v>
                </c:pt>
                <c:pt idx="95">
                  <c:v>6588</c:v>
                </c:pt>
                <c:pt idx="96">
                  <c:v>7158</c:v>
                </c:pt>
                <c:pt idx="97">
                  <c:v>8507</c:v>
                </c:pt>
                <c:pt idx="98">
                  <c:v>8778</c:v>
                </c:pt>
                <c:pt idx="99">
                  <c:v>8109</c:v>
                </c:pt>
                <c:pt idx="100">
                  <c:v>6656</c:v>
                </c:pt>
                <c:pt idx="101">
                  <c:v>11326</c:v>
                </c:pt>
                <c:pt idx="102">
                  <c:v>8298</c:v>
                </c:pt>
                <c:pt idx="103">
                  <c:v>7595</c:v>
                </c:pt>
                <c:pt idx="104">
                  <c:v>18822</c:v>
                </c:pt>
                <c:pt idx="105">
                  <c:v>7452</c:v>
                </c:pt>
                <c:pt idx="106">
                  <c:v>5981</c:v>
                </c:pt>
                <c:pt idx="107">
                  <c:v>8234</c:v>
                </c:pt>
                <c:pt idx="108">
                  <c:v>11334</c:v>
                </c:pt>
                <c:pt idx="109">
                  <c:v>8943</c:v>
                </c:pt>
                <c:pt idx="110">
                  <c:v>5822</c:v>
                </c:pt>
                <c:pt idx="111">
                  <c:v>7356</c:v>
                </c:pt>
                <c:pt idx="112">
                  <c:v>7848</c:v>
                </c:pt>
                <c:pt idx="113">
                  <c:v>7505</c:v>
                </c:pt>
                <c:pt idx="114">
                  <c:v>7670</c:v>
                </c:pt>
                <c:pt idx="115">
                  <c:v>5977</c:v>
                </c:pt>
                <c:pt idx="116">
                  <c:v>9771</c:v>
                </c:pt>
                <c:pt idx="117">
                  <c:v>7113</c:v>
                </c:pt>
                <c:pt idx="118">
                  <c:v>7735</c:v>
                </c:pt>
                <c:pt idx="119">
                  <c:v>9218</c:v>
                </c:pt>
                <c:pt idx="120">
                  <c:v>8010</c:v>
                </c:pt>
                <c:pt idx="121">
                  <c:v>8220</c:v>
                </c:pt>
                <c:pt idx="122">
                  <c:v>9525</c:v>
                </c:pt>
                <c:pt idx="123">
                  <c:v>6924</c:v>
                </c:pt>
                <c:pt idx="124">
                  <c:v>9403</c:v>
                </c:pt>
                <c:pt idx="125">
                  <c:v>6909</c:v>
                </c:pt>
                <c:pt idx="126">
                  <c:v>9561</c:v>
                </c:pt>
                <c:pt idx="127">
                  <c:v>8411</c:v>
                </c:pt>
                <c:pt idx="128">
                  <c:v>91824</c:v>
                </c:pt>
                <c:pt idx="129">
                  <c:v>9453</c:v>
                </c:pt>
                <c:pt idx="130">
                  <c:v>7627</c:v>
                </c:pt>
                <c:pt idx="131">
                  <c:v>13078</c:v>
                </c:pt>
                <c:pt idx="132">
                  <c:v>8530</c:v>
                </c:pt>
                <c:pt idx="133">
                  <c:v>5643</c:v>
                </c:pt>
                <c:pt idx="134">
                  <c:v>7198</c:v>
                </c:pt>
                <c:pt idx="135">
                  <c:v>8986</c:v>
                </c:pt>
                <c:pt idx="136">
                  <c:v>6843</c:v>
                </c:pt>
                <c:pt idx="137">
                  <c:v>8634</c:v>
                </c:pt>
                <c:pt idx="138">
                  <c:v>7306</c:v>
                </c:pt>
                <c:pt idx="139">
                  <c:v>6452</c:v>
                </c:pt>
                <c:pt idx="140">
                  <c:v>6390</c:v>
                </c:pt>
                <c:pt idx="141">
                  <c:v>6758</c:v>
                </c:pt>
                <c:pt idx="142">
                  <c:v>7721</c:v>
                </c:pt>
                <c:pt idx="143">
                  <c:v>7206</c:v>
                </c:pt>
                <c:pt idx="144">
                  <c:v>6368</c:v>
                </c:pt>
                <c:pt idx="145">
                  <c:v>8425</c:v>
                </c:pt>
                <c:pt idx="146">
                  <c:v>6942</c:v>
                </c:pt>
                <c:pt idx="147">
                  <c:v>9123</c:v>
                </c:pt>
                <c:pt idx="148">
                  <c:v>9339</c:v>
                </c:pt>
                <c:pt idx="149">
                  <c:v>8251</c:v>
                </c:pt>
                <c:pt idx="150">
                  <c:v>7595</c:v>
                </c:pt>
                <c:pt idx="151">
                  <c:v>66545</c:v>
                </c:pt>
                <c:pt idx="152">
                  <c:v>9026</c:v>
                </c:pt>
                <c:pt idx="153">
                  <c:v>13755</c:v>
                </c:pt>
                <c:pt idx="154">
                  <c:v>5776</c:v>
                </c:pt>
                <c:pt idx="155">
                  <c:v>9072</c:v>
                </c:pt>
                <c:pt idx="156">
                  <c:v>7040</c:v>
                </c:pt>
                <c:pt idx="157">
                  <c:v>6299</c:v>
                </c:pt>
                <c:pt idx="158">
                  <c:v>7776</c:v>
                </c:pt>
                <c:pt idx="159">
                  <c:v>19138</c:v>
                </c:pt>
                <c:pt idx="160">
                  <c:v>6139</c:v>
                </c:pt>
                <c:pt idx="161">
                  <c:v>8926</c:v>
                </c:pt>
                <c:pt idx="162">
                  <c:v>9569</c:v>
                </c:pt>
                <c:pt idx="163">
                  <c:v>7425</c:v>
                </c:pt>
                <c:pt idx="164">
                  <c:v>7377</c:v>
                </c:pt>
                <c:pt idx="165">
                  <c:v>7193</c:v>
                </c:pt>
                <c:pt idx="166">
                  <c:v>8016</c:v>
                </c:pt>
                <c:pt idx="167">
                  <c:v>18383</c:v>
                </c:pt>
                <c:pt idx="168">
                  <c:v>7479</c:v>
                </c:pt>
                <c:pt idx="169">
                  <c:v>5499</c:v>
                </c:pt>
                <c:pt idx="170">
                  <c:v>6009</c:v>
                </c:pt>
                <c:pt idx="171">
                  <c:v>6695</c:v>
                </c:pt>
                <c:pt idx="172">
                  <c:v>5634</c:v>
                </c:pt>
                <c:pt idx="173">
                  <c:v>9372</c:v>
                </c:pt>
                <c:pt idx="174">
                  <c:v>7659</c:v>
                </c:pt>
                <c:pt idx="175">
                  <c:v>6372</c:v>
                </c:pt>
                <c:pt idx="176">
                  <c:v>8520</c:v>
                </c:pt>
                <c:pt idx="177">
                  <c:v>7602</c:v>
                </c:pt>
                <c:pt idx="178">
                  <c:v>6482</c:v>
                </c:pt>
                <c:pt idx="179">
                  <c:v>7961</c:v>
                </c:pt>
                <c:pt idx="180">
                  <c:v>6199</c:v>
                </c:pt>
                <c:pt idx="181">
                  <c:v>7188</c:v>
                </c:pt>
                <c:pt idx="182">
                  <c:v>7643</c:v>
                </c:pt>
                <c:pt idx="183">
                  <c:v>6863</c:v>
                </c:pt>
                <c:pt idx="184">
                  <c:v>8365</c:v>
                </c:pt>
                <c:pt idx="185">
                  <c:v>18324</c:v>
                </c:pt>
                <c:pt idx="186">
                  <c:v>7419</c:v>
                </c:pt>
                <c:pt idx="187">
                  <c:v>8647</c:v>
                </c:pt>
                <c:pt idx="188">
                  <c:v>6767</c:v>
                </c:pt>
                <c:pt idx="189">
                  <c:v>8651</c:v>
                </c:pt>
                <c:pt idx="190">
                  <c:v>8919</c:v>
                </c:pt>
                <c:pt idx="191">
                  <c:v>8345</c:v>
                </c:pt>
                <c:pt idx="192">
                  <c:v>10316</c:v>
                </c:pt>
                <c:pt idx="193">
                  <c:v>7715</c:v>
                </c:pt>
                <c:pt idx="194">
                  <c:v>7849</c:v>
                </c:pt>
                <c:pt idx="195">
                  <c:v>8199</c:v>
                </c:pt>
                <c:pt idx="196">
                  <c:v>7223</c:v>
                </c:pt>
                <c:pt idx="197">
                  <c:v>6572</c:v>
                </c:pt>
                <c:pt idx="198">
                  <c:v>8914</c:v>
                </c:pt>
                <c:pt idx="199">
                  <c:v>8906</c:v>
                </c:pt>
                <c:pt idx="200">
                  <c:v>8489</c:v>
                </c:pt>
                <c:pt idx="201">
                  <c:v>8429</c:v>
                </c:pt>
                <c:pt idx="202">
                  <c:v>9589</c:v>
                </c:pt>
                <c:pt idx="203">
                  <c:v>8067</c:v>
                </c:pt>
                <c:pt idx="204">
                  <c:v>5737</c:v>
                </c:pt>
                <c:pt idx="205">
                  <c:v>6852</c:v>
                </c:pt>
                <c:pt idx="206">
                  <c:v>8732</c:v>
                </c:pt>
                <c:pt idx="207">
                  <c:v>7845</c:v>
                </c:pt>
                <c:pt idx="208">
                  <c:v>7895</c:v>
                </c:pt>
                <c:pt idx="209">
                  <c:v>8479</c:v>
                </c:pt>
                <c:pt idx="210">
                  <c:v>9383</c:v>
                </c:pt>
                <c:pt idx="211">
                  <c:v>8604</c:v>
                </c:pt>
                <c:pt idx="212">
                  <c:v>6324</c:v>
                </c:pt>
                <c:pt idx="213">
                  <c:v>6255</c:v>
                </c:pt>
                <c:pt idx="214">
                  <c:v>7861</c:v>
                </c:pt>
                <c:pt idx="215">
                  <c:v>6363</c:v>
                </c:pt>
                <c:pt idx="216">
                  <c:v>7777</c:v>
                </c:pt>
                <c:pt idx="217">
                  <c:v>7590</c:v>
                </c:pt>
                <c:pt idx="218">
                  <c:v>8783</c:v>
                </c:pt>
                <c:pt idx="219">
                  <c:v>7416</c:v>
                </c:pt>
                <c:pt idx="220">
                  <c:v>5956</c:v>
                </c:pt>
                <c:pt idx="221">
                  <c:v>9255</c:v>
                </c:pt>
                <c:pt idx="222">
                  <c:v>10026</c:v>
                </c:pt>
                <c:pt idx="223">
                  <c:v>7820</c:v>
                </c:pt>
                <c:pt idx="224">
                  <c:v>7138</c:v>
                </c:pt>
                <c:pt idx="225">
                  <c:v>7854</c:v>
                </c:pt>
                <c:pt idx="226">
                  <c:v>8378</c:v>
                </c:pt>
                <c:pt idx="227">
                  <c:v>6920</c:v>
                </c:pt>
                <c:pt idx="228">
                  <c:v>6860</c:v>
                </c:pt>
                <c:pt idx="229">
                  <c:v>6870</c:v>
                </c:pt>
                <c:pt idx="230">
                  <c:v>10864</c:v>
                </c:pt>
                <c:pt idx="231">
                  <c:v>10487</c:v>
                </c:pt>
                <c:pt idx="232">
                  <c:v>5937</c:v>
                </c:pt>
                <c:pt idx="233">
                  <c:v>8676</c:v>
                </c:pt>
                <c:pt idx="234">
                  <c:v>27191</c:v>
                </c:pt>
                <c:pt idx="235">
                  <c:v>9309</c:v>
                </c:pt>
                <c:pt idx="236">
                  <c:v>6089</c:v>
                </c:pt>
                <c:pt idx="237">
                  <c:v>5286</c:v>
                </c:pt>
                <c:pt idx="238">
                  <c:v>6512</c:v>
                </c:pt>
                <c:pt idx="239">
                  <c:v>7414</c:v>
                </c:pt>
                <c:pt idx="240">
                  <c:v>8903</c:v>
                </c:pt>
                <c:pt idx="241">
                  <c:v>7081</c:v>
                </c:pt>
                <c:pt idx="242">
                  <c:v>6712</c:v>
                </c:pt>
                <c:pt idx="243">
                  <c:v>9557</c:v>
                </c:pt>
                <c:pt idx="244">
                  <c:v>6216</c:v>
                </c:pt>
                <c:pt idx="245">
                  <c:v>6292</c:v>
                </c:pt>
                <c:pt idx="246">
                  <c:v>14475</c:v>
                </c:pt>
                <c:pt idx="247">
                  <c:v>8695</c:v>
                </c:pt>
                <c:pt idx="248">
                  <c:v>7191</c:v>
                </c:pt>
                <c:pt idx="249">
                  <c:v>7674</c:v>
                </c:pt>
                <c:pt idx="250">
                  <c:v>7552</c:v>
                </c:pt>
                <c:pt idx="251">
                  <c:v>6206</c:v>
                </c:pt>
                <c:pt idx="252">
                  <c:v>7291</c:v>
                </c:pt>
                <c:pt idx="253">
                  <c:v>6052</c:v>
                </c:pt>
                <c:pt idx="254">
                  <c:v>7871</c:v>
                </c:pt>
                <c:pt idx="255">
                  <c:v>7174</c:v>
                </c:pt>
                <c:pt idx="256">
                  <c:v>6259</c:v>
                </c:pt>
                <c:pt idx="257">
                  <c:v>17973</c:v>
                </c:pt>
                <c:pt idx="258">
                  <c:v>5852</c:v>
                </c:pt>
                <c:pt idx="259">
                  <c:v>11305</c:v>
                </c:pt>
                <c:pt idx="260">
                  <c:v>8565</c:v>
                </c:pt>
                <c:pt idx="261">
                  <c:v>7900</c:v>
                </c:pt>
                <c:pt idx="262">
                  <c:v>7215</c:v>
                </c:pt>
                <c:pt idx="263">
                  <c:v>7171</c:v>
                </c:pt>
                <c:pt idx="264">
                  <c:v>8221</c:v>
                </c:pt>
                <c:pt idx="265">
                  <c:v>8877</c:v>
                </c:pt>
                <c:pt idx="266">
                  <c:v>6687</c:v>
                </c:pt>
                <c:pt idx="267">
                  <c:v>8918</c:v>
                </c:pt>
                <c:pt idx="268">
                  <c:v>8419</c:v>
                </c:pt>
                <c:pt idx="269">
                  <c:v>7550</c:v>
                </c:pt>
                <c:pt idx="270">
                  <c:v>6670</c:v>
                </c:pt>
                <c:pt idx="271">
                  <c:v>8105</c:v>
                </c:pt>
                <c:pt idx="272">
                  <c:v>7421</c:v>
                </c:pt>
                <c:pt idx="273">
                  <c:v>7820</c:v>
                </c:pt>
                <c:pt idx="274">
                  <c:v>8944</c:v>
                </c:pt>
                <c:pt idx="275">
                  <c:v>8235</c:v>
                </c:pt>
                <c:pt idx="276">
                  <c:v>4898</c:v>
                </c:pt>
                <c:pt idx="277">
                  <c:v>8251</c:v>
                </c:pt>
                <c:pt idx="278">
                  <c:v>8842</c:v>
                </c:pt>
                <c:pt idx="279">
                  <c:v>6175</c:v>
                </c:pt>
                <c:pt idx="280">
                  <c:v>5505</c:v>
                </c:pt>
                <c:pt idx="281">
                  <c:v>6031</c:v>
                </c:pt>
                <c:pt idx="282">
                  <c:v>9510</c:v>
                </c:pt>
                <c:pt idx="283">
                  <c:v>6218</c:v>
                </c:pt>
                <c:pt idx="284">
                  <c:v>6727</c:v>
                </c:pt>
                <c:pt idx="285">
                  <c:v>9482</c:v>
                </c:pt>
                <c:pt idx="286">
                  <c:v>5624</c:v>
                </c:pt>
                <c:pt idx="287">
                  <c:v>7257</c:v>
                </c:pt>
                <c:pt idx="288">
                  <c:v>6898</c:v>
                </c:pt>
                <c:pt idx="289">
                  <c:v>6250</c:v>
                </c:pt>
                <c:pt idx="290">
                  <c:v>5779</c:v>
                </c:pt>
                <c:pt idx="291">
                  <c:v>8921</c:v>
                </c:pt>
                <c:pt idx="292">
                  <c:v>5711</c:v>
                </c:pt>
                <c:pt idx="293">
                  <c:v>7103</c:v>
                </c:pt>
                <c:pt idx="294">
                  <c:v>8750</c:v>
                </c:pt>
                <c:pt idx="295">
                  <c:v>8863</c:v>
                </c:pt>
                <c:pt idx="296">
                  <c:v>7390</c:v>
                </c:pt>
                <c:pt idx="297">
                  <c:v>6632</c:v>
                </c:pt>
                <c:pt idx="298">
                  <c:v>5950</c:v>
                </c:pt>
                <c:pt idx="299">
                  <c:v>6566</c:v>
                </c:pt>
                <c:pt idx="300">
                  <c:v>6136</c:v>
                </c:pt>
                <c:pt idx="301">
                  <c:v>7644</c:v>
                </c:pt>
                <c:pt idx="302">
                  <c:v>9174</c:v>
                </c:pt>
                <c:pt idx="303">
                  <c:v>13257</c:v>
                </c:pt>
                <c:pt idx="304">
                  <c:v>7166</c:v>
                </c:pt>
                <c:pt idx="305">
                  <c:v>7150</c:v>
                </c:pt>
                <c:pt idx="306">
                  <c:v>6325</c:v>
                </c:pt>
                <c:pt idx="307">
                  <c:v>9474</c:v>
                </c:pt>
                <c:pt idx="308">
                  <c:v>6498</c:v>
                </c:pt>
                <c:pt idx="309">
                  <c:v>6289</c:v>
                </c:pt>
                <c:pt idx="310">
                  <c:v>10541</c:v>
                </c:pt>
                <c:pt idx="311">
                  <c:v>8555</c:v>
                </c:pt>
                <c:pt idx="312">
                  <c:v>6172</c:v>
                </c:pt>
                <c:pt idx="313">
                  <c:v>6823</c:v>
                </c:pt>
                <c:pt idx="314">
                  <c:v>8051</c:v>
                </c:pt>
                <c:pt idx="315">
                  <c:v>7815</c:v>
                </c:pt>
                <c:pt idx="316">
                  <c:v>7446</c:v>
                </c:pt>
                <c:pt idx="317">
                  <c:v>8233</c:v>
                </c:pt>
                <c:pt idx="318">
                  <c:v>7907</c:v>
                </c:pt>
                <c:pt idx="319">
                  <c:v>6652</c:v>
                </c:pt>
                <c:pt idx="320">
                  <c:v>6969</c:v>
                </c:pt>
                <c:pt idx="321">
                  <c:v>6497</c:v>
                </c:pt>
                <c:pt idx="322">
                  <c:v>5163</c:v>
                </c:pt>
                <c:pt idx="323">
                  <c:v>7233</c:v>
                </c:pt>
                <c:pt idx="324">
                  <c:v>9449</c:v>
                </c:pt>
                <c:pt idx="325">
                  <c:v>7788</c:v>
                </c:pt>
                <c:pt idx="326">
                  <c:v>6262</c:v>
                </c:pt>
                <c:pt idx="327">
                  <c:v>7079</c:v>
                </c:pt>
                <c:pt idx="328">
                  <c:v>5341</c:v>
                </c:pt>
                <c:pt idx="329">
                  <c:v>5474</c:v>
                </c:pt>
                <c:pt idx="330">
                  <c:v>5298</c:v>
                </c:pt>
                <c:pt idx="331">
                  <c:v>6764</c:v>
                </c:pt>
                <c:pt idx="332">
                  <c:v>6118</c:v>
                </c:pt>
                <c:pt idx="333">
                  <c:v>7376</c:v>
                </c:pt>
                <c:pt idx="334">
                  <c:v>8971</c:v>
                </c:pt>
                <c:pt idx="335">
                  <c:v>6319</c:v>
                </c:pt>
                <c:pt idx="336">
                  <c:v>6548</c:v>
                </c:pt>
                <c:pt idx="337">
                  <c:v>7855</c:v>
                </c:pt>
                <c:pt idx="338">
                  <c:v>7928</c:v>
                </c:pt>
                <c:pt idx="339">
                  <c:v>8985</c:v>
                </c:pt>
                <c:pt idx="340">
                  <c:v>5717</c:v>
                </c:pt>
                <c:pt idx="341">
                  <c:v>7315</c:v>
                </c:pt>
                <c:pt idx="342">
                  <c:v>5295</c:v>
                </c:pt>
                <c:pt idx="343">
                  <c:v>5801</c:v>
                </c:pt>
                <c:pt idx="344">
                  <c:v>8401</c:v>
                </c:pt>
                <c:pt idx="345">
                  <c:v>7343</c:v>
                </c:pt>
                <c:pt idx="346">
                  <c:v>6177</c:v>
                </c:pt>
                <c:pt idx="347">
                  <c:v>5267</c:v>
                </c:pt>
                <c:pt idx="348">
                  <c:v>5382</c:v>
                </c:pt>
                <c:pt idx="349">
                  <c:v>13397</c:v>
                </c:pt>
                <c:pt idx="350">
                  <c:v>6690</c:v>
                </c:pt>
                <c:pt idx="351">
                  <c:v>5366</c:v>
                </c:pt>
                <c:pt idx="352">
                  <c:v>6468</c:v>
                </c:pt>
                <c:pt idx="353">
                  <c:v>7328</c:v>
                </c:pt>
                <c:pt idx="354">
                  <c:v>8300</c:v>
                </c:pt>
                <c:pt idx="355">
                  <c:v>7512</c:v>
                </c:pt>
                <c:pt idx="356">
                  <c:v>8895</c:v>
                </c:pt>
                <c:pt idx="357">
                  <c:v>5838</c:v>
                </c:pt>
                <c:pt idx="358">
                  <c:v>6637</c:v>
                </c:pt>
                <c:pt idx="359">
                  <c:v>6723</c:v>
                </c:pt>
                <c:pt idx="360">
                  <c:v>6744</c:v>
                </c:pt>
                <c:pt idx="361">
                  <c:v>6375</c:v>
                </c:pt>
                <c:pt idx="362">
                  <c:v>8199</c:v>
                </c:pt>
                <c:pt idx="363">
                  <c:v>6596</c:v>
                </c:pt>
                <c:pt idx="364">
                  <c:v>6551</c:v>
                </c:pt>
                <c:pt idx="365">
                  <c:v>7206</c:v>
                </c:pt>
                <c:pt idx="366">
                  <c:v>5830</c:v>
                </c:pt>
                <c:pt idx="367">
                  <c:v>9139</c:v>
                </c:pt>
                <c:pt idx="368">
                  <c:v>7178</c:v>
                </c:pt>
                <c:pt idx="369">
                  <c:v>9363</c:v>
                </c:pt>
                <c:pt idx="370">
                  <c:v>5344</c:v>
                </c:pt>
                <c:pt idx="371">
                  <c:v>5542</c:v>
                </c:pt>
                <c:pt idx="372">
                  <c:v>5815</c:v>
                </c:pt>
                <c:pt idx="373">
                  <c:v>8829</c:v>
                </c:pt>
                <c:pt idx="374">
                  <c:v>6583</c:v>
                </c:pt>
                <c:pt idx="375">
                  <c:v>7040</c:v>
                </c:pt>
                <c:pt idx="376">
                  <c:v>5648</c:v>
                </c:pt>
                <c:pt idx="377">
                  <c:v>18662</c:v>
                </c:pt>
                <c:pt idx="378">
                  <c:v>17184</c:v>
                </c:pt>
                <c:pt idx="379">
                  <c:v>8131</c:v>
                </c:pt>
                <c:pt idx="380">
                  <c:v>5313</c:v>
                </c:pt>
                <c:pt idx="381">
                  <c:v>15444</c:v>
                </c:pt>
                <c:pt idx="382">
                  <c:v>7885</c:v>
                </c:pt>
                <c:pt idx="383">
                  <c:v>9416</c:v>
                </c:pt>
                <c:pt idx="384">
                  <c:v>7360</c:v>
                </c:pt>
                <c:pt idx="385">
                  <c:v>10014</c:v>
                </c:pt>
                <c:pt idx="386">
                  <c:v>9077</c:v>
                </c:pt>
                <c:pt idx="387">
                  <c:v>7329</c:v>
                </c:pt>
                <c:pt idx="388">
                  <c:v>7943</c:v>
                </c:pt>
                <c:pt idx="389">
                  <c:v>6892</c:v>
                </c:pt>
                <c:pt idx="390">
                  <c:v>7461</c:v>
                </c:pt>
                <c:pt idx="391">
                  <c:v>9192</c:v>
                </c:pt>
                <c:pt idx="392">
                  <c:v>6620</c:v>
                </c:pt>
                <c:pt idx="393">
                  <c:v>7263</c:v>
                </c:pt>
                <c:pt idx="394">
                  <c:v>8022</c:v>
                </c:pt>
                <c:pt idx="395">
                  <c:v>9542</c:v>
                </c:pt>
                <c:pt idx="396">
                  <c:v>7666</c:v>
                </c:pt>
                <c:pt idx="397">
                  <c:v>8046</c:v>
                </c:pt>
                <c:pt idx="398">
                  <c:v>7450</c:v>
                </c:pt>
                <c:pt idx="399">
                  <c:v>6027</c:v>
                </c:pt>
                <c:pt idx="400">
                  <c:v>6332</c:v>
                </c:pt>
                <c:pt idx="401">
                  <c:v>5459</c:v>
                </c:pt>
                <c:pt idx="402">
                  <c:v>6768</c:v>
                </c:pt>
                <c:pt idx="403">
                  <c:v>10657</c:v>
                </c:pt>
                <c:pt idx="404">
                  <c:v>6780</c:v>
                </c:pt>
                <c:pt idx="405">
                  <c:v>8186</c:v>
                </c:pt>
                <c:pt idx="406">
                  <c:v>8344</c:v>
                </c:pt>
                <c:pt idx="407">
                  <c:v>6284</c:v>
                </c:pt>
                <c:pt idx="408">
                  <c:v>8530</c:v>
                </c:pt>
                <c:pt idx="409">
                  <c:v>9105</c:v>
                </c:pt>
                <c:pt idx="410">
                  <c:v>9358</c:v>
                </c:pt>
                <c:pt idx="411">
                  <c:v>6398</c:v>
                </c:pt>
                <c:pt idx="412">
                  <c:v>7076</c:v>
                </c:pt>
                <c:pt idx="413">
                  <c:v>8067</c:v>
                </c:pt>
                <c:pt idx="414">
                  <c:v>6255</c:v>
                </c:pt>
                <c:pt idx="415">
                  <c:v>8430</c:v>
                </c:pt>
                <c:pt idx="416">
                  <c:v>7469</c:v>
                </c:pt>
                <c:pt idx="417">
                  <c:v>5687</c:v>
                </c:pt>
                <c:pt idx="418">
                  <c:v>8272</c:v>
                </c:pt>
                <c:pt idx="419">
                  <c:v>6485</c:v>
                </c:pt>
                <c:pt idx="420">
                  <c:v>5198</c:v>
                </c:pt>
                <c:pt idx="421">
                  <c:v>6729</c:v>
                </c:pt>
                <c:pt idx="422">
                  <c:v>6708</c:v>
                </c:pt>
                <c:pt idx="423">
                  <c:v>13386</c:v>
                </c:pt>
                <c:pt idx="424">
                  <c:v>5971</c:v>
                </c:pt>
                <c:pt idx="425">
                  <c:v>6582</c:v>
                </c:pt>
                <c:pt idx="426">
                  <c:v>8447</c:v>
                </c:pt>
                <c:pt idx="427">
                  <c:v>19157</c:v>
                </c:pt>
                <c:pt idx="428">
                  <c:v>8131</c:v>
                </c:pt>
                <c:pt idx="429">
                  <c:v>7515</c:v>
                </c:pt>
                <c:pt idx="430">
                  <c:v>6812</c:v>
                </c:pt>
                <c:pt idx="431">
                  <c:v>7202</c:v>
                </c:pt>
                <c:pt idx="432">
                  <c:v>9349</c:v>
                </c:pt>
                <c:pt idx="433">
                  <c:v>8157</c:v>
                </c:pt>
                <c:pt idx="434">
                  <c:v>8333</c:v>
                </c:pt>
                <c:pt idx="435">
                  <c:v>9483</c:v>
                </c:pt>
                <c:pt idx="436">
                  <c:v>7228</c:v>
                </c:pt>
                <c:pt idx="437">
                  <c:v>8805</c:v>
                </c:pt>
                <c:pt idx="438">
                  <c:v>7996</c:v>
                </c:pt>
                <c:pt idx="439">
                  <c:v>7014</c:v>
                </c:pt>
                <c:pt idx="440">
                  <c:v>6206</c:v>
                </c:pt>
                <c:pt idx="441">
                  <c:v>7154</c:v>
                </c:pt>
                <c:pt idx="442">
                  <c:v>9088</c:v>
                </c:pt>
                <c:pt idx="443">
                  <c:v>5795</c:v>
                </c:pt>
                <c:pt idx="444">
                  <c:v>6037</c:v>
                </c:pt>
                <c:pt idx="445">
                  <c:v>5496</c:v>
                </c:pt>
                <c:pt idx="446">
                  <c:v>9302</c:v>
                </c:pt>
                <c:pt idx="447">
                  <c:v>8322</c:v>
                </c:pt>
                <c:pt idx="448">
                  <c:v>6290</c:v>
                </c:pt>
                <c:pt idx="449">
                  <c:v>10304</c:v>
                </c:pt>
                <c:pt idx="450">
                  <c:v>7719</c:v>
                </c:pt>
                <c:pt idx="451">
                  <c:v>7529</c:v>
                </c:pt>
                <c:pt idx="452">
                  <c:v>9188</c:v>
                </c:pt>
                <c:pt idx="453">
                  <c:v>7051</c:v>
                </c:pt>
                <c:pt idx="454">
                  <c:v>12295</c:v>
                </c:pt>
                <c:pt idx="455">
                  <c:v>8105</c:v>
                </c:pt>
                <c:pt idx="456">
                  <c:v>8197</c:v>
                </c:pt>
                <c:pt idx="457">
                  <c:v>8773</c:v>
                </c:pt>
                <c:pt idx="458">
                  <c:v>6580</c:v>
                </c:pt>
                <c:pt idx="459">
                  <c:v>9550</c:v>
                </c:pt>
                <c:pt idx="460">
                  <c:v>8786</c:v>
                </c:pt>
                <c:pt idx="461">
                  <c:v>8745</c:v>
                </c:pt>
                <c:pt idx="462">
                  <c:v>10270</c:v>
                </c:pt>
                <c:pt idx="463">
                  <c:v>7885</c:v>
                </c:pt>
                <c:pt idx="464">
                  <c:v>7730</c:v>
                </c:pt>
                <c:pt idx="465">
                  <c:v>8762</c:v>
                </c:pt>
                <c:pt idx="466">
                  <c:v>5634</c:v>
                </c:pt>
                <c:pt idx="467">
                  <c:v>7567</c:v>
                </c:pt>
                <c:pt idx="468">
                  <c:v>10004</c:v>
                </c:pt>
                <c:pt idx="469">
                  <c:v>7163</c:v>
                </c:pt>
                <c:pt idx="470">
                  <c:v>6043</c:v>
                </c:pt>
                <c:pt idx="471">
                  <c:v>5934</c:v>
                </c:pt>
                <c:pt idx="472">
                  <c:v>10723</c:v>
                </c:pt>
                <c:pt idx="473">
                  <c:v>8444</c:v>
                </c:pt>
                <c:pt idx="474">
                  <c:v>5894</c:v>
                </c:pt>
                <c:pt idx="475">
                  <c:v>12671</c:v>
                </c:pt>
                <c:pt idx="476">
                  <c:v>5457</c:v>
                </c:pt>
                <c:pt idx="477">
                  <c:v>10338</c:v>
                </c:pt>
                <c:pt idx="478">
                  <c:v>7789</c:v>
                </c:pt>
                <c:pt idx="479">
                  <c:v>6592</c:v>
                </c:pt>
                <c:pt idx="480">
                  <c:v>6102</c:v>
                </c:pt>
                <c:pt idx="481">
                  <c:v>7036</c:v>
                </c:pt>
                <c:pt idx="482">
                  <c:v>6797</c:v>
                </c:pt>
                <c:pt idx="483">
                  <c:v>6084</c:v>
                </c:pt>
                <c:pt idx="484">
                  <c:v>9148</c:v>
                </c:pt>
                <c:pt idx="485">
                  <c:v>6711</c:v>
                </c:pt>
                <c:pt idx="486">
                  <c:v>6433</c:v>
                </c:pt>
                <c:pt idx="487">
                  <c:v>8057</c:v>
                </c:pt>
                <c:pt idx="488">
                  <c:v>6898</c:v>
                </c:pt>
                <c:pt idx="489">
                  <c:v>8610</c:v>
                </c:pt>
                <c:pt idx="490">
                  <c:v>7971</c:v>
                </c:pt>
                <c:pt idx="491">
                  <c:v>7596</c:v>
                </c:pt>
                <c:pt idx="492">
                  <c:v>7994</c:v>
                </c:pt>
                <c:pt idx="493">
                  <c:v>12164</c:v>
                </c:pt>
                <c:pt idx="494">
                  <c:v>5637</c:v>
                </c:pt>
                <c:pt idx="495">
                  <c:v>9824</c:v>
                </c:pt>
                <c:pt idx="496">
                  <c:v>7552</c:v>
                </c:pt>
                <c:pt idx="497">
                  <c:v>9428</c:v>
                </c:pt>
                <c:pt idx="498">
                  <c:v>5591</c:v>
                </c:pt>
                <c:pt idx="499">
                  <c:v>8170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1-4199-A6BF-0D9C6693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Tiempo_Creacion_Codigos!$O$3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Tiempo_Creacion_Codigos!$N$4:$N$503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Tiempo_Creacion_Codigos!$O$4:$O$503</c:f>
              <c:numCache>
                <c:formatCode>General</c:formatCode>
                <c:ptCount val="500"/>
                <c:pt idx="0">
                  <c:v>30707</c:v>
                </c:pt>
                <c:pt idx="1">
                  <c:v>13701</c:v>
                </c:pt>
                <c:pt idx="2">
                  <c:v>10488</c:v>
                </c:pt>
                <c:pt idx="3">
                  <c:v>10205</c:v>
                </c:pt>
                <c:pt idx="4">
                  <c:v>46181</c:v>
                </c:pt>
                <c:pt idx="5">
                  <c:v>10611</c:v>
                </c:pt>
                <c:pt idx="6">
                  <c:v>11161</c:v>
                </c:pt>
                <c:pt idx="7">
                  <c:v>10216</c:v>
                </c:pt>
                <c:pt idx="8">
                  <c:v>9439</c:v>
                </c:pt>
                <c:pt idx="9">
                  <c:v>9338</c:v>
                </c:pt>
                <c:pt idx="10">
                  <c:v>11272</c:v>
                </c:pt>
                <c:pt idx="11">
                  <c:v>9580</c:v>
                </c:pt>
                <c:pt idx="12">
                  <c:v>11473</c:v>
                </c:pt>
                <c:pt idx="13">
                  <c:v>13494</c:v>
                </c:pt>
                <c:pt idx="14">
                  <c:v>11365</c:v>
                </c:pt>
                <c:pt idx="15">
                  <c:v>11556</c:v>
                </c:pt>
                <c:pt idx="16">
                  <c:v>9696</c:v>
                </c:pt>
                <c:pt idx="17">
                  <c:v>10591</c:v>
                </c:pt>
                <c:pt idx="18">
                  <c:v>12689</c:v>
                </c:pt>
                <c:pt idx="19">
                  <c:v>11351</c:v>
                </c:pt>
                <c:pt idx="20">
                  <c:v>22862</c:v>
                </c:pt>
                <c:pt idx="21">
                  <c:v>16560</c:v>
                </c:pt>
                <c:pt idx="22">
                  <c:v>10303</c:v>
                </c:pt>
                <c:pt idx="23">
                  <c:v>13611</c:v>
                </c:pt>
                <c:pt idx="24">
                  <c:v>9614</c:v>
                </c:pt>
                <c:pt idx="25">
                  <c:v>10347</c:v>
                </c:pt>
                <c:pt idx="26">
                  <c:v>11644</c:v>
                </c:pt>
                <c:pt idx="27">
                  <c:v>9929</c:v>
                </c:pt>
                <c:pt idx="28">
                  <c:v>11523</c:v>
                </c:pt>
                <c:pt idx="29">
                  <c:v>18015</c:v>
                </c:pt>
                <c:pt idx="30">
                  <c:v>13481</c:v>
                </c:pt>
                <c:pt idx="31">
                  <c:v>10952</c:v>
                </c:pt>
                <c:pt idx="32">
                  <c:v>14860</c:v>
                </c:pt>
                <c:pt idx="33">
                  <c:v>9516</c:v>
                </c:pt>
                <c:pt idx="34">
                  <c:v>11873</c:v>
                </c:pt>
                <c:pt idx="35">
                  <c:v>9741</c:v>
                </c:pt>
                <c:pt idx="36">
                  <c:v>11495</c:v>
                </c:pt>
                <c:pt idx="37">
                  <c:v>11817</c:v>
                </c:pt>
                <c:pt idx="38">
                  <c:v>13025</c:v>
                </c:pt>
                <c:pt idx="39">
                  <c:v>16682</c:v>
                </c:pt>
                <c:pt idx="40">
                  <c:v>12087</c:v>
                </c:pt>
                <c:pt idx="41">
                  <c:v>10755</c:v>
                </c:pt>
                <c:pt idx="42">
                  <c:v>11187</c:v>
                </c:pt>
                <c:pt idx="43">
                  <c:v>9657</c:v>
                </c:pt>
                <c:pt idx="44">
                  <c:v>10514</c:v>
                </c:pt>
                <c:pt idx="45">
                  <c:v>12633</c:v>
                </c:pt>
                <c:pt idx="46">
                  <c:v>10853</c:v>
                </c:pt>
                <c:pt idx="47">
                  <c:v>20096</c:v>
                </c:pt>
                <c:pt idx="48">
                  <c:v>14077</c:v>
                </c:pt>
                <c:pt idx="49">
                  <c:v>10837</c:v>
                </c:pt>
                <c:pt idx="50">
                  <c:v>10066</c:v>
                </c:pt>
                <c:pt idx="51">
                  <c:v>11435</c:v>
                </c:pt>
                <c:pt idx="52">
                  <c:v>85903</c:v>
                </c:pt>
                <c:pt idx="53">
                  <c:v>9811</c:v>
                </c:pt>
                <c:pt idx="54">
                  <c:v>9076</c:v>
                </c:pt>
                <c:pt idx="55">
                  <c:v>10145</c:v>
                </c:pt>
                <c:pt idx="56">
                  <c:v>12412</c:v>
                </c:pt>
                <c:pt idx="57">
                  <c:v>10255</c:v>
                </c:pt>
                <c:pt idx="58">
                  <c:v>11297</c:v>
                </c:pt>
                <c:pt idx="59">
                  <c:v>9998</c:v>
                </c:pt>
                <c:pt idx="60">
                  <c:v>11765</c:v>
                </c:pt>
                <c:pt idx="61">
                  <c:v>11031</c:v>
                </c:pt>
                <c:pt idx="62">
                  <c:v>9452</c:v>
                </c:pt>
                <c:pt idx="63">
                  <c:v>12941</c:v>
                </c:pt>
                <c:pt idx="64">
                  <c:v>10290</c:v>
                </c:pt>
                <c:pt idx="65">
                  <c:v>9571</c:v>
                </c:pt>
                <c:pt idx="66">
                  <c:v>10082</c:v>
                </c:pt>
                <c:pt idx="67">
                  <c:v>14618</c:v>
                </c:pt>
                <c:pt idx="68">
                  <c:v>11518</c:v>
                </c:pt>
                <c:pt idx="69">
                  <c:v>9621</c:v>
                </c:pt>
                <c:pt idx="70">
                  <c:v>10310</c:v>
                </c:pt>
                <c:pt idx="71">
                  <c:v>9502</c:v>
                </c:pt>
                <c:pt idx="72">
                  <c:v>9987</c:v>
                </c:pt>
                <c:pt idx="73">
                  <c:v>10932</c:v>
                </c:pt>
                <c:pt idx="74">
                  <c:v>10980</c:v>
                </c:pt>
                <c:pt idx="75">
                  <c:v>13854</c:v>
                </c:pt>
                <c:pt idx="76">
                  <c:v>9052</c:v>
                </c:pt>
                <c:pt idx="77">
                  <c:v>10619</c:v>
                </c:pt>
                <c:pt idx="78">
                  <c:v>13545</c:v>
                </c:pt>
                <c:pt idx="79">
                  <c:v>11801</c:v>
                </c:pt>
                <c:pt idx="80">
                  <c:v>10077</c:v>
                </c:pt>
                <c:pt idx="81">
                  <c:v>9106</c:v>
                </c:pt>
                <c:pt idx="82">
                  <c:v>11672</c:v>
                </c:pt>
                <c:pt idx="83">
                  <c:v>9182</c:v>
                </c:pt>
                <c:pt idx="84">
                  <c:v>9969</c:v>
                </c:pt>
                <c:pt idx="85">
                  <c:v>10297</c:v>
                </c:pt>
                <c:pt idx="86">
                  <c:v>9754</c:v>
                </c:pt>
                <c:pt idx="87">
                  <c:v>11906</c:v>
                </c:pt>
                <c:pt idx="88">
                  <c:v>9360</c:v>
                </c:pt>
                <c:pt idx="89">
                  <c:v>9322</c:v>
                </c:pt>
                <c:pt idx="90">
                  <c:v>11426</c:v>
                </c:pt>
                <c:pt idx="91">
                  <c:v>11509</c:v>
                </c:pt>
                <c:pt idx="92">
                  <c:v>61164</c:v>
                </c:pt>
                <c:pt idx="93">
                  <c:v>13049</c:v>
                </c:pt>
                <c:pt idx="94">
                  <c:v>11248</c:v>
                </c:pt>
                <c:pt idx="95">
                  <c:v>9417</c:v>
                </c:pt>
                <c:pt idx="96">
                  <c:v>9622</c:v>
                </c:pt>
                <c:pt idx="97">
                  <c:v>17382</c:v>
                </c:pt>
                <c:pt idx="98">
                  <c:v>9817</c:v>
                </c:pt>
                <c:pt idx="99">
                  <c:v>11047</c:v>
                </c:pt>
                <c:pt idx="100">
                  <c:v>9571</c:v>
                </c:pt>
                <c:pt idx="101">
                  <c:v>9148</c:v>
                </c:pt>
                <c:pt idx="102">
                  <c:v>12209</c:v>
                </c:pt>
                <c:pt idx="103">
                  <c:v>10247</c:v>
                </c:pt>
                <c:pt idx="104">
                  <c:v>10291</c:v>
                </c:pt>
                <c:pt idx="105">
                  <c:v>11709</c:v>
                </c:pt>
                <c:pt idx="106">
                  <c:v>10351</c:v>
                </c:pt>
                <c:pt idx="107">
                  <c:v>12548</c:v>
                </c:pt>
                <c:pt idx="108">
                  <c:v>10409</c:v>
                </c:pt>
                <c:pt idx="109">
                  <c:v>12290</c:v>
                </c:pt>
                <c:pt idx="110">
                  <c:v>9085</c:v>
                </c:pt>
                <c:pt idx="111">
                  <c:v>14332</c:v>
                </c:pt>
                <c:pt idx="112">
                  <c:v>15778</c:v>
                </c:pt>
                <c:pt idx="113">
                  <c:v>10310</c:v>
                </c:pt>
                <c:pt idx="114">
                  <c:v>10481</c:v>
                </c:pt>
                <c:pt idx="115">
                  <c:v>9720</c:v>
                </c:pt>
                <c:pt idx="116">
                  <c:v>10239</c:v>
                </c:pt>
                <c:pt idx="117">
                  <c:v>17426</c:v>
                </c:pt>
                <c:pt idx="118">
                  <c:v>9047</c:v>
                </c:pt>
                <c:pt idx="119">
                  <c:v>23283</c:v>
                </c:pt>
                <c:pt idx="120">
                  <c:v>10543</c:v>
                </c:pt>
                <c:pt idx="121">
                  <c:v>12521</c:v>
                </c:pt>
                <c:pt idx="122">
                  <c:v>10491</c:v>
                </c:pt>
                <c:pt idx="123">
                  <c:v>11176</c:v>
                </c:pt>
                <c:pt idx="124">
                  <c:v>13784</c:v>
                </c:pt>
                <c:pt idx="125">
                  <c:v>15289</c:v>
                </c:pt>
                <c:pt idx="126">
                  <c:v>10735</c:v>
                </c:pt>
                <c:pt idx="127">
                  <c:v>10839</c:v>
                </c:pt>
                <c:pt idx="128">
                  <c:v>9883</c:v>
                </c:pt>
                <c:pt idx="129">
                  <c:v>10927</c:v>
                </c:pt>
                <c:pt idx="130">
                  <c:v>11288</c:v>
                </c:pt>
                <c:pt idx="131">
                  <c:v>10006</c:v>
                </c:pt>
                <c:pt idx="132">
                  <c:v>10471</c:v>
                </c:pt>
                <c:pt idx="133">
                  <c:v>10356</c:v>
                </c:pt>
                <c:pt idx="134">
                  <c:v>13990</c:v>
                </c:pt>
                <c:pt idx="135">
                  <c:v>23965</c:v>
                </c:pt>
                <c:pt idx="136">
                  <c:v>12038</c:v>
                </c:pt>
                <c:pt idx="137">
                  <c:v>12772</c:v>
                </c:pt>
                <c:pt idx="138">
                  <c:v>10488</c:v>
                </c:pt>
                <c:pt idx="139">
                  <c:v>9744</c:v>
                </c:pt>
                <c:pt idx="140">
                  <c:v>12415</c:v>
                </c:pt>
                <c:pt idx="141">
                  <c:v>11596</c:v>
                </c:pt>
                <c:pt idx="142">
                  <c:v>14789</c:v>
                </c:pt>
                <c:pt idx="143">
                  <c:v>95569</c:v>
                </c:pt>
                <c:pt idx="144">
                  <c:v>11092</c:v>
                </c:pt>
                <c:pt idx="145">
                  <c:v>10689</c:v>
                </c:pt>
                <c:pt idx="146">
                  <c:v>11712</c:v>
                </c:pt>
                <c:pt idx="147">
                  <c:v>21061</c:v>
                </c:pt>
                <c:pt idx="148">
                  <c:v>9440</c:v>
                </c:pt>
                <c:pt idx="149">
                  <c:v>12989</c:v>
                </c:pt>
                <c:pt idx="150">
                  <c:v>12736</c:v>
                </c:pt>
                <c:pt idx="151">
                  <c:v>9377</c:v>
                </c:pt>
                <c:pt idx="152">
                  <c:v>11254</c:v>
                </c:pt>
                <c:pt idx="153">
                  <c:v>10544</c:v>
                </c:pt>
                <c:pt idx="154">
                  <c:v>16709</c:v>
                </c:pt>
                <c:pt idx="155">
                  <c:v>13267</c:v>
                </c:pt>
                <c:pt idx="156">
                  <c:v>13914</c:v>
                </c:pt>
                <c:pt idx="157">
                  <c:v>11168</c:v>
                </c:pt>
                <c:pt idx="158">
                  <c:v>9853</c:v>
                </c:pt>
                <c:pt idx="159">
                  <c:v>10841</c:v>
                </c:pt>
                <c:pt idx="160">
                  <c:v>12914</c:v>
                </c:pt>
                <c:pt idx="161">
                  <c:v>14654</c:v>
                </c:pt>
                <c:pt idx="162">
                  <c:v>10325</c:v>
                </c:pt>
                <c:pt idx="163">
                  <c:v>10291</c:v>
                </c:pt>
                <c:pt idx="164">
                  <c:v>13903</c:v>
                </c:pt>
                <c:pt idx="165">
                  <c:v>9735</c:v>
                </c:pt>
                <c:pt idx="166">
                  <c:v>11574</c:v>
                </c:pt>
                <c:pt idx="167">
                  <c:v>9562</c:v>
                </c:pt>
                <c:pt idx="168">
                  <c:v>9733</c:v>
                </c:pt>
                <c:pt idx="169">
                  <c:v>8764</c:v>
                </c:pt>
                <c:pt idx="170">
                  <c:v>10952</c:v>
                </c:pt>
                <c:pt idx="171">
                  <c:v>9870</c:v>
                </c:pt>
                <c:pt idx="172">
                  <c:v>9595</c:v>
                </c:pt>
                <c:pt idx="173">
                  <c:v>10056</c:v>
                </c:pt>
                <c:pt idx="174">
                  <c:v>11974</c:v>
                </c:pt>
                <c:pt idx="175">
                  <c:v>9873</c:v>
                </c:pt>
                <c:pt idx="176">
                  <c:v>104031</c:v>
                </c:pt>
                <c:pt idx="177">
                  <c:v>10756</c:v>
                </c:pt>
                <c:pt idx="178">
                  <c:v>13674</c:v>
                </c:pt>
                <c:pt idx="179">
                  <c:v>10887</c:v>
                </c:pt>
                <c:pt idx="180">
                  <c:v>15124</c:v>
                </c:pt>
                <c:pt idx="181">
                  <c:v>13664</c:v>
                </c:pt>
                <c:pt idx="182">
                  <c:v>9447</c:v>
                </c:pt>
                <c:pt idx="183">
                  <c:v>10215</c:v>
                </c:pt>
                <c:pt idx="184">
                  <c:v>102921</c:v>
                </c:pt>
                <c:pt idx="185">
                  <c:v>9726</c:v>
                </c:pt>
                <c:pt idx="186">
                  <c:v>10441</c:v>
                </c:pt>
                <c:pt idx="187">
                  <c:v>11377</c:v>
                </c:pt>
                <c:pt idx="188">
                  <c:v>10487</c:v>
                </c:pt>
                <c:pt idx="189">
                  <c:v>9008</c:v>
                </c:pt>
                <c:pt idx="190">
                  <c:v>13322</c:v>
                </c:pt>
                <c:pt idx="191">
                  <c:v>13887</c:v>
                </c:pt>
                <c:pt idx="192">
                  <c:v>11067</c:v>
                </c:pt>
                <c:pt idx="193">
                  <c:v>10361</c:v>
                </c:pt>
                <c:pt idx="194">
                  <c:v>11037</c:v>
                </c:pt>
                <c:pt idx="195">
                  <c:v>11941</c:v>
                </c:pt>
                <c:pt idx="196">
                  <c:v>11991</c:v>
                </c:pt>
                <c:pt idx="197">
                  <c:v>11388</c:v>
                </c:pt>
                <c:pt idx="198">
                  <c:v>11153</c:v>
                </c:pt>
                <c:pt idx="199">
                  <c:v>20438</c:v>
                </c:pt>
                <c:pt idx="200">
                  <c:v>14307</c:v>
                </c:pt>
                <c:pt idx="201">
                  <c:v>14832</c:v>
                </c:pt>
                <c:pt idx="202">
                  <c:v>9567</c:v>
                </c:pt>
                <c:pt idx="203">
                  <c:v>9456</c:v>
                </c:pt>
                <c:pt idx="204">
                  <c:v>10078</c:v>
                </c:pt>
                <c:pt idx="205">
                  <c:v>12837</c:v>
                </c:pt>
                <c:pt idx="206">
                  <c:v>10533</c:v>
                </c:pt>
                <c:pt idx="207">
                  <c:v>9704</c:v>
                </c:pt>
                <c:pt idx="208">
                  <c:v>12196</c:v>
                </c:pt>
                <c:pt idx="209">
                  <c:v>11059</c:v>
                </c:pt>
                <c:pt idx="210">
                  <c:v>10771</c:v>
                </c:pt>
                <c:pt idx="211">
                  <c:v>10524</c:v>
                </c:pt>
                <c:pt idx="212">
                  <c:v>16731</c:v>
                </c:pt>
                <c:pt idx="213">
                  <c:v>15869</c:v>
                </c:pt>
                <c:pt idx="214">
                  <c:v>10924</c:v>
                </c:pt>
                <c:pt idx="215">
                  <c:v>13907</c:v>
                </c:pt>
                <c:pt idx="216">
                  <c:v>14115</c:v>
                </c:pt>
                <c:pt idx="217">
                  <c:v>17498</c:v>
                </c:pt>
                <c:pt idx="218">
                  <c:v>11948</c:v>
                </c:pt>
                <c:pt idx="219">
                  <c:v>19741</c:v>
                </c:pt>
                <c:pt idx="220">
                  <c:v>18438</c:v>
                </c:pt>
                <c:pt idx="221">
                  <c:v>13930</c:v>
                </c:pt>
                <c:pt idx="222">
                  <c:v>13299</c:v>
                </c:pt>
                <c:pt idx="223">
                  <c:v>12243</c:v>
                </c:pt>
                <c:pt idx="224">
                  <c:v>10374</c:v>
                </c:pt>
                <c:pt idx="225">
                  <c:v>15517</c:v>
                </c:pt>
                <c:pt idx="226">
                  <c:v>11381</c:v>
                </c:pt>
                <c:pt idx="227">
                  <c:v>11754</c:v>
                </c:pt>
                <c:pt idx="228">
                  <c:v>14162</c:v>
                </c:pt>
                <c:pt idx="229">
                  <c:v>14620</c:v>
                </c:pt>
                <c:pt idx="230">
                  <c:v>10477</c:v>
                </c:pt>
                <c:pt idx="231">
                  <c:v>10574</c:v>
                </c:pt>
                <c:pt idx="232">
                  <c:v>13305</c:v>
                </c:pt>
                <c:pt idx="233">
                  <c:v>13765</c:v>
                </c:pt>
                <c:pt idx="234">
                  <c:v>10160</c:v>
                </c:pt>
                <c:pt idx="235">
                  <c:v>11937</c:v>
                </c:pt>
                <c:pt idx="236">
                  <c:v>9318</c:v>
                </c:pt>
                <c:pt idx="237">
                  <c:v>13881</c:v>
                </c:pt>
                <c:pt idx="238">
                  <c:v>21043</c:v>
                </c:pt>
                <c:pt idx="239">
                  <c:v>11799</c:v>
                </c:pt>
                <c:pt idx="240">
                  <c:v>11649</c:v>
                </c:pt>
                <c:pt idx="241">
                  <c:v>9304</c:v>
                </c:pt>
                <c:pt idx="242">
                  <c:v>22698</c:v>
                </c:pt>
                <c:pt idx="243">
                  <c:v>10170</c:v>
                </c:pt>
                <c:pt idx="244">
                  <c:v>11995</c:v>
                </c:pt>
                <c:pt idx="245">
                  <c:v>12736</c:v>
                </c:pt>
                <c:pt idx="246">
                  <c:v>10863</c:v>
                </c:pt>
                <c:pt idx="247">
                  <c:v>16453</c:v>
                </c:pt>
                <c:pt idx="248">
                  <c:v>8466</c:v>
                </c:pt>
                <c:pt idx="249">
                  <c:v>13565</c:v>
                </c:pt>
                <c:pt idx="250">
                  <c:v>21816</c:v>
                </c:pt>
                <c:pt idx="251">
                  <c:v>10589</c:v>
                </c:pt>
                <c:pt idx="252">
                  <c:v>10111</c:v>
                </c:pt>
                <c:pt idx="253">
                  <c:v>12926</c:v>
                </c:pt>
                <c:pt idx="254">
                  <c:v>13039</c:v>
                </c:pt>
                <c:pt idx="255">
                  <c:v>10552</c:v>
                </c:pt>
                <c:pt idx="256">
                  <c:v>9538</c:v>
                </c:pt>
                <c:pt idx="257">
                  <c:v>14980</c:v>
                </c:pt>
                <c:pt idx="258">
                  <c:v>10429</c:v>
                </c:pt>
                <c:pt idx="259">
                  <c:v>16646</c:v>
                </c:pt>
                <c:pt idx="260">
                  <c:v>9297</c:v>
                </c:pt>
                <c:pt idx="261">
                  <c:v>13151</c:v>
                </c:pt>
                <c:pt idx="262">
                  <c:v>10877</c:v>
                </c:pt>
                <c:pt idx="263">
                  <c:v>11341</c:v>
                </c:pt>
                <c:pt idx="264">
                  <c:v>11251</c:v>
                </c:pt>
                <c:pt idx="265">
                  <c:v>11913</c:v>
                </c:pt>
                <c:pt idx="266">
                  <c:v>9313</c:v>
                </c:pt>
                <c:pt idx="267">
                  <c:v>10617</c:v>
                </c:pt>
                <c:pt idx="268">
                  <c:v>16273</c:v>
                </c:pt>
                <c:pt idx="269">
                  <c:v>9995</c:v>
                </c:pt>
                <c:pt idx="270">
                  <c:v>9546</c:v>
                </c:pt>
                <c:pt idx="271">
                  <c:v>14459</c:v>
                </c:pt>
                <c:pt idx="272">
                  <c:v>9635</c:v>
                </c:pt>
                <c:pt idx="273">
                  <c:v>10990</c:v>
                </c:pt>
                <c:pt idx="274">
                  <c:v>10798</c:v>
                </c:pt>
                <c:pt idx="275">
                  <c:v>11134</c:v>
                </c:pt>
                <c:pt idx="276">
                  <c:v>13443</c:v>
                </c:pt>
                <c:pt idx="277">
                  <c:v>10604</c:v>
                </c:pt>
                <c:pt idx="278">
                  <c:v>13378</c:v>
                </c:pt>
                <c:pt idx="279">
                  <c:v>9548</c:v>
                </c:pt>
                <c:pt idx="280">
                  <c:v>9738</c:v>
                </c:pt>
                <c:pt idx="281">
                  <c:v>12513</c:v>
                </c:pt>
                <c:pt idx="282">
                  <c:v>14106</c:v>
                </c:pt>
                <c:pt idx="283">
                  <c:v>9041</c:v>
                </c:pt>
                <c:pt idx="284">
                  <c:v>9337</c:v>
                </c:pt>
                <c:pt idx="285">
                  <c:v>10843</c:v>
                </c:pt>
                <c:pt idx="286">
                  <c:v>9697</c:v>
                </c:pt>
                <c:pt idx="287">
                  <c:v>10371</c:v>
                </c:pt>
                <c:pt idx="288">
                  <c:v>9095</c:v>
                </c:pt>
                <c:pt idx="289">
                  <c:v>9880</c:v>
                </c:pt>
                <c:pt idx="290">
                  <c:v>12369</c:v>
                </c:pt>
                <c:pt idx="291">
                  <c:v>14135</c:v>
                </c:pt>
                <c:pt idx="292">
                  <c:v>9314</c:v>
                </c:pt>
                <c:pt idx="293">
                  <c:v>9594</c:v>
                </c:pt>
                <c:pt idx="294">
                  <c:v>9481</c:v>
                </c:pt>
                <c:pt idx="295">
                  <c:v>11164</c:v>
                </c:pt>
                <c:pt idx="296">
                  <c:v>13105</c:v>
                </c:pt>
                <c:pt idx="297">
                  <c:v>9481</c:v>
                </c:pt>
                <c:pt idx="298">
                  <c:v>12428</c:v>
                </c:pt>
                <c:pt idx="299">
                  <c:v>10871</c:v>
                </c:pt>
                <c:pt idx="300">
                  <c:v>10099</c:v>
                </c:pt>
                <c:pt idx="301">
                  <c:v>10996</c:v>
                </c:pt>
                <c:pt idx="302">
                  <c:v>10907</c:v>
                </c:pt>
                <c:pt idx="303">
                  <c:v>12031</c:v>
                </c:pt>
                <c:pt idx="304">
                  <c:v>10088</c:v>
                </c:pt>
                <c:pt idx="305">
                  <c:v>10179</c:v>
                </c:pt>
                <c:pt idx="306">
                  <c:v>10037</c:v>
                </c:pt>
                <c:pt idx="307">
                  <c:v>10940</c:v>
                </c:pt>
                <c:pt idx="308">
                  <c:v>11743</c:v>
                </c:pt>
                <c:pt idx="309">
                  <c:v>26883</c:v>
                </c:pt>
                <c:pt idx="310">
                  <c:v>11703</c:v>
                </c:pt>
                <c:pt idx="311">
                  <c:v>9697</c:v>
                </c:pt>
                <c:pt idx="312">
                  <c:v>10500</c:v>
                </c:pt>
                <c:pt idx="313">
                  <c:v>21434</c:v>
                </c:pt>
                <c:pt idx="314">
                  <c:v>10573</c:v>
                </c:pt>
                <c:pt idx="315">
                  <c:v>10846</c:v>
                </c:pt>
                <c:pt idx="316">
                  <c:v>13291</c:v>
                </c:pt>
                <c:pt idx="317">
                  <c:v>11879</c:v>
                </c:pt>
                <c:pt idx="318">
                  <c:v>10330</c:v>
                </c:pt>
                <c:pt idx="319">
                  <c:v>11591</c:v>
                </c:pt>
                <c:pt idx="320">
                  <c:v>11524</c:v>
                </c:pt>
                <c:pt idx="321">
                  <c:v>8974</c:v>
                </c:pt>
                <c:pt idx="322">
                  <c:v>12997</c:v>
                </c:pt>
                <c:pt idx="323">
                  <c:v>9328</c:v>
                </c:pt>
                <c:pt idx="324">
                  <c:v>12256</c:v>
                </c:pt>
                <c:pt idx="325">
                  <c:v>11125</c:v>
                </c:pt>
                <c:pt idx="326">
                  <c:v>11624</c:v>
                </c:pt>
                <c:pt idx="327">
                  <c:v>11933</c:v>
                </c:pt>
                <c:pt idx="328">
                  <c:v>9248</c:v>
                </c:pt>
                <c:pt idx="329">
                  <c:v>12171</c:v>
                </c:pt>
                <c:pt idx="330">
                  <c:v>10805</c:v>
                </c:pt>
                <c:pt idx="331">
                  <c:v>10480</c:v>
                </c:pt>
                <c:pt idx="332">
                  <c:v>11276</c:v>
                </c:pt>
                <c:pt idx="333">
                  <c:v>11107</c:v>
                </c:pt>
                <c:pt idx="334">
                  <c:v>11464</c:v>
                </c:pt>
                <c:pt idx="335">
                  <c:v>11273</c:v>
                </c:pt>
                <c:pt idx="336">
                  <c:v>12305</c:v>
                </c:pt>
                <c:pt idx="337">
                  <c:v>9954</c:v>
                </c:pt>
                <c:pt idx="338">
                  <c:v>10116</c:v>
                </c:pt>
                <c:pt idx="339">
                  <c:v>10476</c:v>
                </c:pt>
                <c:pt idx="340">
                  <c:v>11305</c:v>
                </c:pt>
                <c:pt idx="341">
                  <c:v>19953</c:v>
                </c:pt>
                <c:pt idx="342">
                  <c:v>10423</c:v>
                </c:pt>
                <c:pt idx="343">
                  <c:v>10527</c:v>
                </c:pt>
                <c:pt idx="344">
                  <c:v>10379</c:v>
                </c:pt>
                <c:pt idx="345">
                  <c:v>12607</c:v>
                </c:pt>
                <c:pt idx="346">
                  <c:v>8980</c:v>
                </c:pt>
                <c:pt idx="347">
                  <c:v>9576</c:v>
                </c:pt>
                <c:pt idx="348">
                  <c:v>12844</c:v>
                </c:pt>
                <c:pt idx="349">
                  <c:v>9759</c:v>
                </c:pt>
                <c:pt idx="350">
                  <c:v>15280</c:v>
                </c:pt>
                <c:pt idx="351">
                  <c:v>16564</c:v>
                </c:pt>
                <c:pt idx="352">
                  <c:v>10812</c:v>
                </c:pt>
                <c:pt idx="353">
                  <c:v>11074</c:v>
                </c:pt>
                <c:pt idx="354">
                  <c:v>10512</c:v>
                </c:pt>
                <c:pt idx="355">
                  <c:v>9885</c:v>
                </c:pt>
                <c:pt idx="356">
                  <c:v>9438</c:v>
                </c:pt>
                <c:pt idx="357">
                  <c:v>11968</c:v>
                </c:pt>
                <c:pt idx="358">
                  <c:v>10364</c:v>
                </c:pt>
                <c:pt idx="359">
                  <c:v>10876</c:v>
                </c:pt>
                <c:pt idx="360">
                  <c:v>10656</c:v>
                </c:pt>
                <c:pt idx="361">
                  <c:v>10166</c:v>
                </c:pt>
                <c:pt idx="362">
                  <c:v>10695</c:v>
                </c:pt>
                <c:pt idx="363">
                  <c:v>10118</c:v>
                </c:pt>
                <c:pt idx="364">
                  <c:v>12481</c:v>
                </c:pt>
                <c:pt idx="365">
                  <c:v>13363</c:v>
                </c:pt>
                <c:pt idx="366">
                  <c:v>12876</c:v>
                </c:pt>
                <c:pt idx="367">
                  <c:v>15228</c:v>
                </c:pt>
                <c:pt idx="368">
                  <c:v>10610</c:v>
                </c:pt>
                <c:pt idx="369">
                  <c:v>9573</c:v>
                </c:pt>
                <c:pt idx="370">
                  <c:v>11843</c:v>
                </c:pt>
                <c:pt idx="371">
                  <c:v>8998</c:v>
                </c:pt>
                <c:pt idx="372">
                  <c:v>10337</c:v>
                </c:pt>
                <c:pt idx="373">
                  <c:v>12914</c:v>
                </c:pt>
                <c:pt idx="374">
                  <c:v>8458</c:v>
                </c:pt>
                <c:pt idx="375">
                  <c:v>11510</c:v>
                </c:pt>
                <c:pt idx="376">
                  <c:v>8523</c:v>
                </c:pt>
                <c:pt idx="377">
                  <c:v>14196</c:v>
                </c:pt>
                <c:pt idx="378">
                  <c:v>10819</c:v>
                </c:pt>
                <c:pt idx="379">
                  <c:v>9169</c:v>
                </c:pt>
                <c:pt idx="380">
                  <c:v>13579</c:v>
                </c:pt>
                <c:pt idx="381">
                  <c:v>9957</c:v>
                </c:pt>
                <c:pt idx="382">
                  <c:v>10543</c:v>
                </c:pt>
                <c:pt idx="383">
                  <c:v>13652</c:v>
                </c:pt>
                <c:pt idx="384">
                  <c:v>11105</c:v>
                </c:pt>
                <c:pt idx="385">
                  <c:v>10293</c:v>
                </c:pt>
                <c:pt idx="386">
                  <c:v>11240</c:v>
                </c:pt>
                <c:pt idx="387">
                  <c:v>11441</c:v>
                </c:pt>
                <c:pt idx="388">
                  <c:v>12525</c:v>
                </c:pt>
                <c:pt idx="389">
                  <c:v>13581</c:v>
                </c:pt>
                <c:pt idx="390">
                  <c:v>12698</c:v>
                </c:pt>
                <c:pt idx="391">
                  <c:v>10300</c:v>
                </c:pt>
                <c:pt idx="392">
                  <c:v>11255</c:v>
                </c:pt>
                <c:pt idx="393">
                  <c:v>8804</c:v>
                </c:pt>
                <c:pt idx="394">
                  <c:v>11088</c:v>
                </c:pt>
                <c:pt idx="395">
                  <c:v>8770</c:v>
                </c:pt>
                <c:pt idx="396">
                  <c:v>9622</c:v>
                </c:pt>
                <c:pt idx="397">
                  <c:v>12139</c:v>
                </c:pt>
                <c:pt idx="398">
                  <c:v>12827</c:v>
                </c:pt>
                <c:pt idx="399">
                  <c:v>10795</c:v>
                </c:pt>
                <c:pt idx="400">
                  <c:v>14123</c:v>
                </c:pt>
                <c:pt idx="401">
                  <c:v>10744</c:v>
                </c:pt>
                <c:pt idx="402">
                  <c:v>9277</c:v>
                </c:pt>
                <c:pt idx="403">
                  <c:v>9774</c:v>
                </c:pt>
                <c:pt idx="404">
                  <c:v>10293</c:v>
                </c:pt>
                <c:pt idx="405">
                  <c:v>9179</c:v>
                </c:pt>
                <c:pt idx="406">
                  <c:v>8697</c:v>
                </c:pt>
                <c:pt idx="407">
                  <c:v>10559</c:v>
                </c:pt>
                <c:pt idx="408">
                  <c:v>12471</c:v>
                </c:pt>
                <c:pt idx="409">
                  <c:v>10197</c:v>
                </c:pt>
                <c:pt idx="410">
                  <c:v>10457</c:v>
                </c:pt>
                <c:pt idx="411">
                  <c:v>11526</c:v>
                </c:pt>
                <c:pt idx="412">
                  <c:v>8057</c:v>
                </c:pt>
                <c:pt idx="413">
                  <c:v>12552</c:v>
                </c:pt>
                <c:pt idx="414">
                  <c:v>9494</c:v>
                </c:pt>
                <c:pt idx="415">
                  <c:v>61864</c:v>
                </c:pt>
                <c:pt idx="416">
                  <c:v>11095</c:v>
                </c:pt>
                <c:pt idx="417">
                  <c:v>9974</c:v>
                </c:pt>
                <c:pt idx="418">
                  <c:v>9224</c:v>
                </c:pt>
                <c:pt idx="419">
                  <c:v>16160</c:v>
                </c:pt>
                <c:pt idx="420">
                  <c:v>12040</c:v>
                </c:pt>
                <c:pt idx="421">
                  <c:v>10755</c:v>
                </c:pt>
                <c:pt idx="422">
                  <c:v>9983</c:v>
                </c:pt>
                <c:pt idx="423">
                  <c:v>10924</c:v>
                </c:pt>
                <c:pt idx="424">
                  <c:v>10892</c:v>
                </c:pt>
                <c:pt idx="425">
                  <c:v>11318</c:v>
                </c:pt>
                <c:pt idx="426">
                  <c:v>11183</c:v>
                </c:pt>
                <c:pt idx="427">
                  <c:v>9652</c:v>
                </c:pt>
                <c:pt idx="428">
                  <c:v>10754</c:v>
                </c:pt>
                <c:pt idx="429">
                  <c:v>8161</c:v>
                </c:pt>
                <c:pt idx="430">
                  <c:v>10982</c:v>
                </c:pt>
                <c:pt idx="431">
                  <c:v>21317</c:v>
                </c:pt>
                <c:pt idx="432">
                  <c:v>13512</c:v>
                </c:pt>
                <c:pt idx="433">
                  <c:v>9908</c:v>
                </c:pt>
                <c:pt idx="434">
                  <c:v>11034</c:v>
                </c:pt>
                <c:pt idx="435">
                  <c:v>30658</c:v>
                </c:pt>
                <c:pt idx="436">
                  <c:v>11598</c:v>
                </c:pt>
                <c:pt idx="437">
                  <c:v>10109</c:v>
                </c:pt>
                <c:pt idx="438">
                  <c:v>8929</c:v>
                </c:pt>
                <c:pt idx="439">
                  <c:v>10863</c:v>
                </c:pt>
                <c:pt idx="440">
                  <c:v>11686</c:v>
                </c:pt>
                <c:pt idx="441">
                  <c:v>9115</c:v>
                </c:pt>
                <c:pt idx="442">
                  <c:v>20049</c:v>
                </c:pt>
                <c:pt idx="443">
                  <c:v>28408</c:v>
                </c:pt>
                <c:pt idx="444">
                  <c:v>12719</c:v>
                </c:pt>
                <c:pt idx="445">
                  <c:v>11753</c:v>
                </c:pt>
                <c:pt idx="446">
                  <c:v>11173</c:v>
                </c:pt>
                <c:pt idx="447">
                  <c:v>11361</c:v>
                </c:pt>
                <c:pt idx="448">
                  <c:v>12725</c:v>
                </c:pt>
                <c:pt idx="449">
                  <c:v>11228</c:v>
                </c:pt>
                <c:pt idx="450">
                  <c:v>9212</c:v>
                </c:pt>
                <c:pt idx="451">
                  <c:v>10828</c:v>
                </c:pt>
                <c:pt idx="452">
                  <c:v>10703</c:v>
                </c:pt>
                <c:pt idx="453">
                  <c:v>13344</c:v>
                </c:pt>
                <c:pt idx="454">
                  <c:v>9854</c:v>
                </c:pt>
                <c:pt idx="455">
                  <c:v>11819</c:v>
                </c:pt>
                <c:pt idx="456">
                  <c:v>13651</c:v>
                </c:pt>
                <c:pt idx="457">
                  <c:v>12180</c:v>
                </c:pt>
                <c:pt idx="458">
                  <c:v>9556</c:v>
                </c:pt>
                <c:pt idx="459">
                  <c:v>12635</c:v>
                </c:pt>
                <c:pt idx="460">
                  <c:v>13357</c:v>
                </c:pt>
                <c:pt idx="461">
                  <c:v>9320</c:v>
                </c:pt>
                <c:pt idx="462">
                  <c:v>10004</c:v>
                </c:pt>
                <c:pt idx="463">
                  <c:v>11261</c:v>
                </c:pt>
                <c:pt idx="464">
                  <c:v>10680</c:v>
                </c:pt>
                <c:pt idx="465">
                  <c:v>12334</c:v>
                </c:pt>
                <c:pt idx="466">
                  <c:v>13338</c:v>
                </c:pt>
                <c:pt idx="467">
                  <c:v>11097</c:v>
                </c:pt>
                <c:pt idx="468">
                  <c:v>15220</c:v>
                </c:pt>
                <c:pt idx="469">
                  <c:v>14121</c:v>
                </c:pt>
                <c:pt idx="470">
                  <c:v>12571</c:v>
                </c:pt>
                <c:pt idx="471">
                  <c:v>9376</c:v>
                </c:pt>
                <c:pt idx="472">
                  <c:v>12267</c:v>
                </c:pt>
                <c:pt idx="473">
                  <c:v>13376</c:v>
                </c:pt>
                <c:pt idx="474">
                  <c:v>11313</c:v>
                </c:pt>
                <c:pt idx="475">
                  <c:v>12457</c:v>
                </c:pt>
                <c:pt idx="476">
                  <c:v>10438</c:v>
                </c:pt>
                <c:pt idx="477">
                  <c:v>44503</c:v>
                </c:pt>
                <c:pt idx="478">
                  <c:v>11460</c:v>
                </c:pt>
                <c:pt idx="479">
                  <c:v>13327</c:v>
                </c:pt>
                <c:pt idx="480">
                  <c:v>16380</c:v>
                </c:pt>
                <c:pt idx="481">
                  <c:v>9792</c:v>
                </c:pt>
                <c:pt idx="482">
                  <c:v>10409</c:v>
                </c:pt>
                <c:pt idx="483">
                  <c:v>13145</c:v>
                </c:pt>
                <c:pt idx="484">
                  <c:v>9456</c:v>
                </c:pt>
                <c:pt idx="485">
                  <c:v>13728</c:v>
                </c:pt>
                <c:pt idx="486">
                  <c:v>12101</c:v>
                </c:pt>
                <c:pt idx="487">
                  <c:v>10052</c:v>
                </c:pt>
                <c:pt idx="488">
                  <c:v>9550</c:v>
                </c:pt>
                <c:pt idx="489">
                  <c:v>10871</c:v>
                </c:pt>
                <c:pt idx="490">
                  <c:v>9025</c:v>
                </c:pt>
                <c:pt idx="491">
                  <c:v>9503</c:v>
                </c:pt>
                <c:pt idx="492">
                  <c:v>13235</c:v>
                </c:pt>
                <c:pt idx="493">
                  <c:v>8928</c:v>
                </c:pt>
                <c:pt idx="494">
                  <c:v>23241</c:v>
                </c:pt>
                <c:pt idx="495">
                  <c:v>10189</c:v>
                </c:pt>
                <c:pt idx="496">
                  <c:v>9659</c:v>
                </c:pt>
                <c:pt idx="497">
                  <c:v>13324</c:v>
                </c:pt>
                <c:pt idx="498">
                  <c:v>9697</c:v>
                </c:pt>
                <c:pt idx="499">
                  <c:v>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7-4BE5-B742-3472F2E8E1F7}"/>
            </c:ext>
          </c:extLst>
        </c:ser>
        <c:ser>
          <c:idx val="1"/>
          <c:order val="1"/>
          <c:tx>
            <c:strRef>
              <c:f>Tiempo_Creacion_Codigos!$P$3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Tiempo_Creacion_Codigos!$N$4:$N$503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Tiempo_Creacion_Codigos!$P$4:$P$503</c:f>
              <c:numCache>
                <c:formatCode>General</c:formatCode>
                <c:ptCount val="500"/>
                <c:pt idx="0">
                  <c:v>41170</c:v>
                </c:pt>
                <c:pt idx="1">
                  <c:v>6277</c:v>
                </c:pt>
                <c:pt idx="2">
                  <c:v>7864</c:v>
                </c:pt>
                <c:pt idx="3">
                  <c:v>6904</c:v>
                </c:pt>
                <c:pt idx="4">
                  <c:v>7841</c:v>
                </c:pt>
                <c:pt idx="5">
                  <c:v>5993</c:v>
                </c:pt>
                <c:pt idx="6">
                  <c:v>7298</c:v>
                </c:pt>
                <c:pt idx="7">
                  <c:v>7168</c:v>
                </c:pt>
                <c:pt idx="8">
                  <c:v>7723</c:v>
                </c:pt>
                <c:pt idx="9">
                  <c:v>7508</c:v>
                </c:pt>
                <c:pt idx="10">
                  <c:v>11621</c:v>
                </c:pt>
                <c:pt idx="11">
                  <c:v>6702</c:v>
                </c:pt>
                <c:pt idx="12">
                  <c:v>6491</c:v>
                </c:pt>
                <c:pt idx="13">
                  <c:v>8907</c:v>
                </c:pt>
                <c:pt idx="14">
                  <c:v>7841</c:v>
                </c:pt>
                <c:pt idx="15">
                  <c:v>5753</c:v>
                </c:pt>
                <c:pt idx="16">
                  <c:v>11335</c:v>
                </c:pt>
                <c:pt idx="17">
                  <c:v>9057</c:v>
                </c:pt>
                <c:pt idx="18">
                  <c:v>7401</c:v>
                </c:pt>
                <c:pt idx="19">
                  <c:v>9853</c:v>
                </c:pt>
                <c:pt idx="20">
                  <c:v>5762</c:v>
                </c:pt>
                <c:pt idx="21">
                  <c:v>6453</c:v>
                </c:pt>
                <c:pt idx="22">
                  <c:v>6820</c:v>
                </c:pt>
                <c:pt idx="23">
                  <c:v>5897</c:v>
                </c:pt>
                <c:pt idx="24">
                  <c:v>5932</c:v>
                </c:pt>
                <c:pt idx="25">
                  <c:v>6468</c:v>
                </c:pt>
                <c:pt idx="26">
                  <c:v>6346</c:v>
                </c:pt>
                <c:pt idx="27">
                  <c:v>7406</c:v>
                </c:pt>
                <c:pt idx="28">
                  <c:v>5872</c:v>
                </c:pt>
                <c:pt idx="29">
                  <c:v>8862</c:v>
                </c:pt>
                <c:pt idx="30">
                  <c:v>9854</c:v>
                </c:pt>
                <c:pt idx="31">
                  <c:v>6797</c:v>
                </c:pt>
                <c:pt idx="32">
                  <c:v>5651</c:v>
                </c:pt>
                <c:pt idx="33">
                  <c:v>7278</c:v>
                </c:pt>
                <c:pt idx="34">
                  <c:v>6722</c:v>
                </c:pt>
                <c:pt idx="35">
                  <c:v>6755</c:v>
                </c:pt>
                <c:pt idx="36">
                  <c:v>7547</c:v>
                </c:pt>
                <c:pt idx="37">
                  <c:v>10385</c:v>
                </c:pt>
                <c:pt idx="38">
                  <c:v>12355</c:v>
                </c:pt>
                <c:pt idx="39">
                  <c:v>6055</c:v>
                </c:pt>
                <c:pt idx="40">
                  <c:v>7410</c:v>
                </c:pt>
                <c:pt idx="41">
                  <c:v>7983</c:v>
                </c:pt>
                <c:pt idx="42">
                  <c:v>10729</c:v>
                </c:pt>
                <c:pt idx="43">
                  <c:v>9035</c:v>
                </c:pt>
                <c:pt idx="44">
                  <c:v>6976</c:v>
                </c:pt>
                <c:pt idx="45">
                  <c:v>7946</c:v>
                </c:pt>
                <c:pt idx="46">
                  <c:v>8249</c:v>
                </c:pt>
                <c:pt idx="47">
                  <c:v>6951</c:v>
                </c:pt>
                <c:pt idx="48">
                  <c:v>5306</c:v>
                </c:pt>
                <c:pt idx="49">
                  <c:v>6666</c:v>
                </c:pt>
                <c:pt idx="50">
                  <c:v>8497</c:v>
                </c:pt>
                <c:pt idx="51">
                  <c:v>6707</c:v>
                </c:pt>
                <c:pt idx="52">
                  <c:v>7007</c:v>
                </c:pt>
                <c:pt idx="53">
                  <c:v>7585</c:v>
                </c:pt>
                <c:pt idx="54">
                  <c:v>7152</c:v>
                </c:pt>
                <c:pt idx="55">
                  <c:v>10040</c:v>
                </c:pt>
                <c:pt idx="56">
                  <c:v>7601</c:v>
                </c:pt>
                <c:pt idx="57">
                  <c:v>6701</c:v>
                </c:pt>
                <c:pt idx="58">
                  <c:v>8493</c:v>
                </c:pt>
                <c:pt idx="59">
                  <c:v>6798</c:v>
                </c:pt>
                <c:pt idx="60">
                  <c:v>8607</c:v>
                </c:pt>
                <c:pt idx="61">
                  <c:v>5673</c:v>
                </c:pt>
                <c:pt idx="62">
                  <c:v>6053</c:v>
                </c:pt>
                <c:pt idx="63">
                  <c:v>9966</c:v>
                </c:pt>
                <c:pt idx="64">
                  <c:v>6937</c:v>
                </c:pt>
                <c:pt idx="65">
                  <c:v>5511</c:v>
                </c:pt>
                <c:pt idx="66">
                  <c:v>8001</c:v>
                </c:pt>
                <c:pt idx="67">
                  <c:v>7417</c:v>
                </c:pt>
                <c:pt idx="68">
                  <c:v>6326</c:v>
                </c:pt>
                <c:pt idx="69">
                  <c:v>6755</c:v>
                </c:pt>
                <c:pt idx="70">
                  <c:v>6527</c:v>
                </c:pt>
                <c:pt idx="71">
                  <c:v>8476</c:v>
                </c:pt>
                <c:pt idx="72">
                  <c:v>7705</c:v>
                </c:pt>
                <c:pt idx="73">
                  <c:v>11178</c:v>
                </c:pt>
                <c:pt idx="74">
                  <c:v>6568</c:v>
                </c:pt>
                <c:pt idx="75">
                  <c:v>6278</c:v>
                </c:pt>
                <c:pt idx="76">
                  <c:v>6775</c:v>
                </c:pt>
                <c:pt idx="77">
                  <c:v>6253</c:v>
                </c:pt>
                <c:pt idx="78">
                  <c:v>8762</c:v>
                </c:pt>
                <c:pt idx="79">
                  <c:v>6954</c:v>
                </c:pt>
                <c:pt idx="80">
                  <c:v>7292</c:v>
                </c:pt>
                <c:pt idx="81">
                  <c:v>6936</c:v>
                </c:pt>
                <c:pt idx="82">
                  <c:v>7136</c:v>
                </c:pt>
                <c:pt idx="83">
                  <c:v>7534</c:v>
                </c:pt>
                <c:pt idx="84">
                  <c:v>6254</c:v>
                </c:pt>
                <c:pt idx="85">
                  <c:v>8436</c:v>
                </c:pt>
                <c:pt idx="86">
                  <c:v>9314</c:v>
                </c:pt>
                <c:pt idx="87">
                  <c:v>7328</c:v>
                </c:pt>
                <c:pt idx="88">
                  <c:v>6362</c:v>
                </c:pt>
                <c:pt idx="89">
                  <c:v>6267</c:v>
                </c:pt>
                <c:pt idx="90">
                  <c:v>6301</c:v>
                </c:pt>
                <c:pt idx="91">
                  <c:v>6023</c:v>
                </c:pt>
                <c:pt idx="92">
                  <c:v>6820</c:v>
                </c:pt>
                <c:pt idx="93">
                  <c:v>9353</c:v>
                </c:pt>
                <c:pt idx="94">
                  <c:v>8023</c:v>
                </c:pt>
                <c:pt idx="95">
                  <c:v>8961</c:v>
                </c:pt>
                <c:pt idx="96">
                  <c:v>7398</c:v>
                </c:pt>
                <c:pt idx="97">
                  <c:v>7541</c:v>
                </c:pt>
                <c:pt idx="98">
                  <c:v>7572</c:v>
                </c:pt>
                <c:pt idx="99">
                  <c:v>6473</c:v>
                </c:pt>
                <c:pt idx="100">
                  <c:v>8349</c:v>
                </c:pt>
                <c:pt idx="101">
                  <c:v>6335</c:v>
                </c:pt>
                <c:pt idx="102">
                  <c:v>8399</c:v>
                </c:pt>
                <c:pt idx="103">
                  <c:v>7084</c:v>
                </c:pt>
                <c:pt idx="104">
                  <c:v>6136</c:v>
                </c:pt>
                <c:pt idx="105">
                  <c:v>9716</c:v>
                </c:pt>
                <c:pt idx="106">
                  <c:v>6614</c:v>
                </c:pt>
                <c:pt idx="107">
                  <c:v>7046</c:v>
                </c:pt>
                <c:pt idx="108">
                  <c:v>6354</c:v>
                </c:pt>
                <c:pt idx="109">
                  <c:v>7554</c:v>
                </c:pt>
                <c:pt idx="110">
                  <c:v>6995</c:v>
                </c:pt>
                <c:pt idx="111">
                  <c:v>6089</c:v>
                </c:pt>
                <c:pt idx="112">
                  <c:v>7166</c:v>
                </c:pt>
                <c:pt idx="113">
                  <c:v>7477</c:v>
                </c:pt>
                <c:pt idx="114">
                  <c:v>6582</c:v>
                </c:pt>
                <c:pt idx="115">
                  <c:v>8212</c:v>
                </c:pt>
                <c:pt idx="116">
                  <c:v>6589</c:v>
                </c:pt>
                <c:pt idx="117">
                  <c:v>7173</c:v>
                </c:pt>
                <c:pt idx="118">
                  <c:v>5827</c:v>
                </c:pt>
                <c:pt idx="119">
                  <c:v>8804</c:v>
                </c:pt>
                <c:pt idx="120">
                  <c:v>9210</c:v>
                </c:pt>
                <c:pt idx="121">
                  <c:v>10888</c:v>
                </c:pt>
                <c:pt idx="122">
                  <c:v>6697</c:v>
                </c:pt>
                <c:pt idx="123">
                  <c:v>7603</c:v>
                </c:pt>
                <c:pt idx="124">
                  <c:v>8671</c:v>
                </c:pt>
                <c:pt idx="125">
                  <c:v>6556</c:v>
                </c:pt>
                <c:pt idx="126">
                  <c:v>7167</c:v>
                </c:pt>
                <c:pt idx="127">
                  <c:v>6315</c:v>
                </c:pt>
                <c:pt idx="128">
                  <c:v>9213</c:v>
                </c:pt>
                <c:pt idx="129">
                  <c:v>6629</c:v>
                </c:pt>
                <c:pt idx="130">
                  <c:v>8495</c:v>
                </c:pt>
                <c:pt idx="131">
                  <c:v>7676</c:v>
                </c:pt>
                <c:pt idx="132">
                  <c:v>6353</c:v>
                </c:pt>
                <c:pt idx="133">
                  <c:v>5914</c:v>
                </c:pt>
                <c:pt idx="134">
                  <c:v>6444</c:v>
                </c:pt>
                <c:pt idx="135">
                  <c:v>6852</c:v>
                </c:pt>
                <c:pt idx="136">
                  <c:v>10060</c:v>
                </c:pt>
                <c:pt idx="137">
                  <c:v>7192</c:v>
                </c:pt>
                <c:pt idx="138">
                  <c:v>9364</c:v>
                </c:pt>
                <c:pt idx="139">
                  <c:v>5202</c:v>
                </c:pt>
                <c:pt idx="140">
                  <c:v>7183</c:v>
                </c:pt>
                <c:pt idx="141">
                  <c:v>5341</c:v>
                </c:pt>
                <c:pt idx="142">
                  <c:v>8520</c:v>
                </c:pt>
                <c:pt idx="143">
                  <c:v>7043</c:v>
                </c:pt>
                <c:pt idx="144">
                  <c:v>5872</c:v>
                </c:pt>
                <c:pt idx="145">
                  <c:v>7694</c:v>
                </c:pt>
                <c:pt idx="146">
                  <c:v>21773</c:v>
                </c:pt>
                <c:pt idx="147">
                  <c:v>8322</c:v>
                </c:pt>
                <c:pt idx="148">
                  <c:v>6262</c:v>
                </c:pt>
                <c:pt idx="149">
                  <c:v>5788</c:v>
                </c:pt>
                <c:pt idx="150">
                  <c:v>9560</c:v>
                </c:pt>
                <c:pt idx="151">
                  <c:v>7709</c:v>
                </c:pt>
                <c:pt idx="152">
                  <c:v>6166</c:v>
                </c:pt>
                <c:pt idx="153">
                  <c:v>8161</c:v>
                </c:pt>
                <c:pt idx="154">
                  <c:v>6886</c:v>
                </c:pt>
                <c:pt idx="155">
                  <c:v>8436</c:v>
                </c:pt>
                <c:pt idx="156">
                  <c:v>8491</c:v>
                </c:pt>
                <c:pt idx="157">
                  <c:v>7842</c:v>
                </c:pt>
                <c:pt idx="158">
                  <c:v>10332</c:v>
                </c:pt>
                <c:pt idx="159">
                  <c:v>6034</c:v>
                </c:pt>
                <c:pt idx="160">
                  <c:v>9235</c:v>
                </c:pt>
                <c:pt idx="161">
                  <c:v>6583</c:v>
                </c:pt>
                <c:pt idx="162">
                  <c:v>8716</c:v>
                </c:pt>
                <c:pt idx="163">
                  <c:v>4799</c:v>
                </c:pt>
                <c:pt idx="164">
                  <c:v>6250</c:v>
                </c:pt>
                <c:pt idx="165">
                  <c:v>6069</c:v>
                </c:pt>
                <c:pt idx="166">
                  <c:v>6991</c:v>
                </c:pt>
                <c:pt idx="167">
                  <c:v>6526</c:v>
                </c:pt>
                <c:pt idx="168">
                  <c:v>6025</c:v>
                </c:pt>
                <c:pt idx="169">
                  <c:v>7124</c:v>
                </c:pt>
                <c:pt idx="170">
                  <c:v>5572</c:v>
                </c:pt>
                <c:pt idx="171">
                  <c:v>6865</c:v>
                </c:pt>
                <c:pt idx="172">
                  <c:v>5805</c:v>
                </c:pt>
                <c:pt idx="173">
                  <c:v>6706</c:v>
                </c:pt>
                <c:pt idx="174">
                  <c:v>6452</c:v>
                </c:pt>
                <c:pt idx="175">
                  <c:v>6740</c:v>
                </c:pt>
                <c:pt idx="176">
                  <c:v>16853</c:v>
                </c:pt>
                <c:pt idx="177">
                  <c:v>9749</c:v>
                </c:pt>
                <c:pt idx="178">
                  <c:v>6724</c:v>
                </c:pt>
                <c:pt idx="179">
                  <c:v>12930</c:v>
                </c:pt>
                <c:pt idx="180">
                  <c:v>11770</c:v>
                </c:pt>
                <c:pt idx="181">
                  <c:v>7054</c:v>
                </c:pt>
                <c:pt idx="182">
                  <c:v>5682</c:v>
                </c:pt>
                <c:pt idx="183">
                  <c:v>8787</c:v>
                </c:pt>
                <c:pt idx="184">
                  <c:v>52689</c:v>
                </c:pt>
                <c:pt idx="185">
                  <c:v>8338</c:v>
                </c:pt>
                <c:pt idx="186">
                  <c:v>9011</c:v>
                </c:pt>
                <c:pt idx="187">
                  <c:v>6387</c:v>
                </c:pt>
                <c:pt idx="188">
                  <c:v>31228</c:v>
                </c:pt>
                <c:pt idx="189">
                  <c:v>7842</c:v>
                </c:pt>
                <c:pt idx="190">
                  <c:v>6342</c:v>
                </c:pt>
                <c:pt idx="191">
                  <c:v>9457</c:v>
                </c:pt>
                <c:pt idx="192">
                  <c:v>17023</c:v>
                </c:pt>
                <c:pt idx="193">
                  <c:v>6414</c:v>
                </c:pt>
                <c:pt idx="194">
                  <c:v>7299</c:v>
                </c:pt>
                <c:pt idx="195">
                  <c:v>5756</c:v>
                </c:pt>
                <c:pt idx="196">
                  <c:v>8003</c:v>
                </c:pt>
                <c:pt idx="197">
                  <c:v>14855</c:v>
                </c:pt>
                <c:pt idx="198">
                  <c:v>8619</c:v>
                </c:pt>
                <c:pt idx="199">
                  <c:v>7562</c:v>
                </c:pt>
                <c:pt idx="200">
                  <c:v>9633</c:v>
                </c:pt>
                <c:pt idx="201">
                  <c:v>7023</c:v>
                </c:pt>
                <c:pt idx="202">
                  <c:v>9353</c:v>
                </c:pt>
                <c:pt idx="203">
                  <c:v>5522</c:v>
                </c:pt>
                <c:pt idx="204">
                  <c:v>8288</c:v>
                </c:pt>
                <c:pt idx="205">
                  <c:v>13131</c:v>
                </c:pt>
                <c:pt idx="206">
                  <c:v>7283</c:v>
                </c:pt>
                <c:pt idx="207">
                  <c:v>6675</c:v>
                </c:pt>
                <c:pt idx="208">
                  <c:v>7765</c:v>
                </c:pt>
                <c:pt idx="209">
                  <c:v>7415</c:v>
                </c:pt>
                <c:pt idx="210">
                  <c:v>31531</c:v>
                </c:pt>
                <c:pt idx="211">
                  <c:v>6525</c:v>
                </c:pt>
                <c:pt idx="212">
                  <c:v>5497</c:v>
                </c:pt>
                <c:pt idx="213">
                  <c:v>5745</c:v>
                </c:pt>
                <c:pt idx="214">
                  <c:v>6201</c:v>
                </c:pt>
                <c:pt idx="215">
                  <c:v>7314</c:v>
                </c:pt>
                <c:pt idx="216">
                  <c:v>7683</c:v>
                </c:pt>
                <c:pt idx="217">
                  <c:v>7210</c:v>
                </c:pt>
                <c:pt idx="218">
                  <c:v>6016</c:v>
                </c:pt>
                <c:pt idx="219">
                  <c:v>6659</c:v>
                </c:pt>
                <c:pt idx="220">
                  <c:v>7544</c:v>
                </c:pt>
                <c:pt idx="221">
                  <c:v>6722</c:v>
                </c:pt>
                <c:pt idx="222">
                  <c:v>8018</c:v>
                </c:pt>
                <c:pt idx="223">
                  <c:v>9555</c:v>
                </c:pt>
                <c:pt idx="224">
                  <c:v>6603</c:v>
                </c:pt>
                <c:pt idx="225">
                  <c:v>5951</c:v>
                </c:pt>
                <c:pt idx="226">
                  <c:v>8139</c:v>
                </c:pt>
                <c:pt idx="227">
                  <c:v>7603</c:v>
                </c:pt>
                <c:pt idx="228">
                  <c:v>6390</c:v>
                </c:pt>
                <c:pt idx="229">
                  <c:v>6564</c:v>
                </c:pt>
                <c:pt idx="230">
                  <c:v>7257</c:v>
                </c:pt>
                <c:pt idx="231">
                  <c:v>6665</c:v>
                </c:pt>
                <c:pt idx="232">
                  <c:v>9733</c:v>
                </c:pt>
                <c:pt idx="233">
                  <c:v>14891</c:v>
                </c:pt>
                <c:pt idx="234">
                  <c:v>6104</c:v>
                </c:pt>
                <c:pt idx="235">
                  <c:v>8691</c:v>
                </c:pt>
                <c:pt idx="236">
                  <c:v>6535</c:v>
                </c:pt>
                <c:pt idx="237">
                  <c:v>7363</c:v>
                </c:pt>
                <c:pt idx="238">
                  <c:v>8936</c:v>
                </c:pt>
                <c:pt idx="239">
                  <c:v>10006</c:v>
                </c:pt>
                <c:pt idx="240">
                  <c:v>6143</c:v>
                </c:pt>
                <c:pt idx="241">
                  <c:v>7274</c:v>
                </c:pt>
                <c:pt idx="242">
                  <c:v>7562</c:v>
                </c:pt>
                <c:pt idx="243">
                  <c:v>6440</c:v>
                </c:pt>
                <c:pt idx="244">
                  <c:v>8235</c:v>
                </c:pt>
                <c:pt idx="245">
                  <c:v>8431</c:v>
                </c:pt>
                <c:pt idx="246">
                  <c:v>8065</c:v>
                </c:pt>
                <c:pt idx="247">
                  <c:v>5165</c:v>
                </c:pt>
                <c:pt idx="248">
                  <c:v>15226</c:v>
                </c:pt>
                <c:pt idx="249">
                  <c:v>9667</c:v>
                </c:pt>
                <c:pt idx="250">
                  <c:v>5415</c:v>
                </c:pt>
                <c:pt idx="251">
                  <c:v>7983</c:v>
                </c:pt>
                <c:pt idx="252">
                  <c:v>8044</c:v>
                </c:pt>
                <c:pt idx="253">
                  <c:v>7135</c:v>
                </c:pt>
                <c:pt idx="254">
                  <c:v>8271</c:v>
                </c:pt>
                <c:pt idx="255">
                  <c:v>6545</c:v>
                </c:pt>
                <c:pt idx="256">
                  <c:v>7520</c:v>
                </c:pt>
                <c:pt idx="257">
                  <c:v>6690</c:v>
                </c:pt>
                <c:pt idx="258">
                  <c:v>6535</c:v>
                </c:pt>
                <c:pt idx="259">
                  <c:v>8820</c:v>
                </c:pt>
                <c:pt idx="260">
                  <c:v>6370</c:v>
                </c:pt>
                <c:pt idx="261">
                  <c:v>7612</c:v>
                </c:pt>
                <c:pt idx="262">
                  <c:v>7230</c:v>
                </c:pt>
                <c:pt idx="263">
                  <c:v>6617</c:v>
                </c:pt>
                <c:pt idx="264">
                  <c:v>8469</c:v>
                </c:pt>
                <c:pt idx="265">
                  <c:v>6441</c:v>
                </c:pt>
                <c:pt idx="266">
                  <c:v>13768</c:v>
                </c:pt>
                <c:pt idx="267">
                  <c:v>9660</c:v>
                </c:pt>
                <c:pt idx="268">
                  <c:v>6887</c:v>
                </c:pt>
                <c:pt idx="269">
                  <c:v>6145</c:v>
                </c:pt>
                <c:pt idx="270">
                  <c:v>8473</c:v>
                </c:pt>
                <c:pt idx="271">
                  <c:v>6044</c:v>
                </c:pt>
                <c:pt idx="272">
                  <c:v>7814</c:v>
                </c:pt>
                <c:pt idx="273">
                  <c:v>7651</c:v>
                </c:pt>
                <c:pt idx="274">
                  <c:v>6418</c:v>
                </c:pt>
                <c:pt idx="275">
                  <c:v>7251</c:v>
                </c:pt>
                <c:pt idx="276">
                  <c:v>7227</c:v>
                </c:pt>
                <c:pt idx="277">
                  <c:v>6612</c:v>
                </c:pt>
                <c:pt idx="278">
                  <c:v>7369</c:v>
                </c:pt>
                <c:pt idx="279">
                  <c:v>6771</c:v>
                </c:pt>
                <c:pt idx="280">
                  <c:v>10953</c:v>
                </c:pt>
                <c:pt idx="281">
                  <c:v>7487</c:v>
                </c:pt>
                <c:pt idx="282">
                  <c:v>7622</c:v>
                </c:pt>
                <c:pt idx="283">
                  <c:v>6000</c:v>
                </c:pt>
                <c:pt idx="284">
                  <c:v>6593</c:v>
                </c:pt>
                <c:pt idx="285">
                  <c:v>7852</c:v>
                </c:pt>
                <c:pt idx="286">
                  <c:v>9815</c:v>
                </c:pt>
                <c:pt idx="287">
                  <c:v>5753</c:v>
                </c:pt>
                <c:pt idx="288">
                  <c:v>6176</c:v>
                </c:pt>
                <c:pt idx="289">
                  <c:v>7737</c:v>
                </c:pt>
                <c:pt idx="290">
                  <c:v>7105</c:v>
                </c:pt>
                <c:pt idx="291">
                  <c:v>7744</c:v>
                </c:pt>
                <c:pt idx="292">
                  <c:v>5731</c:v>
                </c:pt>
                <c:pt idx="293">
                  <c:v>6583</c:v>
                </c:pt>
                <c:pt idx="294">
                  <c:v>7752</c:v>
                </c:pt>
                <c:pt idx="295">
                  <c:v>9479</c:v>
                </c:pt>
                <c:pt idx="296">
                  <c:v>6402</c:v>
                </c:pt>
                <c:pt idx="297">
                  <c:v>6797</c:v>
                </c:pt>
                <c:pt idx="298">
                  <c:v>7036</c:v>
                </c:pt>
                <c:pt idx="299">
                  <c:v>8748</c:v>
                </c:pt>
                <c:pt idx="300">
                  <c:v>6142</c:v>
                </c:pt>
                <c:pt idx="301">
                  <c:v>8566</c:v>
                </c:pt>
                <c:pt idx="302">
                  <c:v>10911</c:v>
                </c:pt>
                <c:pt idx="303">
                  <c:v>7289</c:v>
                </c:pt>
                <c:pt idx="304">
                  <c:v>8895</c:v>
                </c:pt>
                <c:pt idx="305">
                  <c:v>7730</c:v>
                </c:pt>
                <c:pt idx="306">
                  <c:v>6124</c:v>
                </c:pt>
                <c:pt idx="307">
                  <c:v>5484</c:v>
                </c:pt>
                <c:pt idx="308">
                  <c:v>5634</c:v>
                </c:pt>
                <c:pt idx="309">
                  <c:v>5783</c:v>
                </c:pt>
                <c:pt idx="310">
                  <c:v>8976</c:v>
                </c:pt>
                <c:pt idx="311">
                  <c:v>12555</c:v>
                </c:pt>
                <c:pt idx="312">
                  <c:v>6024</c:v>
                </c:pt>
                <c:pt idx="313">
                  <c:v>7944</c:v>
                </c:pt>
                <c:pt idx="314">
                  <c:v>7499</c:v>
                </c:pt>
                <c:pt idx="315">
                  <c:v>25484</c:v>
                </c:pt>
                <c:pt idx="316">
                  <c:v>6687</c:v>
                </c:pt>
                <c:pt idx="317">
                  <c:v>7662</c:v>
                </c:pt>
                <c:pt idx="318">
                  <c:v>5820</c:v>
                </c:pt>
                <c:pt idx="319">
                  <c:v>8689</c:v>
                </c:pt>
                <c:pt idx="320">
                  <c:v>7814</c:v>
                </c:pt>
                <c:pt idx="321">
                  <c:v>6562</c:v>
                </c:pt>
                <c:pt idx="322">
                  <c:v>4476</c:v>
                </c:pt>
                <c:pt idx="323">
                  <c:v>6227</c:v>
                </c:pt>
                <c:pt idx="324">
                  <c:v>6574</c:v>
                </c:pt>
                <c:pt idx="325">
                  <c:v>8895</c:v>
                </c:pt>
                <c:pt idx="326">
                  <c:v>5679</c:v>
                </c:pt>
                <c:pt idx="327">
                  <c:v>11129</c:v>
                </c:pt>
                <c:pt idx="328">
                  <c:v>6362</c:v>
                </c:pt>
                <c:pt idx="329">
                  <c:v>7393</c:v>
                </c:pt>
                <c:pt idx="330">
                  <c:v>7718</c:v>
                </c:pt>
                <c:pt idx="331">
                  <c:v>12181</c:v>
                </c:pt>
                <c:pt idx="332">
                  <c:v>8344</c:v>
                </c:pt>
                <c:pt idx="333">
                  <c:v>6039</c:v>
                </c:pt>
                <c:pt idx="334">
                  <c:v>7825</c:v>
                </c:pt>
                <c:pt idx="335">
                  <c:v>9096</c:v>
                </c:pt>
                <c:pt idx="336">
                  <c:v>5665</c:v>
                </c:pt>
                <c:pt idx="337">
                  <c:v>6507</c:v>
                </c:pt>
                <c:pt idx="338">
                  <c:v>8193</c:v>
                </c:pt>
                <c:pt idx="339">
                  <c:v>7561</c:v>
                </c:pt>
                <c:pt idx="340">
                  <c:v>5689</c:v>
                </c:pt>
                <c:pt idx="341">
                  <c:v>8073</c:v>
                </c:pt>
                <c:pt idx="342">
                  <c:v>7790</c:v>
                </c:pt>
                <c:pt idx="343">
                  <c:v>9508</c:v>
                </c:pt>
                <c:pt idx="344">
                  <c:v>7727</c:v>
                </c:pt>
                <c:pt idx="345">
                  <c:v>5835</c:v>
                </c:pt>
                <c:pt idx="346">
                  <c:v>16614</c:v>
                </c:pt>
                <c:pt idx="347">
                  <c:v>8043</c:v>
                </c:pt>
                <c:pt idx="348">
                  <c:v>5876</c:v>
                </c:pt>
                <c:pt idx="349">
                  <c:v>7083</c:v>
                </c:pt>
                <c:pt idx="350">
                  <c:v>9613</c:v>
                </c:pt>
                <c:pt idx="351">
                  <c:v>11775</c:v>
                </c:pt>
                <c:pt idx="352">
                  <c:v>7463</c:v>
                </c:pt>
                <c:pt idx="353">
                  <c:v>5767</c:v>
                </c:pt>
                <c:pt idx="354">
                  <c:v>8321</c:v>
                </c:pt>
                <c:pt idx="355">
                  <c:v>9584</c:v>
                </c:pt>
                <c:pt idx="356">
                  <c:v>5776</c:v>
                </c:pt>
                <c:pt idx="357">
                  <c:v>6455</c:v>
                </c:pt>
                <c:pt idx="358">
                  <c:v>6500</c:v>
                </c:pt>
                <c:pt idx="359">
                  <c:v>18838</c:v>
                </c:pt>
                <c:pt idx="360">
                  <c:v>5454</c:v>
                </c:pt>
                <c:pt idx="361">
                  <c:v>7895</c:v>
                </c:pt>
                <c:pt idx="362">
                  <c:v>9550</c:v>
                </c:pt>
                <c:pt idx="363">
                  <c:v>7493</c:v>
                </c:pt>
                <c:pt idx="364">
                  <c:v>32673</c:v>
                </c:pt>
                <c:pt idx="365">
                  <c:v>6247</c:v>
                </c:pt>
                <c:pt idx="366">
                  <c:v>7923</c:v>
                </c:pt>
                <c:pt idx="367">
                  <c:v>17557</c:v>
                </c:pt>
                <c:pt idx="368">
                  <c:v>11898</c:v>
                </c:pt>
                <c:pt idx="369">
                  <c:v>8697</c:v>
                </c:pt>
                <c:pt idx="370">
                  <c:v>9168</c:v>
                </c:pt>
                <c:pt idx="371">
                  <c:v>6105</c:v>
                </c:pt>
                <c:pt idx="372">
                  <c:v>6921</c:v>
                </c:pt>
                <c:pt idx="373">
                  <c:v>6566</c:v>
                </c:pt>
                <c:pt idx="374">
                  <c:v>9828</c:v>
                </c:pt>
                <c:pt idx="375">
                  <c:v>7012</c:v>
                </c:pt>
                <c:pt idx="376">
                  <c:v>7575</c:v>
                </c:pt>
                <c:pt idx="377">
                  <c:v>5925</c:v>
                </c:pt>
                <c:pt idx="378">
                  <c:v>5831</c:v>
                </c:pt>
                <c:pt idx="379">
                  <c:v>8538</c:v>
                </c:pt>
                <c:pt idx="380">
                  <c:v>5772</c:v>
                </c:pt>
                <c:pt idx="381">
                  <c:v>6171</c:v>
                </c:pt>
                <c:pt idx="382">
                  <c:v>6449</c:v>
                </c:pt>
                <c:pt idx="383">
                  <c:v>6631</c:v>
                </c:pt>
                <c:pt idx="384">
                  <c:v>8056</c:v>
                </c:pt>
                <c:pt idx="385">
                  <c:v>6686</c:v>
                </c:pt>
                <c:pt idx="386">
                  <c:v>6615</c:v>
                </c:pt>
                <c:pt idx="387">
                  <c:v>7804</c:v>
                </c:pt>
                <c:pt idx="388">
                  <c:v>9352</c:v>
                </c:pt>
                <c:pt idx="389">
                  <c:v>8317</c:v>
                </c:pt>
                <c:pt idx="390">
                  <c:v>8187</c:v>
                </c:pt>
                <c:pt idx="391">
                  <c:v>8791</c:v>
                </c:pt>
                <c:pt idx="392">
                  <c:v>7611</c:v>
                </c:pt>
                <c:pt idx="393">
                  <c:v>7233</c:v>
                </c:pt>
                <c:pt idx="394">
                  <c:v>8596</c:v>
                </c:pt>
                <c:pt idx="395">
                  <c:v>6305</c:v>
                </c:pt>
                <c:pt idx="396">
                  <c:v>6256</c:v>
                </c:pt>
                <c:pt idx="397">
                  <c:v>7826</c:v>
                </c:pt>
                <c:pt idx="398">
                  <c:v>8219</c:v>
                </c:pt>
                <c:pt idx="399">
                  <c:v>5585</c:v>
                </c:pt>
                <c:pt idx="400">
                  <c:v>7483</c:v>
                </c:pt>
                <c:pt idx="401">
                  <c:v>6597</c:v>
                </c:pt>
                <c:pt idx="402">
                  <c:v>6199</c:v>
                </c:pt>
                <c:pt idx="403">
                  <c:v>6341</c:v>
                </c:pt>
                <c:pt idx="404">
                  <c:v>7009</c:v>
                </c:pt>
                <c:pt idx="405">
                  <c:v>9075</c:v>
                </c:pt>
                <c:pt idx="406">
                  <c:v>17745</c:v>
                </c:pt>
                <c:pt idx="407">
                  <c:v>7333</c:v>
                </c:pt>
                <c:pt idx="408">
                  <c:v>6594</c:v>
                </c:pt>
                <c:pt idx="409">
                  <c:v>11335</c:v>
                </c:pt>
                <c:pt idx="410">
                  <c:v>7783</c:v>
                </c:pt>
                <c:pt idx="411">
                  <c:v>6517</c:v>
                </c:pt>
                <c:pt idx="412">
                  <c:v>5610</c:v>
                </c:pt>
                <c:pt idx="413">
                  <c:v>7957</c:v>
                </c:pt>
                <c:pt idx="414">
                  <c:v>9210</c:v>
                </c:pt>
                <c:pt idx="415">
                  <c:v>6749</c:v>
                </c:pt>
                <c:pt idx="416">
                  <c:v>7378</c:v>
                </c:pt>
                <c:pt idx="417">
                  <c:v>5523</c:v>
                </c:pt>
                <c:pt idx="418">
                  <c:v>6194</c:v>
                </c:pt>
                <c:pt idx="419">
                  <c:v>9395</c:v>
                </c:pt>
                <c:pt idx="420">
                  <c:v>6443</c:v>
                </c:pt>
                <c:pt idx="421">
                  <c:v>5662</c:v>
                </c:pt>
                <c:pt idx="422">
                  <c:v>7935</c:v>
                </c:pt>
                <c:pt idx="423">
                  <c:v>8694</c:v>
                </c:pt>
                <c:pt idx="424">
                  <c:v>7718</c:v>
                </c:pt>
                <c:pt idx="425">
                  <c:v>6970</c:v>
                </c:pt>
                <c:pt idx="426">
                  <c:v>8045</c:v>
                </c:pt>
                <c:pt idx="427">
                  <c:v>6032</c:v>
                </c:pt>
                <c:pt idx="428">
                  <c:v>6903</c:v>
                </c:pt>
                <c:pt idx="429">
                  <c:v>8562</c:v>
                </c:pt>
                <c:pt idx="430">
                  <c:v>5933</c:v>
                </c:pt>
                <c:pt idx="431">
                  <c:v>6952</c:v>
                </c:pt>
                <c:pt idx="432">
                  <c:v>6916</c:v>
                </c:pt>
                <c:pt idx="433">
                  <c:v>5812</c:v>
                </c:pt>
                <c:pt idx="434">
                  <c:v>7157</c:v>
                </c:pt>
                <c:pt idx="435">
                  <c:v>6896</c:v>
                </c:pt>
                <c:pt idx="436">
                  <c:v>6315</c:v>
                </c:pt>
                <c:pt idx="437">
                  <c:v>7232</c:v>
                </c:pt>
                <c:pt idx="438">
                  <c:v>6647</c:v>
                </c:pt>
                <c:pt idx="439">
                  <c:v>6247</c:v>
                </c:pt>
                <c:pt idx="440">
                  <c:v>7718</c:v>
                </c:pt>
                <c:pt idx="441">
                  <c:v>41052</c:v>
                </c:pt>
                <c:pt idx="442">
                  <c:v>6158</c:v>
                </c:pt>
                <c:pt idx="443">
                  <c:v>8429</c:v>
                </c:pt>
                <c:pt idx="444">
                  <c:v>6349</c:v>
                </c:pt>
                <c:pt idx="445">
                  <c:v>5545</c:v>
                </c:pt>
                <c:pt idx="446">
                  <c:v>5672</c:v>
                </c:pt>
                <c:pt idx="447">
                  <c:v>5489</c:v>
                </c:pt>
                <c:pt idx="448">
                  <c:v>9812</c:v>
                </c:pt>
                <c:pt idx="449">
                  <c:v>7433</c:v>
                </c:pt>
                <c:pt idx="450">
                  <c:v>5771</c:v>
                </c:pt>
                <c:pt idx="451">
                  <c:v>6914</c:v>
                </c:pt>
                <c:pt idx="452">
                  <c:v>9155</c:v>
                </c:pt>
                <c:pt idx="453">
                  <c:v>7369</c:v>
                </c:pt>
                <c:pt idx="454">
                  <c:v>6189</c:v>
                </c:pt>
                <c:pt idx="455">
                  <c:v>15601</c:v>
                </c:pt>
                <c:pt idx="456">
                  <c:v>6657</c:v>
                </c:pt>
                <c:pt idx="457">
                  <c:v>5916</c:v>
                </c:pt>
                <c:pt idx="458">
                  <c:v>6427</c:v>
                </c:pt>
                <c:pt idx="459">
                  <c:v>6872</c:v>
                </c:pt>
                <c:pt idx="460">
                  <c:v>8106</c:v>
                </c:pt>
                <c:pt idx="461">
                  <c:v>7426</c:v>
                </c:pt>
                <c:pt idx="462">
                  <c:v>7610</c:v>
                </c:pt>
                <c:pt idx="463">
                  <c:v>7851</c:v>
                </c:pt>
                <c:pt idx="464">
                  <c:v>5848</c:v>
                </c:pt>
                <c:pt idx="465">
                  <c:v>7367</c:v>
                </c:pt>
                <c:pt idx="466">
                  <c:v>6859</c:v>
                </c:pt>
                <c:pt idx="467">
                  <c:v>7592</c:v>
                </c:pt>
                <c:pt idx="468">
                  <c:v>9072</c:v>
                </c:pt>
                <c:pt idx="469">
                  <c:v>6010</c:v>
                </c:pt>
                <c:pt idx="470">
                  <c:v>7258</c:v>
                </c:pt>
                <c:pt idx="471">
                  <c:v>7992</c:v>
                </c:pt>
                <c:pt idx="472">
                  <c:v>6493</c:v>
                </c:pt>
                <c:pt idx="473">
                  <c:v>9898</c:v>
                </c:pt>
                <c:pt idx="474">
                  <c:v>5972</c:v>
                </c:pt>
                <c:pt idx="475">
                  <c:v>7717</c:v>
                </c:pt>
                <c:pt idx="476">
                  <c:v>8626</c:v>
                </c:pt>
                <c:pt idx="477">
                  <c:v>5063</c:v>
                </c:pt>
                <c:pt idx="478">
                  <c:v>10266</c:v>
                </c:pt>
                <c:pt idx="479">
                  <c:v>8269</c:v>
                </c:pt>
                <c:pt idx="480">
                  <c:v>7989</c:v>
                </c:pt>
                <c:pt idx="481">
                  <c:v>8158</c:v>
                </c:pt>
                <c:pt idx="482">
                  <c:v>6660</c:v>
                </c:pt>
                <c:pt idx="483">
                  <c:v>6445</c:v>
                </c:pt>
                <c:pt idx="484">
                  <c:v>7641</c:v>
                </c:pt>
                <c:pt idx="485">
                  <c:v>6662</c:v>
                </c:pt>
                <c:pt idx="486">
                  <c:v>9201</c:v>
                </c:pt>
                <c:pt idx="487">
                  <c:v>6249</c:v>
                </c:pt>
                <c:pt idx="488">
                  <c:v>8143</c:v>
                </c:pt>
                <c:pt idx="489">
                  <c:v>7955</c:v>
                </c:pt>
                <c:pt idx="490">
                  <c:v>6717</c:v>
                </c:pt>
                <c:pt idx="491">
                  <c:v>6454</c:v>
                </c:pt>
                <c:pt idx="492">
                  <c:v>5846</c:v>
                </c:pt>
                <c:pt idx="493">
                  <c:v>9610</c:v>
                </c:pt>
                <c:pt idx="494">
                  <c:v>6820</c:v>
                </c:pt>
                <c:pt idx="495">
                  <c:v>9932</c:v>
                </c:pt>
                <c:pt idx="496">
                  <c:v>11061</c:v>
                </c:pt>
                <c:pt idx="497">
                  <c:v>5481</c:v>
                </c:pt>
                <c:pt idx="498">
                  <c:v>9642</c:v>
                </c:pt>
                <c:pt idx="499">
                  <c:v>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7-4BE5-B742-3472F2E8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Gap_Codificado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'Busqueda Codificada'!$F$3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'Busqueda Codificada'!$E$4:$E$503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Codificada'!$F$4:$F$503</c:f>
              <c:numCache>
                <c:formatCode>General</c:formatCode>
                <c:ptCount val="500"/>
                <c:pt idx="0">
                  <c:v>5758</c:v>
                </c:pt>
                <c:pt idx="1">
                  <c:v>10555</c:v>
                </c:pt>
                <c:pt idx="2">
                  <c:v>10394</c:v>
                </c:pt>
                <c:pt idx="3">
                  <c:v>12121</c:v>
                </c:pt>
                <c:pt idx="4">
                  <c:v>9500</c:v>
                </c:pt>
                <c:pt idx="5">
                  <c:v>11822</c:v>
                </c:pt>
                <c:pt idx="6">
                  <c:v>6257</c:v>
                </c:pt>
                <c:pt idx="7">
                  <c:v>9467</c:v>
                </c:pt>
                <c:pt idx="8">
                  <c:v>6761</c:v>
                </c:pt>
                <c:pt idx="9">
                  <c:v>6402</c:v>
                </c:pt>
                <c:pt idx="10">
                  <c:v>6840</c:v>
                </c:pt>
                <c:pt idx="11">
                  <c:v>3038</c:v>
                </c:pt>
                <c:pt idx="12">
                  <c:v>6574</c:v>
                </c:pt>
                <c:pt idx="13">
                  <c:v>8870</c:v>
                </c:pt>
                <c:pt idx="14">
                  <c:v>7520</c:v>
                </c:pt>
                <c:pt idx="15">
                  <c:v>6259</c:v>
                </c:pt>
                <c:pt idx="16">
                  <c:v>6040</c:v>
                </c:pt>
                <c:pt idx="17">
                  <c:v>5683</c:v>
                </c:pt>
                <c:pt idx="18">
                  <c:v>7433</c:v>
                </c:pt>
                <c:pt idx="19">
                  <c:v>9715</c:v>
                </c:pt>
                <c:pt idx="20">
                  <c:v>12957</c:v>
                </c:pt>
                <c:pt idx="21">
                  <c:v>9369</c:v>
                </c:pt>
                <c:pt idx="22">
                  <c:v>8667</c:v>
                </c:pt>
                <c:pt idx="23">
                  <c:v>6953</c:v>
                </c:pt>
                <c:pt idx="24">
                  <c:v>6585</c:v>
                </c:pt>
                <c:pt idx="25">
                  <c:v>6977</c:v>
                </c:pt>
                <c:pt idx="26">
                  <c:v>6688</c:v>
                </c:pt>
                <c:pt idx="27">
                  <c:v>11150</c:v>
                </c:pt>
                <c:pt idx="28">
                  <c:v>6360</c:v>
                </c:pt>
                <c:pt idx="29">
                  <c:v>6419</c:v>
                </c:pt>
                <c:pt idx="30">
                  <c:v>3791</c:v>
                </c:pt>
                <c:pt idx="31">
                  <c:v>7491</c:v>
                </c:pt>
                <c:pt idx="32">
                  <c:v>6582</c:v>
                </c:pt>
                <c:pt idx="33">
                  <c:v>18121</c:v>
                </c:pt>
                <c:pt idx="34">
                  <c:v>8230</c:v>
                </c:pt>
                <c:pt idx="35">
                  <c:v>7813</c:v>
                </c:pt>
                <c:pt idx="36">
                  <c:v>10252</c:v>
                </c:pt>
                <c:pt idx="37">
                  <c:v>2509</c:v>
                </c:pt>
                <c:pt idx="38">
                  <c:v>7147</c:v>
                </c:pt>
                <c:pt idx="39">
                  <c:v>5560</c:v>
                </c:pt>
                <c:pt idx="40">
                  <c:v>12893</c:v>
                </c:pt>
                <c:pt idx="41">
                  <c:v>8212</c:v>
                </c:pt>
                <c:pt idx="42">
                  <c:v>3129</c:v>
                </c:pt>
                <c:pt idx="43">
                  <c:v>7683</c:v>
                </c:pt>
                <c:pt idx="44">
                  <c:v>5416</c:v>
                </c:pt>
                <c:pt idx="45">
                  <c:v>5023</c:v>
                </c:pt>
                <c:pt idx="46">
                  <c:v>5485</c:v>
                </c:pt>
                <c:pt idx="47">
                  <c:v>5005</c:v>
                </c:pt>
                <c:pt idx="48">
                  <c:v>8473</c:v>
                </c:pt>
                <c:pt idx="49">
                  <c:v>8853</c:v>
                </c:pt>
                <c:pt idx="50">
                  <c:v>11160</c:v>
                </c:pt>
                <c:pt idx="51">
                  <c:v>7027</c:v>
                </c:pt>
                <c:pt idx="52">
                  <c:v>7571</c:v>
                </c:pt>
                <c:pt idx="53">
                  <c:v>6171</c:v>
                </c:pt>
                <c:pt idx="54">
                  <c:v>6231</c:v>
                </c:pt>
                <c:pt idx="55">
                  <c:v>6742</c:v>
                </c:pt>
                <c:pt idx="56">
                  <c:v>6209</c:v>
                </c:pt>
                <c:pt idx="57">
                  <c:v>6653</c:v>
                </c:pt>
                <c:pt idx="58">
                  <c:v>6103</c:v>
                </c:pt>
                <c:pt idx="59">
                  <c:v>7038</c:v>
                </c:pt>
                <c:pt idx="60">
                  <c:v>5556</c:v>
                </c:pt>
                <c:pt idx="61">
                  <c:v>5669</c:v>
                </c:pt>
                <c:pt idx="62">
                  <c:v>6060</c:v>
                </c:pt>
                <c:pt idx="63">
                  <c:v>7800</c:v>
                </c:pt>
                <c:pt idx="64">
                  <c:v>6878</c:v>
                </c:pt>
                <c:pt idx="65">
                  <c:v>6012</c:v>
                </c:pt>
                <c:pt idx="66">
                  <c:v>6879</c:v>
                </c:pt>
                <c:pt idx="67">
                  <c:v>5198</c:v>
                </c:pt>
                <c:pt idx="68">
                  <c:v>6440</c:v>
                </c:pt>
                <c:pt idx="69">
                  <c:v>9632</c:v>
                </c:pt>
                <c:pt idx="70">
                  <c:v>6042</c:v>
                </c:pt>
                <c:pt idx="71">
                  <c:v>6105</c:v>
                </c:pt>
                <c:pt idx="72">
                  <c:v>171565</c:v>
                </c:pt>
                <c:pt idx="73">
                  <c:v>7744</c:v>
                </c:pt>
                <c:pt idx="74">
                  <c:v>11917</c:v>
                </c:pt>
                <c:pt idx="75">
                  <c:v>5325</c:v>
                </c:pt>
                <c:pt idx="76">
                  <c:v>5462</c:v>
                </c:pt>
                <c:pt idx="77">
                  <c:v>6661</c:v>
                </c:pt>
                <c:pt idx="78">
                  <c:v>6317</c:v>
                </c:pt>
                <c:pt idx="79">
                  <c:v>5733</c:v>
                </c:pt>
                <c:pt idx="80">
                  <c:v>5106</c:v>
                </c:pt>
                <c:pt idx="81">
                  <c:v>5900</c:v>
                </c:pt>
                <c:pt idx="82">
                  <c:v>5427</c:v>
                </c:pt>
                <c:pt idx="83">
                  <c:v>3026</c:v>
                </c:pt>
                <c:pt idx="84">
                  <c:v>2937</c:v>
                </c:pt>
                <c:pt idx="85">
                  <c:v>5569</c:v>
                </c:pt>
                <c:pt idx="86">
                  <c:v>6039</c:v>
                </c:pt>
                <c:pt idx="87">
                  <c:v>6166</c:v>
                </c:pt>
                <c:pt idx="88">
                  <c:v>6933</c:v>
                </c:pt>
                <c:pt idx="89">
                  <c:v>6985</c:v>
                </c:pt>
                <c:pt idx="90">
                  <c:v>7865</c:v>
                </c:pt>
                <c:pt idx="91">
                  <c:v>7242</c:v>
                </c:pt>
                <c:pt idx="92">
                  <c:v>6169</c:v>
                </c:pt>
                <c:pt idx="93">
                  <c:v>6398</c:v>
                </c:pt>
                <c:pt idx="94">
                  <c:v>6809</c:v>
                </c:pt>
                <c:pt idx="95">
                  <c:v>7580</c:v>
                </c:pt>
                <c:pt idx="96">
                  <c:v>6331</c:v>
                </c:pt>
                <c:pt idx="97">
                  <c:v>6457</c:v>
                </c:pt>
                <c:pt idx="98">
                  <c:v>6709</c:v>
                </c:pt>
                <c:pt idx="99">
                  <c:v>9213</c:v>
                </c:pt>
                <c:pt idx="100">
                  <c:v>11757</c:v>
                </c:pt>
                <c:pt idx="101">
                  <c:v>9341</c:v>
                </c:pt>
                <c:pt idx="102">
                  <c:v>7281</c:v>
                </c:pt>
                <c:pt idx="103">
                  <c:v>5505</c:v>
                </c:pt>
                <c:pt idx="104">
                  <c:v>7043</c:v>
                </c:pt>
                <c:pt idx="105">
                  <c:v>6622</c:v>
                </c:pt>
                <c:pt idx="106">
                  <c:v>6122</c:v>
                </c:pt>
                <c:pt idx="107">
                  <c:v>6305</c:v>
                </c:pt>
                <c:pt idx="108">
                  <c:v>7272</c:v>
                </c:pt>
                <c:pt idx="109">
                  <c:v>6179</c:v>
                </c:pt>
                <c:pt idx="110">
                  <c:v>6751</c:v>
                </c:pt>
                <c:pt idx="111">
                  <c:v>6897</c:v>
                </c:pt>
                <c:pt idx="112">
                  <c:v>7593</c:v>
                </c:pt>
                <c:pt idx="113">
                  <c:v>6507</c:v>
                </c:pt>
                <c:pt idx="114">
                  <c:v>6208</c:v>
                </c:pt>
                <c:pt idx="115">
                  <c:v>8039</c:v>
                </c:pt>
                <c:pt idx="116">
                  <c:v>10858</c:v>
                </c:pt>
                <c:pt idx="117">
                  <c:v>2948</c:v>
                </c:pt>
                <c:pt idx="118">
                  <c:v>6539</c:v>
                </c:pt>
                <c:pt idx="119">
                  <c:v>9666</c:v>
                </c:pt>
                <c:pt idx="120">
                  <c:v>7044</c:v>
                </c:pt>
                <c:pt idx="121">
                  <c:v>6074</c:v>
                </c:pt>
                <c:pt idx="122">
                  <c:v>5787</c:v>
                </c:pt>
                <c:pt idx="123">
                  <c:v>6247</c:v>
                </c:pt>
                <c:pt idx="124">
                  <c:v>10630</c:v>
                </c:pt>
                <c:pt idx="125">
                  <c:v>6972</c:v>
                </c:pt>
                <c:pt idx="126">
                  <c:v>7224</c:v>
                </c:pt>
                <c:pt idx="127">
                  <c:v>5854</c:v>
                </c:pt>
                <c:pt idx="128">
                  <c:v>6725</c:v>
                </c:pt>
                <c:pt idx="129">
                  <c:v>6244</c:v>
                </c:pt>
                <c:pt idx="130">
                  <c:v>6759</c:v>
                </c:pt>
                <c:pt idx="131">
                  <c:v>6583</c:v>
                </c:pt>
                <c:pt idx="132">
                  <c:v>6900</c:v>
                </c:pt>
                <c:pt idx="133">
                  <c:v>8139</c:v>
                </c:pt>
                <c:pt idx="134">
                  <c:v>6145</c:v>
                </c:pt>
                <c:pt idx="135">
                  <c:v>6861</c:v>
                </c:pt>
                <c:pt idx="136">
                  <c:v>1756</c:v>
                </c:pt>
                <c:pt idx="137">
                  <c:v>5689</c:v>
                </c:pt>
                <c:pt idx="138">
                  <c:v>4344</c:v>
                </c:pt>
                <c:pt idx="139">
                  <c:v>5743</c:v>
                </c:pt>
                <c:pt idx="140">
                  <c:v>2245</c:v>
                </c:pt>
                <c:pt idx="141">
                  <c:v>5702</c:v>
                </c:pt>
                <c:pt idx="142">
                  <c:v>5685</c:v>
                </c:pt>
                <c:pt idx="143">
                  <c:v>5551</c:v>
                </c:pt>
                <c:pt idx="144">
                  <c:v>2331</c:v>
                </c:pt>
                <c:pt idx="145">
                  <c:v>5148</c:v>
                </c:pt>
                <c:pt idx="146">
                  <c:v>2804</c:v>
                </c:pt>
                <c:pt idx="147">
                  <c:v>5349</c:v>
                </c:pt>
                <c:pt idx="148">
                  <c:v>6176</c:v>
                </c:pt>
                <c:pt idx="149">
                  <c:v>5765</c:v>
                </c:pt>
                <c:pt idx="150">
                  <c:v>6107</c:v>
                </c:pt>
                <c:pt idx="151">
                  <c:v>2517</c:v>
                </c:pt>
                <c:pt idx="152">
                  <c:v>4839</c:v>
                </c:pt>
                <c:pt idx="153">
                  <c:v>2655</c:v>
                </c:pt>
                <c:pt idx="154">
                  <c:v>5294</c:v>
                </c:pt>
                <c:pt idx="155">
                  <c:v>5640</c:v>
                </c:pt>
                <c:pt idx="156">
                  <c:v>5174</c:v>
                </c:pt>
                <c:pt idx="157">
                  <c:v>7590</c:v>
                </c:pt>
                <c:pt idx="158">
                  <c:v>5679</c:v>
                </c:pt>
                <c:pt idx="159">
                  <c:v>6396</c:v>
                </c:pt>
                <c:pt idx="160">
                  <c:v>6330</c:v>
                </c:pt>
                <c:pt idx="161">
                  <c:v>5285</c:v>
                </c:pt>
                <c:pt idx="162">
                  <c:v>7050</c:v>
                </c:pt>
                <c:pt idx="163">
                  <c:v>5475</c:v>
                </c:pt>
                <c:pt idx="164">
                  <c:v>6438</c:v>
                </c:pt>
                <c:pt idx="165">
                  <c:v>5954</c:v>
                </c:pt>
                <c:pt idx="166">
                  <c:v>5966</c:v>
                </c:pt>
                <c:pt idx="167">
                  <c:v>8956</c:v>
                </c:pt>
                <c:pt idx="168">
                  <c:v>10520</c:v>
                </c:pt>
                <c:pt idx="169">
                  <c:v>3892</c:v>
                </c:pt>
                <c:pt idx="170">
                  <c:v>5223</c:v>
                </c:pt>
                <c:pt idx="171">
                  <c:v>6276</c:v>
                </c:pt>
                <c:pt idx="172">
                  <c:v>5725</c:v>
                </c:pt>
                <c:pt idx="173">
                  <c:v>6882</c:v>
                </c:pt>
                <c:pt idx="174">
                  <c:v>7116</c:v>
                </c:pt>
                <c:pt idx="175">
                  <c:v>6740</c:v>
                </c:pt>
                <c:pt idx="176">
                  <c:v>6459</c:v>
                </c:pt>
                <c:pt idx="177">
                  <c:v>5785</c:v>
                </c:pt>
                <c:pt idx="178">
                  <c:v>6284</c:v>
                </c:pt>
                <c:pt idx="179">
                  <c:v>6659</c:v>
                </c:pt>
                <c:pt idx="180">
                  <c:v>4014</c:v>
                </c:pt>
                <c:pt idx="181">
                  <c:v>5394</c:v>
                </c:pt>
                <c:pt idx="182">
                  <c:v>5975</c:v>
                </c:pt>
                <c:pt idx="183">
                  <c:v>6053</c:v>
                </c:pt>
                <c:pt idx="184">
                  <c:v>6069</c:v>
                </c:pt>
                <c:pt idx="185">
                  <c:v>9082</c:v>
                </c:pt>
                <c:pt idx="186">
                  <c:v>5691</c:v>
                </c:pt>
                <c:pt idx="187">
                  <c:v>5974</c:v>
                </c:pt>
                <c:pt idx="188">
                  <c:v>6156</c:v>
                </c:pt>
                <c:pt idx="189">
                  <c:v>6432</c:v>
                </c:pt>
                <c:pt idx="190">
                  <c:v>6509</c:v>
                </c:pt>
                <c:pt idx="191">
                  <c:v>6309</c:v>
                </c:pt>
                <c:pt idx="192">
                  <c:v>5467</c:v>
                </c:pt>
                <c:pt idx="193">
                  <c:v>7597</c:v>
                </c:pt>
                <c:pt idx="194">
                  <c:v>8660</c:v>
                </c:pt>
                <c:pt idx="195">
                  <c:v>7128</c:v>
                </c:pt>
                <c:pt idx="196">
                  <c:v>5735</c:v>
                </c:pt>
                <c:pt idx="197">
                  <c:v>6235</c:v>
                </c:pt>
                <c:pt idx="198">
                  <c:v>7269</c:v>
                </c:pt>
                <c:pt idx="199">
                  <c:v>13912</c:v>
                </c:pt>
                <c:pt idx="200">
                  <c:v>6351</c:v>
                </c:pt>
                <c:pt idx="201">
                  <c:v>3339</c:v>
                </c:pt>
                <c:pt idx="202">
                  <c:v>3409</c:v>
                </c:pt>
                <c:pt idx="203">
                  <c:v>8737</c:v>
                </c:pt>
                <c:pt idx="204">
                  <c:v>6455</c:v>
                </c:pt>
                <c:pt idx="205">
                  <c:v>4554</c:v>
                </c:pt>
                <c:pt idx="206">
                  <c:v>5286</c:v>
                </c:pt>
                <c:pt idx="207">
                  <c:v>5348</c:v>
                </c:pt>
                <c:pt idx="208">
                  <c:v>6718</c:v>
                </c:pt>
                <c:pt idx="209">
                  <c:v>8090</c:v>
                </c:pt>
                <c:pt idx="210">
                  <c:v>5341</c:v>
                </c:pt>
                <c:pt idx="211">
                  <c:v>5975</c:v>
                </c:pt>
                <c:pt idx="212">
                  <c:v>3464</c:v>
                </c:pt>
                <c:pt idx="213">
                  <c:v>5968</c:v>
                </c:pt>
                <c:pt idx="214">
                  <c:v>6469</c:v>
                </c:pt>
                <c:pt idx="215">
                  <c:v>6676</c:v>
                </c:pt>
                <c:pt idx="216">
                  <c:v>5816</c:v>
                </c:pt>
                <c:pt idx="217">
                  <c:v>5174</c:v>
                </c:pt>
                <c:pt idx="218">
                  <c:v>5982</c:v>
                </c:pt>
                <c:pt idx="219">
                  <c:v>7586</c:v>
                </c:pt>
                <c:pt idx="220">
                  <c:v>7295</c:v>
                </c:pt>
                <c:pt idx="221">
                  <c:v>6902</c:v>
                </c:pt>
                <c:pt idx="222">
                  <c:v>5783</c:v>
                </c:pt>
                <c:pt idx="223">
                  <c:v>5737</c:v>
                </c:pt>
                <c:pt idx="224">
                  <c:v>6165</c:v>
                </c:pt>
                <c:pt idx="225">
                  <c:v>5836</c:v>
                </c:pt>
                <c:pt idx="226">
                  <c:v>4493</c:v>
                </c:pt>
                <c:pt idx="227">
                  <c:v>4230</c:v>
                </c:pt>
                <c:pt idx="228">
                  <c:v>8665</c:v>
                </c:pt>
                <c:pt idx="229">
                  <c:v>8927</c:v>
                </c:pt>
                <c:pt idx="230">
                  <c:v>6688</c:v>
                </c:pt>
                <c:pt idx="231">
                  <c:v>6082</c:v>
                </c:pt>
                <c:pt idx="232">
                  <c:v>5502</c:v>
                </c:pt>
                <c:pt idx="233">
                  <c:v>6105</c:v>
                </c:pt>
                <c:pt idx="234">
                  <c:v>8658</c:v>
                </c:pt>
                <c:pt idx="235">
                  <c:v>4003</c:v>
                </c:pt>
                <c:pt idx="236">
                  <c:v>9667</c:v>
                </c:pt>
                <c:pt idx="237">
                  <c:v>6312</c:v>
                </c:pt>
                <c:pt idx="238">
                  <c:v>6387</c:v>
                </c:pt>
                <c:pt idx="239">
                  <c:v>10862</c:v>
                </c:pt>
                <c:pt idx="240">
                  <c:v>8540</c:v>
                </c:pt>
                <c:pt idx="241">
                  <c:v>8407</c:v>
                </c:pt>
                <c:pt idx="242">
                  <c:v>4660</c:v>
                </c:pt>
                <c:pt idx="243">
                  <c:v>11438</c:v>
                </c:pt>
                <c:pt idx="244">
                  <c:v>6780</c:v>
                </c:pt>
                <c:pt idx="245">
                  <c:v>7588</c:v>
                </c:pt>
                <c:pt idx="246">
                  <c:v>6009</c:v>
                </c:pt>
                <c:pt idx="247">
                  <c:v>6407</c:v>
                </c:pt>
                <c:pt idx="248">
                  <c:v>6243</c:v>
                </c:pt>
                <c:pt idx="249">
                  <c:v>7822</c:v>
                </c:pt>
                <c:pt idx="250">
                  <c:v>8889</c:v>
                </c:pt>
                <c:pt idx="251">
                  <c:v>10790</c:v>
                </c:pt>
                <c:pt idx="252">
                  <c:v>5992</c:v>
                </c:pt>
                <c:pt idx="253">
                  <c:v>10849</c:v>
                </c:pt>
                <c:pt idx="254">
                  <c:v>10587</c:v>
                </c:pt>
                <c:pt idx="255">
                  <c:v>3075</c:v>
                </c:pt>
                <c:pt idx="256">
                  <c:v>5916</c:v>
                </c:pt>
                <c:pt idx="257">
                  <c:v>3086</c:v>
                </c:pt>
                <c:pt idx="258">
                  <c:v>7906</c:v>
                </c:pt>
                <c:pt idx="259">
                  <c:v>6094</c:v>
                </c:pt>
                <c:pt idx="260">
                  <c:v>6445</c:v>
                </c:pt>
                <c:pt idx="261">
                  <c:v>6428</c:v>
                </c:pt>
                <c:pt idx="262">
                  <c:v>6174</c:v>
                </c:pt>
                <c:pt idx="263">
                  <c:v>6366</c:v>
                </c:pt>
                <c:pt idx="264">
                  <c:v>5822</c:v>
                </c:pt>
                <c:pt idx="265">
                  <c:v>6702</c:v>
                </c:pt>
                <c:pt idx="266">
                  <c:v>2553</c:v>
                </c:pt>
                <c:pt idx="267">
                  <c:v>5295</c:v>
                </c:pt>
                <c:pt idx="268">
                  <c:v>6698</c:v>
                </c:pt>
                <c:pt idx="269">
                  <c:v>6241</c:v>
                </c:pt>
                <c:pt idx="270">
                  <c:v>5223</c:v>
                </c:pt>
                <c:pt idx="271">
                  <c:v>6059</c:v>
                </c:pt>
                <c:pt idx="272">
                  <c:v>5629</c:v>
                </c:pt>
                <c:pt idx="273">
                  <c:v>6111</c:v>
                </c:pt>
                <c:pt idx="274">
                  <c:v>10567</c:v>
                </c:pt>
                <c:pt idx="275">
                  <c:v>8602</c:v>
                </c:pt>
                <c:pt idx="276">
                  <c:v>6935</c:v>
                </c:pt>
                <c:pt idx="277">
                  <c:v>6177</c:v>
                </c:pt>
                <c:pt idx="278">
                  <c:v>8291</c:v>
                </c:pt>
                <c:pt idx="279">
                  <c:v>6889</c:v>
                </c:pt>
                <c:pt idx="280">
                  <c:v>8943</c:v>
                </c:pt>
                <c:pt idx="281">
                  <c:v>7731</c:v>
                </c:pt>
                <c:pt idx="282">
                  <c:v>4618</c:v>
                </c:pt>
                <c:pt idx="283">
                  <c:v>4937</c:v>
                </c:pt>
                <c:pt idx="284">
                  <c:v>7544</c:v>
                </c:pt>
                <c:pt idx="285">
                  <c:v>6454</c:v>
                </c:pt>
                <c:pt idx="286">
                  <c:v>5630</c:v>
                </c:pt>
                <c:pt idx="287">
                  <c:v>10100</c:v>
                </c:pt>
                <c:pt idx="288">
                  <c:v>9748</c:v>
                </c:pt>
                <c:pt idx="289">
                  <c:v>5966</c:v>
                </c:pt>
                <c:pt idx="290">
                  <c:v>5547</c:v>
                </c:pt>
                <c:pt idx="291">
                  <c:v>9823</c:v>
                </c:pt>
                <c:pt idx="292">
                  <c:v>7822</c:v>
                </c:pt>
                <c:pt idx="293">
                  <c:v>6358</c:v>
                </c:pt>
                <c:pt idx="294">
                  <c:v>7943</c:v>
                </c:pt>
                <c:pt idx="295">
                  <c:v>4530</c:v>
                </c:pt>
                <c:pt idx="296">
                  <c:v>3337</c:v>
                </c:pt>
                <c:pt idx="297">
                  <c:v>5174</c:v>
                </c:pt>
                <c:pt idx="298">
                  <c:v>7253</c:v>
                </c:pt>
                <c:pt idx="299">
                  <c:v>6564</c:v>
                </c:pt>
                <c:pt idx="300">
                  <c:v>7599</c:v>
                </c:pt>
                <c:pt idx="301">
                  <c:v>5637</c:v>
                </c:pt>
                <c:pt idx="302">
                  <c:v>7345</c:v>
                </c:pt>
                <c:pt idx="303">
                  <c:v>6076</c:v>
                </c:pt>
                <c:pt idx="304">
                  <c:v>5641</c:v>
                </c:pt>
                <c:pt idx="305">
                  <c:v>6351</c:v>
                </c:pt>
                <c:pt idx="306">
                  <c:v>7932</c:v>
                </c:pt>
                <c:pt idx="307">
                  <c:v>2995</c:v>
                </c:pt>
                <c:pt idx="308">
                  <c:v>3580</c:v>
                </c:pt>
                <c:pt idx="309">
                  <c:v>5526</c:v>
                </c:pt>
                <c:pt idx="310">
                  <c:v>5906</c:v>
                </c:pt>
                <c:pt idx="311">
                  <c:v>6234</c:v>
                </c:pt>
                <c:pt idx="312">
                  <c:v>6081</c:v>
                </c:pt>
                <c:pt idx="313">
                  <c:v>6296</c:v>
                </c:pt>
                <c:pt idx="314">
                  <c:v>6351</c:v>
                </c:pt>
                <c:pt idx="315">
                  <c:v>5878</c:v>
                </c:pt>
                <c:pt idx="316">
                  <c:v>18170</c:v>
                </c:pt>
                <c:pt idx="317">
                  <c:v>7115</c:v>
                </c:pt>
                <c:pt idx="318">
                  <c:v>5087</c:v>
                </c:pt>
                <c:pt idx="319">
                  <c:v>5880</c:v>
                </c:pt>
                <c:pt idx="320">
                  <c:v>5978</c:v>
                </c:pt>
                <c:pt idx="321">
                  <c:v>5919</c:v>
                </c:pt>
                <c:pt idx="322">
                  <c:v>6933</c:v>
                </c:pt>
                <c:pt idx="323">
                  <c:v>12796</c:v>
                </c:pt>
                <c:pt idx="324">
                  <c:v>9703</c:v>
                </c:pt>
                <c:pt idx="325">
                  <c:v>6039</c:v>
                </c:pt>
                <c:pt idx="326">
                  <c:v>8979</c:v>
                </c:pt>
                <c:pt idx="327">
                  <c:v>6098</c:v>
                </c:pt>
                <c:pt idx="328">
                  <c:v>6306</c:v>
                </c:pt>
                <c:pt idx="329">
                  <c:v>6348</c:v>
                </c:pt>
                <c:pt idx="330">
                  <c:v>6033</c:v>
                </c:pt>
                <c:pt idx="331">
                  <c:v>5408</c:v>
                </c:pt>
                <c:pt idx="332">
                  <c:v>5312</c:v>
                </c:pt>
                <c:pt idx="333">
                  <c:v>3530</c:v>
                </c:pt>
                <c:pt idx="334">
                  <c:v>4397</c:v>
                </c:pt>
                <c:pt idx="335">
                  <c:v>6105</c:v>
                </c:pt>
                <c:pt idx="336">
                  <c:v>5712</c:v>
                </c:pt>
                <c:pt idx="337">
                  <c:v>25177</c:v>
                </c:pt>
                <c:pt idx="338">
                  <c:v>7842</c:v>
                </c:pt>
                <c:pt idx="339">
                  <c:v>4027</c:v>
                </c:pt>
                <c:pt idx="340">
                  <c:v>5768</c:v>
                </c:pt>
                <c:pt idx="341">
                  <c:v>5762</c:v>
                </c:pt>
                <c:pt idx="342">
                  <c:v>7634</c:v>
                </c:pt>
                <c:pt idx="343">
                  <c:v>8709</c:v>
                </c:pt>
                <c:pt idx="344">
                  <c:v>5876</c:v>
                </c:pt>
                <c:pt idx="345">
                  <c:v>5951</c:v>
                </c:pt>
                <c:pt idx="346">
                  <c:v>5660</c:v>
                </c:pt>
                <c:pt idx="347">
                  <c:v>7595</c:v>
                </c:pt>
                <c:pt idx="348">
                  <c:v>6274</c:v>
                </c:pt>
                <c:pt idx="349">
                  <c:v>5920</c:v>
                </c:pt>
                <c:pt idx="350">
                  <c:v>5400</c:v>
                </c:pt>
                <c:pt idx="351">
                  <c:v>6066</c:v>
                </c:pt>
                <c:pt idx="352">
                  <c:v>7945</c:v>
                </c:pt>
                <c:pt idx="353">
                  <c:v>5319</c:v>
                </c:pt>
                <c:pt idx="354">
                  <c:v>6195</c:v>
                </c:pt>
                <c:pt idx="355">
                  <c:v>5713</c:v>
                </c:pt>
                <c:pt idx="356">
                  <c:v>6700</c:v>
                </c:pt>
                <c:pt idx="357">
                  <c:v>5794</c:v>
                </c:pt>
                <c:pt idx="358">
                  <c:v>6551</c:v>
                </c:pt>
                <c:pt idx="359">
                  <c:v>6305</c:v>
                </c:pt>
                <c:pt idx="360">
                  <c:v>6145</c:v>
                </c:pt>
                <c:pt idx="361">
                  <c:v>7108</c:v>
                </c:pt>
                <c:pt idx="362">
                  <c:v>6597</c:v>
                </c:pt>
                <c:pt idx="363">
                  <c:v>5578</c:v>
                </c:pt>
                <c:pt idx="364">
                  <c:v>3774</c:v>
                </c:pt>
                <c:pt idx="365">
                  <c:v>5945</c:v>
                </c:pt>
                <c:pt idx="366">
                  <c:v>5659</c:v>
                </c:pt>
                <c:pt idx="367">
                  <c:v>5282</c:v>
                </c:pt>
                <c:pt idx="368">
                  <c:v>3564</c:v>
                </c:pt>
                <c:pt idx="369">
                  <c:v>5969</c:v>
                </c:pt>
                <c:pt idx="370">
                  <c:v>6029</c:v>
                </c:pt>
                <c:pt idx="371">
                  <c:v>6456</c:v>
                </c:pt>
                <c:pt idx="372">
                  <c:v>6106</c:v>
                </c:pt>
                <c:pt idx="373">
                  <c:v>6324</c:v>
                </c:pt>
                <c:pt idx="374">
                  <c:v>6292</c:v>
                </c:pt>
                <c:pt idx="375">
                  <c:v>5844</c:v>
                </c:pt>
                <c:pt idx="376">
                  <c:v>6874</c:v>
                </c:pt>
                <c:pt idx="377">
                  <c:v>6142</c:v>
                </c:pt>
                <c:pt idx="378">
                  <c:v>5494</c:v>
                </c:pt>
                <c:pt idx="379">
                  <c:v>7798</c:v>
                </c:pt>
                <c:pt idx="380">
                  <c:v>5708</c:v>
                </c:pt>
                <c:pt idx="381">
                  <c:v>6560</c:v>
                </c:pt>
                <c:pt idx="382">
                  <c:v>5112</c:v>
                </c:pt>
                <c:pt idx="383">
                  <c:v>4951</c:v>
                </c:pt>
                <c:pt idx="384">
                  <c:v>11241</c:v>
                </c:pt>
                <c:pt idx="385">
                  <c:v>6565</c:v>
                </c:pt>
                <c:pt idx="386">
                  <c:v>5909</c:v>
                </c:pt>
                <c:pt idx="387">
                  <c:v>5835</c:v>
                </c:pt>
                <c:pt idx="388">
                  <c:v>5322</c:v>
                </c:pt>
                <c:pt idx="389">
                  <c:v>5831</c:v>
                </c:pt>
                <c:pt idx="390">
                  <c:v>10070</c:v>
                </c:pt>
                <c:pt idx="391">
                  <c:v>9327</c:v>
                </c:pt>
                <c:pt idx="392">
                  <c:v>9451</c:v>
                </c:pt>
                <c:pt idx="393">
                  <c:v>8618</c:v>
                </c:pt>
                <c:pt idx="394">
                  <c:v>6433</c:v>
                </c:pt>
                <c:pt idx="395">
                  <c:v>8550</c:v>
                </c:pt>
                <c:pt idx="396">
                  <c:v>7231</c:v>
                </c:pt>
                <c:pt idx="397">
                  <c:v>6018</c:v>
                </c:pt>
                <c:pt idx="398">
                  <c:v>7362</c:v>
                </c:pt>
                <c:pt idx="399">
                  <c:v>9430</c:v>
                </c:pt>
                <c:pt idx="400">
                  <c:v>5750</c:v>
                </c:pt>
                <c:pt idx="401">
                  <c:v>5426</c:v>
                </c:pt>
                <c:pt idx="402">
                  <c:v>5782</c:v>
                </c:pt>
                <c:pt idx="403">
                  <c:v>6046</c:v>
                </c:pt>
                <c:pt idx="404">
                  <c:v>7198</c:v>
                </c:pt>
                <c:pt idx="405">
                  <c:v>8314</c:v>
                </c:pt>
                <c:pt idx="406">
                  <c:v>4263</c:v>
                </c:pt>
                <c:pt idx="407">
                  <c:v>5706</c:v>
                </c:pt>
                <c:pt idx="408">
                  <c:v>9773</c:v>
                </c:pt>
                <c:pt idx="409">
                  <c:v>7770</c:v>
                </c:pt>
                <c:pt idx="410">
                  <c:v>6596</c:v>
                </c:pt>
                <c:pt idx="411">
                  <c:v>6941</c:v>
                </c:pt>
                <c:pt idx="412">
                  <c:v>5817</c:v>
                </c:pt>
                <c:pt idx="413">
                  <c:v>9416</c:v>
                </c:pt>
                <c:pt idx="414">
                  <c:v>8577</c:v>
                </c:pt>
                <c:pt idx="415">
                  <c:v>7464</c:v>
                </c:pt>
                <c:pt idx="416">
                  <c:v>30799</c:v>
                </c:pt>
                <c:pt idx="417">
                  <c:v>6615</c:v>
                </c:pt>
                <c:pt idx="418">
                  <c:v>7008</c:v>
                </c:pt>
                <c:pt idx="419">
                  <c:v>6059</c:v>
                </c:pt>
                <c:pt idx="420">
                  <c:v>5903</c:v>
                </c:pt>
                <c:pt idx="421">
                  <c:v>5692</c:v>
                </c:pt>
                <c:pt idx="422">
                  <c:v>6058</c:v>
                </c:pt>
                <c:pt idx="423">
                  <c:v>5950</c:v>
                </c:pt>
                <c:pt idx="424">
                  <c:v>6785</c:v>
                </c:pt>
                <c:pt idx="425">
                  <c:v>3673</c:v>
                </c:pt>
                <c:pt idx="426">
                  <c:v>5741</c:v>
                </c:pt>
                <c:pt idx="427">
                  <c:v>6357</c:v>
                </c:pt>
                <c:pt idx="428">
                  <c:v>9471</c:v>
                </c:pt>
                <c:pt idx="429">
                  <c:v>6553</c:v>
                </c:pt>
                <c:pt idx="430">
                  <c:v>5938</c:v>
                </c:pt>
                <c:pt idx="431">
                  <c:v>7354</c:v>
                </c:pt>
                <c:pt idx="432">
                  <c:v>4306</c:v>
                </c:pt>
                <c:pt idx="433">
                  <c:v>8178</c:v>
                </c:pt>
                <c:pt idx="434">
                  <c:v>9073</c:v>
                </c:pt>
                <c:pt idx="435">
                  <c:v>5523</c:v>
                </c:pt>
                <c:pt idx="436">
                  <c:v>5946</c:v>
                </c:pt>
                <c:pt idx="437">
                  <c:v>6872</c:v>
                </c:pt>
                <c:pt idx="438">
                  <c:v>6465</c:v>
                </c:pt>
                <c:pt idx="439">
                  <c:v>6274</c:v>
                </c:pt>
                <c:pt idx="440">
                  <c:v>7866</c:v>
                </c:pt>
                <c:pt idx="441">
                  <c:v>6671</c:v>
                </c:pt>
                <c:pt idx="442">
                  <c:v>6979</c:v>
                </c:pt>
                <c:pt idx="443">
                  <c:v>4477</c:v>
                </c:pt>
                <c:pt idx="444">
                  <c:v>3592</c:v>
                </c:pt>
                <c:pt idx="445">
                  <c:v>7924</c:v>
                </c:pt>
                <c:pt idx="446">
                  <c:v>6071</c:v>
                </c:pt>
                <c:pt idx="447">
                  <c:v>5564</c:v>
                </c:pt>
                <c:pt idx="448">
                  <c:v>9044</c:v>
                </c:pt>
                <c:pt idx="449">
                  <c:v>5833</c:v>
                </c:pt>
                <c:pt idx="450">
                  <c:v>6272</c:v>
                </c:pt>
                <c:pt idx="451">
                  <c:v>5637</c:v>
                </c:pt>
                <c:pt idx="452">
                  <c:v>6494</c:v>
                </c:pt>
                <c:pt idx="453">
                  <c:v>5893</c:v>
                </c:pt>
                <c:pt idx="454">
                  <c:v>6588</c:v>
                </c:pt>
                <c:pt idx="455">
                  <c:v>2453</c:v>
                </c:pt>
                <c:pt idx="456">
                  <c:v>7801</c:v>
                </c:pt>
                <c:pt idx="457">
                  <c:v>5212</c:v>
                </c:pt>
                <c:pt idx="458">
                  <c:v>7146</c:v>
                </c:pt>
                <c:pt idx="459">
                  <c:v>2775</c:v>
                </c:pt>
                <c:pt idx="460">
                  <c:v>8516</c:v>
                </c:pt>
                <c:pt idx="461">
                  <c:v>6481</c:v>
                </c:pt>
                <c:pt idx="462">
                  <c:v>6613</c:v>
                </c:pt>
                <c:pt idx="463">
                  <c:v>1932</c:v>
                </c:pt>
                <c:pt idx="464">
                  <c:v>7224</c:v>
                </c:pt>
                <c:pt idx="465">
                  <c:v>4205</c:v>
                </c:pt>
                <c:pt idx="466">
                  <c:v>6534</c:v>
                </c:pt>
                <c:pt idx="467">
                  <c:v>5608</c:v>
                </c:pt>
                <c:pt idx="468">
                  <c:v>8178</c:v>
                </c:pt>
                <c:pt idx="469">
                  <c:v>8630</c:v>
                </c:pt>
                <c:pt idx="470">
                  <c:v>5872</c:v>
                </c:pt>
                <c:pt idx="471">
                  <c:v>5667</c:v>
                </c:pt>
                <c:pt idx="472">
                  <c:v>5443</c:v>
                </c:pt>
                <c:pt idx="473">
                  <c:v>5773</c:v>
                </c:pt>
                <c:pt idx="474">
                  <c:v>7142</c:v>
                </c:pt>
                <c:pt idx="475">
                  <c:v>6358</c:v>
                </c:pt>
                <c:pt idx="476">
                  <c:v>6527</c:v>
                </c:pt>
                <c:pt idx="477">
                  <c:v>5857</c:v>
                </c:pt>
                <c:pt idx="478">
                  <c:v>6090</c:v>
                </c:pt>
                <c:pt idx="479">
                  <c:v>8849</c:v>
                </c:pt>
                <c:pt idx="480">
                  <c:v>5741</c:v>
                </c:pt>
                <c:pt idx="481">
                  <c:v>5457</c:v>
                </c:pt>
                <c:pt idx="482">
                  <c:v>4802</c:v>
                </c:pt>
                <c:pt idx="483">
                  <c:v>5613</c:v>
                </c:pt>
                <c:pt idx="484">
                  <c:v>6856</c:v>
                </c:pt>
                <c:pt idx="485">
                  <c:v>6136</c:v>
                </c:pt>
                <c:pt idx="486">
                  <c:v>5796</c:v>
                </c:pt>
                <c:pt idx="487">
                  <c:v>5844</c:v>
                </c:pt>
                <c:pt idx="488">
                  <c:v>6114</c:v>
                </c:pt>
                <c:pt idx="489">
                  <c:v>8689</c:v>
                </c:pt>
                <c:pt idx="490">
                  <c:v>8564</c:v>
                </c:pt>
                <c:pt idx="491">
                  <c:v>7305</c:v>
                </c:pt>
                <c:pt idx="492">
                  <c:v>5662</c:v>
                </c:pt>
                <c:pt idx="493">
                  <c:v>5667</c:v>
                </c:pt>
                <c:pt idx="494">
                  <c:v>6380</c:v>
                </c:pt>
                <c:pt idx="495">
                  <c:v>6961</c:v>
                </c:pt>
                <c:pt idx="496">
                  <c:v>6274</c:v>
                </c:pt>
                <c:pt idx="497">
                  <c:v>6520</c:v>
                </c:pt>
                <c:pt idx="498">
                  <c:v>2407</c:v>
                </c:pt>
                <c:pt idx="499">
                  <c:v>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C-4E84-839D-13AADB2CCAC0}"/>
            </c:ext>
          </c:extLst>
        </c:ser>
        <c:ser>
          <c:idx val="1"/>
          <c:order val="1"/>
          <c:tx>
            <c:strRef>
              <c:f>'Busqueda Codificada'!$G$3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'Busqueda Codificada'!$E$4:$E$503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Codificada'!$G$4:$G$503</c:f>
              <c:numCache>
                <c:formatCode>General</c:formatCode>
                <c:ptCount val="500"/>
                <c:pt idx="0">
                  <c:v>6229</c:v>
                </c:pt>
                <c:pt idx="1">
                  <c:v>5758</c:v>
                </c:pt>
                <c:pt idx="2">
                  <c:v>10186</c:v>
                </c:pt>
                <c:pt idx="3">
                  <c:v>5753</c:v>
                </c:pt>
                <c:pt idx="4">
                  <c:v>3276</c:v>
                </c:pt>
                <c:pt idx="5">
                  <c:v>1554</c:v>
                </c:pt>
                <c:pt idx="6">
                  <c:v>3617</c:v>
                </c:pt>
                <c:pt idx="7">
                  <c:v>1678</c:v>
                </c:pt>
                <c:pt idx="8">
                  <c:v>4127</c:v>
                </c:pt>
                <c:pt idx="9">
                  <c:v>1896</c:v>
                </c:pt>
                <c:pt idx="10">
                  <c:v>1029</c:v>
                </c:pt>
                <c:pt idx="11">
                  <c:v>2458</c:v>
                </c:pt>
                <c:pt idx="12">
                  <c:v>1529</c:v>
                </c:pt>
                <c:pt idx="13">
                  <c:v>4806</c:v>
                </c:pt>
                <c:pt idx="14">
                  <c:v>1711</c:v>
                </c:pt>
                <c:pt idx="15">
                  <c:v>4696</c:v>
                </c:pt>
                <c:pt idx="16">
                  <c:v>1176</c:v>
                </c:pt>
                <c:pt idx="17">
                  <c:v>3166</c:v>
                </c:pt>
                <c:pt idx="18">
                  <c:v>3371</c:v>
                </c:pt>
                <c:pt idx="19">
                  <c:v>5318</c:v>
                </c:pt>
                <c:pt idx="20">
                  <c:v>12906</c:v>
                </c:pt>
                <c:pt idx="21">
                  <c:v>2058</c:v>
                </c:pt>
                <c:pt idx="22">
                  <c:v>2794</c:v>
                </c:pt>
                <c:pt idx="23">
                  <c:v>5607</c:v>
                </c:pt>
                <c:pt idx="24">
                  <c:v>1149</c:v>
                </c:pt>
                <c:pt idx="25">
                  <c:v>1323</c:v>
                </c:pt>
                <c:pt idx="26">
                  <c:v>1180</c:v>
                </c:pt>
                <c:pt idx="27">
                  <c:v>1625</c:v>
                </c:pt>
                <c:pt idx="28">
                  <c:v>1081</c:v>
                </c:pt>
                <c:pt idx="29">
                  <c:v>940</c:v>
                </c:pt>
                <c:pt idx="30">
                  <c:v>3257</c:v>
                </c:pt>
                <c:pt idx="31">
                  <c:v>2910</c:v>
                </c:pt>
                <c:pt idx="32">
                  <c:v>1410</c:v>
                </c:pt>
                <c:pt idx="33">
                  <c:v>5438</c:v>
                </c:pt>
                <c:pt idx="34">
                  <c:v>2588</c:v>
                </c:pt>
                <c:pt idx="35">
                  <c:v>1341</c:v>
                </c:pt>
                <c:pt idx="36">
                  <c:v>808</c:v>
                </c:pt>
                <c:pt idx="37">
                  <c:v>1176</c:v>
                </c:pt>
                <c:pt idx="38">
                  <c:v>4923</c:v>
                </c:pt>
                <c:pt idx="39">
                  <c:v>1964</c:v>
                </c:pt>
                <c:pt idx="40">
                  <c:v>5526</c:v>
                </c:pt>
                <c:pt idx="41">
                  <c:v>1476</c:v>
                </c:pt>
                <c:pt idx="42">
                  <c:v>942</c:v>
                </c:pt>
                <c:pt idx="43">
                  <c:v>5686</c:v>
                </c:pt>
                <c:pt idx="44">
                  <c:v>1666</c:v>
                </c:pt>
                <c:pt idx="45">
                  <c:v>785</c:v>
                </c:pt>
                <c:pt idx="46">
                  <c:v>4722</c:v>
                </c:pt>
                <c:pt idx="47">
                  <c:v>3743</c:v>
                </c:pt>
                <c:pt idx="48">
                  <c:v>3845</c:v>
                </c:pt>
                <c:pt idx="49">
                  <c:v>2608</c:v>
                </c:pt>
                <c:pt idx="50">
                  <c:v>3420</c:v>
                </c:pt>
                <c:pt idx="51">
                  <c:v>1265</c:v>
                </c:pt>
                <c:pt idx="52">
                  <c:v>2234</c:v>
                </c:pt>
                <c:pt idx="53">
                  <c:v>1507</c:v>
                </c:pt>
                <c:pt idx="54">
                  <c:v>1135</c:v>
                </c:pt>
                <c:pt idx="55">
                  <c:v>4861</c:v>
                </c:pt>
                <c:pt idx="56">
                  <c:v>1026</c:v>
                </c:pt>
                <c:pt idx="57">
                  <c:v>1568</c:v>
                </c:pt>
                <c:pt idx="58">
                  <c:v>987</c:v>
                </c:pt>
                <c:pt idx="59">
                  <c:v>1102</c:v>
                </c:pt>
                <c:pt idx="60">
                  <c:v>1018</c:v>
                </c:pt>
                <c:pt idx="61">
                  <c:v>3970</c:v>
                </c:pt>
                <c:pt idx="62">
                  <c:v>3664</c:v>
                </c:pt>
                <c:pt idx="63">
                  <c:v>1761</c:v>
                </c:pt>
                <c:pt idx="64">
                  <c:v>5445</c:v>
                </c:pt>
                <c:pt idx="65">
                  <c:v>4491</c:v>
                </c:pt>
                <c:pt idx="66">
                  <c:v>1023</c:v>
                </c:pt>
                <c:pt idx="67">
                  <c:v>3272</c:v>
                </c:pt>
                <c:pt idx="68">
                  <c:v>7984</c:v>
                </c:pt>
                <c:pt idx="69">
                  <c:v>1652</c:v>
                </c:pt>
                <c:pt idx="70">
                  <c:v>1098</c:v>
                </c:pt>
                <c:pt idx="71">
                  <c:v>1088</c:v>
                </c:pt>
                <c:pt idx="72">
                  <c:v>2869</c:v>
                </c:pt>
                <c:pt idx="73">
                  <c:v>1559</c:v>
                </c:pt>
                <c:pt idx="74">
                  <c:v>1492</c:v>
                </c:pt>
                <c:pt idx="75">
                  <c:v>4658</c:v>
                </c:pt>
                <c:pt idx="76">
                  <c:v>3877</c:v>
                </c:pt>
                <c:pt idx="77">
                  <c:v>1159</c:v>
                </c:pt>
                <c:pt idx="78">
                  <c:v>5999</c:v>
                </c:pt>
                <c:pt idx="79">
                  <c:v>4459</c:v>
                </c:pt>
                <c:pt idx="80">
                  <c:v>5192</c:v>
                </c:pt>
                <c:pt idx="81">
                  <c:v>718</c:v>
                </c:pt>
                <c:pt idx="82">
                  <c:v>2126</c:v>
                </c:pt>
                <c:pt idx="83">
                  <c:v>1367</c:v>
                </c:pt>
                <c:pt idx="84">
                  <c:v>1199</c:v>
                </c:pt>
                <c:pt idx="85">
                  <c:v>978</c:v>
                </c:pt>
                <c:pt idx="86">
                  <c:v>1550</c:v>
                </c:pt>
                <c:pt idx="87">
                  <c:v>2451</c:v>
                </c:pt>
                <c:pt idx="88">
                  <c:v>5041</c:v>
                </c:pt>
                <c:pt idx="89">
                  <c:v>3008</c:v>
                </c:pt>
                <c:pt idx="90">
                  <c:v>1962</c:v>
                </c:pt>
                <c:pt idx="91">
                  <c:v>1783</c:v>
                </c:pt>
                <c:pt idx="92">
                  <c:v>1889</c:v>
                </c:pt>
                <c:pt idx="93">
                  <c:v>1090</c:v>
                </c:pt>
                <c:pt idx="94">
                  <c:v>2896</c:v>
                </c:pt>
                <c:pt idx="95">
                  <c:v>901</c:v>
                </c:pt>
                <c:pt idx="96">
                  <c:v>1107</c:v>
                </c:pt>
                <c:pt idx="97">
                  <c:v>1462</c:v>
                </c:pt>
                <c:pt idx="98">
                  <c:v>3687</c:v>
                </c:pt>
                <c:pt idx="99">
                  <c:v>2768</c:v>
                </c:pt>
                <c:pt idx="100">
                  <c:v>3934</c:v>
                </c:pt>
                <c:pt idx="101">
                  <c:v>7450</c:v>
                </c:pt>
                <c:pt idx="102">
                  <c:v>1605</c:v>
                </c:pt>
                <c:pt idx="103">
                  <c:v>2298</c:v>
                </c:pt>
                <c:pt idx="104">
                  <c:v>2372</c:v>
                </c:pt>
                <c:pt idx="105">
                  <c:v>1218</c:v>
                </c:pt>
                <c:pt idx="106">
                  <c:v>1310</c:v>
                </c:pt>
                <c:pt idx="107">
                  <c:v>1979</c:v>
                </c:pt>
                <c:pt idx="108">
                  <c:v>1930</c:v>
                </c:pt>
                <c:pt idx="109">
                  <c:v>1593</c:v>
                </c:pt>
                <c:pt idx="110">
                  <c:v>3287</c:v>
                </c:pt>
                <c:pt idx="111">
                  <c:v>1421</c:v>
                </c:pt>
                <c:pt idx="112">
                  <c:v>8894</c:v>
                </c:pt>
                <c:pt idx="113">
                  <c:v>3531</c:v>
                </c:pt>
                <c:pt idx="114">
                  <c:v>3024</c:v>
                </c:pt>
                <c:pt idx="115">
                  <c:v>2788</c:v>
                </c:pt>
                <c:pt idx="116">
                  <c:v>3241</c:v>
                </c:pt>
                <c:pt idx="117">
                  <c:v>1456</c:v>
                </c:pt>
                <c:pt idx="118">
                  <c:v>2036</c:v>
                </c:pt>
                <c:pt idx="119">
                  <c:v>1827</c:v>
                </c:pt>
                <c:pt idx="120">
                  <c:v>1895</c:v>
                </c:pt>
                <c:pt idx="121">
                  <c:v>5348</c:v>
                </c:pt>
                <c:pt idx="122">
                  <c:v>1148</c:v>
                </c:pt>
                <c:pt idx="123">
                  <c:v>1452</c:v>
                </c:pt>
                <c:pt idx="124">
                  <c:v>5792</c:v>
                </c:pt>
                <c:pt idx="125">
                  <c:v>1412</c:v>
                </c:pt>
                <c:pt idx="126">
                  <c:v>1084</c:v>
                </c:pt>
                <c:pt idx="127">
                  <c:v>1091</c:v>
                </c:pt>
                <c:pt idx="128">
                  <c:v>1067</c:v>
                </c:pt>
                <c:pt idx="129">
                  <c:v>4614</c:v>
                </c:pt>
                <c:pt idx="130">
                  <c:v>12344</c:v>
                </c:pt>
                <c:pt idx="131">
                  <c:v>995</c:v>
                </c:pt>
                <c:pt idx="132">
                  <c:v>1782</c:v>
                </c:pt>
                <c:pt idx="133">
                  <c:v>727</c:v>
                </c:pt>
                <c:pt idx="134">
                  <c:v>2752</c:v>
                </c:pt>
                <c:pt idx="135">
                  <c:v>3086</c:v>
                </c:pt>
                <c:pt idx="136">
                  <c:v>1553</c:v>
                </c:pt>
                <c:pt idx="137">
                  <c:v>4181</c:v>
                </c:pt>
                <c:pt idx="138">
                  <c:v>1490</c:v>
                </c:pt>
                <c:pt idx="139">
                  <c:v>5352</c:v>
                </c:pt>
                <c:pt idx="140">
                  <c:v>1289</c:v>
                </c:pt>
                <c:pt idx="141">
                  <c:v>1215</c:v>
                </c:pt>
                <c:pt idx="142">
                  <c:v>1041</c:v>
                </c:pt>
                <c:pt idx="143">
                  <c:v>1623</c:v>
                </c:pt>
                <c:pt idx="144">
                  <c:v>1275</c:v>
                </c:pt>
                <c:pt idx="145">
                  <c:v>1305</c:v>
                </c:pt>
                <c:pt idx="146">
                  <c:v>890</c:v>
                </c:pt>
                <c:pt idx="147">
                  <c:v>733</c:v>
                </c:pt>
                <c:pt idx="148">
                  <c:v>789</c:v>
                </c:pt>
                <c:pt idx="149">
                  <c:v>2103</c:v>
                </c:pt>
                <c:pt idx="150">
                  <c:v>1215</c:v>
                </c:pt>
                <c:pt idx="151">
                  <c:v>2947</c:v>
                </c:pt>
                <c:pt idx="152">
                  <c:v>4707</c:v>
                </c:pt>
                <c:pt idx="153">
                  <c:v>1103</c:v>
                </c:pt>
                <c:pt idx="154">
                  <c:v>3055</c:v>
                </c:pt>
                <c:pt idx="155">
                  <c:v>1078</c:v>
                </c:pt>
                <c:pt idx="156">
                  <c:v>2505</c:v>
                </c:pt>
                <c:pt idx="157">
                  <c:v>791</c:v>
                </c:pt>
                <c:pt idx="158">
                  <c:v>1116</c:v>
                </c:pt>
                <c:pt idx="159">
                  <c:v>1400</c:v>
                </c:pt>
                <c:pt idx="160">
                  <c:v>1054</c:v>
                </c:pt>
                <c:pt idx="161">
                  <c:v>1782</c:v>
                </c:pt>
                <c:pt idx="162">
                  <c:v>1275</c:v>
                </c:pt>
                <c:pt idx="163">
                  <c:v>826</c:v>
                </c:pt>
                <c:pt idx="164">
                  <c:v>1856</c:v>
                </c:pt>
                <c:pt idx="165">
                  <c:v>1082</c:v>
                </c:pt>
                <c:pt idx="166">
                  <c:v>1014</c:v>
                </c:pt>
                <c:pt idx="167">
                  <c:v>2695</c:v>
                </c:pt>
                <c:pt idx="168">
                  <c:v>2227</c:v>
                </c:pt>
                <c:pt idx="169">
                  <c:v>10032</c:v>
                </c:pt>
                <c:pt idx="170">
                  <c:v>1504</c:v>
                </c:pt>
                <c:pt idx="171">
                  <c:v>1655</c:v>
                </c:pt>
                <c:pt idx="172">
                  <c:v>1221</c:v>
                </c:pt>
                <c:pt idx="173">
                  <c:v>907</c:v>
                </c:pt>
                <c:pt idx="174">
                  <c:v>5452</c:v>
                </c:pt>
                <c:pt idx="175">
                  <c:v>4964</c:v>
                </c:pt>
                <c:pt idx="176">
                  <c:v>798</c:v>
                </c:pt>
                <c:pt idx="177">
                  <c:v>6160</c:v>
                </c:pt>
                <c:pt idx="178">
                  <c:v>4995</c:v>
                </c:pt>
                <c:pt idx="179">
                  <c:v>1437</c:v>
                </c:pt>
                <c:pt idx="180">
                  <c:v>1069</c:v>
                </c:pt>
                <c:pt idx="181">
                  <c:v>795</c:v>
                </c:pt>
                <c:pt idx="182">
                  <c:v>1141</c:v>
                </c:pt>
                <c:pt idx="183">
                  <c:v>2705</c:v>
                </c:pt>
                <c:pt idx="184">
                  <c:v>2920</c:v>
                </c:pt>
                <c:pt idx="185">
                  <c:v>1876</c:v>
                </c:pt>
                <c:pt idx="186">
                  <c:v>1139</c:v>
                </c:pt>
                <c:pt idx="187">
                  <c:v>1005</c:v>
                </c:pt>
                <c:pt idx="188">
                  <c:v>3300</c:v>
                </c:pt>
                <c:pt idx="189">
                  <c:v>2343</c:v>
                </c:pt>
                <c:pt idx="190">
                  <c:v>1069</c:v>
                </c:pt>
                <c:pt idx="191">
                  <c:v>5471</c:v>
                </c:pt>
                <c:pt idx="192">
                  <c:v>3905</c:v>
                </c:pt>
                <c:pt idx="193">
                  <c:v>1912</c:v>
                </c:pt>
                <c:pt idx="194">
                  <c:v>2618</c:v>
                </c:pt>
                <c:pt idx="195">
                  <c:v>5838</c:v>
                </c:pt>
                <c:pt idx="196">
                  <c:v>944</c:v>
                </c:pt>
                <c:pt idx="197">
                  <c:v>1033</c:v>
                </c:pt>
                <c:pt idx="198">
                  <c:v>24753</c:v>
                </c:pt>
                <c:pt idx="199">
                  <c:v>1477</c:v>
                </c:pt>
                <c:pt idx="200">
                  <c:v>1196</c:v>
                </c:pt>
                <c:pt idx="201">
                  <c:v>1523</c:v>
                </c:pt>
                <c:pt idx="202">
                  <c:v>1191</c:v>
                </c:pt>
                <c:pt idx="203">
                  <c:v>1878</c:v>
                </c:pt>
                <c:pt idx="204">
                  <c:v>5792</c:v>
                </c:pt>
                <c:pt idx="205">
                  <c:v>5422</c:v>
                </c:pt>
                <c:pt idx="206">
                  <c:v>5158</c:v>
                </c:pt>
                <c:pt idx="207">
                  <c:v>2714</c:v>
                </c:pt>
                <c:pt idx="208">
                  <c:v>3049</c:v>
                </c:pt>
                <c:pt idx="209">
                  <c:v>4764</c:v>
                </c:pt>
                <c:pt idx="210">
                  <c:v>1017</c:v>
                </c:pt>
                <c:pt idx="211">
                  <c:v>1546</c:v>
                </c:pt>
                <c:pt idx="212">
                  <c:v>914</c:v>
                </c:pt>
                <c:pt idx="213">
                  <c:v>5719</c:v>
                </c:pt>
                <c:pt idx="214">
                  <c:v>1671</c:v>
                </c:pt>
                <c:pt idx="215">
                  <c:v>942</c:v>
                </c:pt>
                <c:pt idx="216">
                  <c:v>1457</c:v>
                </c:pt>
                <c:pt idx="217">
                  <c:v>1562</c:v>
                </c:pt>
                <c:pt idx="218">
                  <c:v>4187</c:v>
                </c:pt>
                <c:pt idx="219">
                  <c:v>3211</c:v>
                </c:pt>
                <c:pt idx="220">
                  <c:v>2444</c:v>
                </c:pt>
                <c:pt idx="221">
                  <c:v>994</c:v>
                </c:pt>
                <c:pt idx="222">
                  <c:v>2596</c:v>
                </c:pt>
                <c:pt idx="223">
                  <c:v>3492</c:v>
                </c:pt>
                <c:pt idx="224">
                  <c:v>5436</c:v>
                </c:pt>
                <c:pt idx="225">
                  <c:v>1721</c:v>
                </c:pt>
                <c:pt idx="226">
                  <c:v>1622</c:v>
                </c:pt>
                <c:pt idx="227">
                  <c:v>2692</c:v>
                </c:pt>
                <c:pt idx="228">
                  <c:v>2639</c:v>
                </c:pt>
                <c:pt idx="229">
                  <c:v>3611</c:v>
                </c:pt>
                <c:pt idx="230">
                  <c:v>1518</c:v>
                </c:pt>
                <c:pt idx="231">
                  <c:v>1166</c:v>
                </c:pt>
                <c:pt idx="232">
                  <c:v>1999</c:v>
                </c:pt>
                <c:pt idx="233">
                  <c:v>6243</c:v>
                </c:pt>
                <c:pt idx="234">
                  <c:v>2919</c:v>
                </c:pt>
                <c:pt idx="235">
                  <c:v>2054</c:v>
                </c:pt>
                <c:pt idx="236">
                  <c:v>2103</c:v>
                </c:pt>
                <c:pt idx="237">
                  <c:v>5280</c:v>
                </c:pt>
                <c:pt idx="238">
                  <c:v>1429</c:v>
                </c:pt>
                <c:pt idx="239">
                  <c:v>8799</c:v>
                </c:pt>
                <c:pt idx="240">
                  <c:v>3260</c:v>
                </c:pt>
                <c:pt idx="241">
                  <c:v>2144</c:v>
                </c:pt>
                <c:pt idx="242">
                  <c:v>1830</c:v>
                </c:pt>
                <c:pt idx="243">
                  <c:v>2250</c:v>
                </c:pt>
                <c:pt idx="244">
                  <c:v>3122</c:v>
                </c:pt>
                <c:pt idx="245">
                  <c:v>5219</c:v>
                </c:pt>
                <c:pt idx="246">
                  <c:v>1066</c:v>
                </c:pt>
                <c:pt idx="247">
                  <c:v>1903</c:v>
                </c:pt>
                <c:pt idx="248">
                  <c:v>3730</c:v>
                </c:pt>
                <c:pt idx="249">
                  <c:v>2796</c:v>
                </c:pt>
                <c:pt idx="250">
                  <c:v>1856</c:v>
                </c:pt>
                <c:pt idx="251">
                  <c:v>6622</c:v>
                </c:pt>
                <c:pt idx="252">
                  <c:v>3307</c:v>
                </c:pt>
                <c:pt idx="253">
                  <c:v>2802</c:v>
                </c:pt>
                <c:pt idx="254">
                  <c:v>7371</c:v>
                </c:pt>
                <c:pt idx="255">
                  <c:v>5914</c:v>
                </c:pt>
                <c:pt idx="256">
                  <c:v>1805</c:v>
                </c:pt>
                <c:pt idx="257">
                  <c:v>1416</c:v>
                </c:pt>
                <c:pt idx="258">
                  <c:v>2617</c:v>
                </c:pt>
                <c:pt idx="259">
                  <c:v>6790</c:v>
                </c:pt>
                <c:pt idx="260">
                  <c:v>1468</c:v>
                </c:pt>
                <c:pt idx="261">
                  <c:v>1827</c:v>
                </c:pt>
                <c:pt idx="262">
                  <c:v>4393</c:v>
                </c:pt>
                <c:pt idx="263">
                  <c:v>2243</c:v>
                </c:pt>
                <c:pt idx="264">
                  <c:v>5199</c:v>
                </c:pt>
                <c:pt idx="265">
                  <c:v>4985</c:v>
                </c:pt>
                <c:pt idx="266">
                  <c:v>951</c:v>
                </c:pt>
                <c:pt idx="267">
                  <c:v>1523</c:v>
                </c:pt>
                <c:pt idx="268">
                  <c:v>8067</c:v>
                </c:pt>
                <c:pt idx="269">
                  <c:v>968</c:v>
                </c:pt>
                <c:pt idx="270">
                  <c:v>3794</c:v>
                </c:pt>
                <c:pt idx="271">
                  <c:v>1230</c:v>
                </c:pt>
                <c:pt idx="272">
                  <c:v>1340</c:v>
                </c:pt>
                <c:pt idx="273">
                  <c:v>4571</c:v>
                </c:pt>
                <c:pt idx="274">
                  <c:v>5963</c:v>
                </c:pt>
                <c:pt idx="275">
                  <c:v>4584</c:v>
                </c:pt>
                <c:pt idx="276">
                  <c:v>1417</c:v>
                </c:pt>
                <c:pt idx="277">
                  <c:v>4967</c:v>
                </c:pt>
                <c:pt idx="278">
                  <c:v>2637</c:v>
                </c:pt>
                <c:pt idx="279">
                  <c:v>2814</c:v>
                </c:pt>
                <c:pt idx="280">
                  <c:v>2133</c:v>
                </c:pt>
                <c:pt idx="281">
                  <c:v>2396</c:v>
                </c:pt>
                <c:pt idx="282">
                  <c:v>2314</c:v>
                </c:pt>
                <c:pt idx="283">
                  <c:v>5923</c:v>
                </c:pt>
                <c:pt idx="284">
                  <c:v>11188</c:v>
                </c:pt>
                <c:pt idx="285">
                  <c:v>2356</c:v>
                </c:pt>
                <c:pt idx="286">
                  <c:v>3439</c:v>
                </c:pt>
                <c:pt idx="287">
                  <c:v>2099</c:v>
                </c:pt>
                <c:pt idx="288">
                  <c:v>6003</c:v>
                </c:pt>
                <c:pt idx="289">
                  <c:v>3911</c:v>
                </c:pt>
                <c:pt idx="290">
                  <c:v>2390</c:v>
                </c:pt>
                <c:pt idx="291">
                  <c:v>1946</c:v>
                </c:pt>
                <c:pt idx="292">
                  <c:v>1110</c:v>
                </c:pt>
                <c:pt idx="293">
                  <c:v>2789</c:v>
                </c:pt>
                <c:pt idx="294">
                  <c:v>1418</c:v>
                </c:pt>
                <c:pt idx="295">
                  <c:v>2609</c:v>
                </c:pt>
                <c:pt idx="296">
                  <c:v>4861</c:v>
                </c:pt>
                <c:pt idx="297">
                  <c:v>3569</c:v>
                </c:pt>
                <c:pt idx="298">
                  <c:v>1466</c:v>
                </c:pt>
                <c:pt idx="299">
                  <c:v>1766</c:v>
                </c:pt>
                <c:pt idx="300">
                  <c:v>2114</c:v>
                </c:pt>
                <c:pt idx="301">
                  <c:v>2880</c:v>
                </c:pt>
                <c:pt idx="302">
                  <c:v>1799</c:v>
                </c:pt>
                <c:pt idx="303">
                  <c:v>850</c:v>
                </c:pt>
                <c:pt idx="304">
                  <c:v>1324</c:v>
                </c:pt>
                <c:pt idx="305">
                  <c:v>3836</c:v>
                </c:pt>
                <c:pt idx="306">
                  <c:v>1680</c:v>
                </c:pt>
                <c:pt idx="307">
                  <c:v>1148</c:v>
                </c:pt>
                <c:pt idx="308">
                  <c:v>1860</c:v>
                </c:pt>
                <c:pt idx="309">
                  <c:v>2072</c:v>
                </c:pt>
                <c:pt idx="310">
                  <c:v>3544</c:v>
                </c:pt>
                <c:pt idx="311">
                  <c:v>1175</c:v>
                </c:pt>
                <c:pt idx="312">
                  <c:v>5082</c:v>
                </c:pt>
                <c:pt idx="313">
                  <c:v>4437</c:v>
                </c:pt>
                <c:pt idx="314">
                  <c:v>1700</c:v>
                </c:pt>
                <c:pt idx="315">
                  <c:v>848</c:v>
                </c:pt>
                <c:pt idx="316">
                  <c:v>2639</c:v>
                </c:pt>
                <c:pt idx="317">
                  <c:v>1988</c:v>
                </c:pt>
                <c:pt idx="318">
                  <c:v>934</c:v>
                </c:pt>
                <c:pt idx="319">
                  <c:v>953</c:v>
                </c:pt>
                <c:pt idx="320">
                  <c:v>919</c:v>
                </c:pt>
                <c:pt idx="321">
                  <c:v>1569</c:v>
                </c:pt>
                <c:pt idx="322">
                  <c:v>1470</c:v>
                </c:pt>
                <c:pt idx="323">
                  <c:v>3035</c:v>
                </c:pt>
                <c:pt idx="324">
                  <c:v>2382</c:v>
                </c:pt>
                <c:pt idx="325">
                  <c:v>1594</c:v>
                </c:pt>
                <c:pt idx="326">
                  <c:v>10330</c:v>
                </c:pt>
                <c:pt idx="327">
                  <c:v>769</c:v>
                </c:pt>
                <c:pt idx="328">
                  <c:v>1027</c:v>
                </c:pt>
                <c:pt idx="329">
                  <c:v>1549</c:v>
                </c:pt>
                <c:pt idx="330">
                  <c:v>5742</c:v>
                </c:pt>
                <c:pt idx="331">
                  <c:v>1329</c:v>
                </c:pt>
                <c:pt idx="332">
                  <c:v>5087</c:v>
                </c:pt>
                <c:pt idx="333">
                  <c:v>1246</c:v>
                </c:pt>
                <c:pt idx="334">
                  <c:v>746</c:v>
                </c:pt>
                <c:pt idx="335">
                  <c:v>900</c:v>
                </c:pt>
                <c:pt idx="336">
                  <c:v>2041</c:v>
                </c:pt>
                <c:pt idx="337">
                  <c:v>4339</c:v>
                </c:pt>
                <c:pt idx="338">
                  <c:v>5025</c:v>
                </c:pt>
                <c:pt idx="339">
                  <c:v>2596</c:v>
                </c:pt>
                <c:pt idx="340">
                  <c:v>4846</c:v>
                </c:pt>
                <c:pt idx="341">
                  <c:v>2760</c:v>
                </c:pt>
                <c:pt idx="342">
                  <c:v>1429</c:v>
                </c:pt>
                <c:pt idx="343">
                  <c:v>2090</c:v>
                </c:pt>
                <c:pt idx="344">
                  <c:v>907</c:v>
                </c:pt>
                <c:pt idx="345">
                  <c:v>5012</c:v>
                </c:pt>
                <c:pt idx="346">
                  <c:v>2209</c:v>
                </c:pt>
                <c:pt idx="347">
                  <c:v>4407</c:v>
                </c:pt>
                <c:pt idx="348">
                  <c:v>3354</c:v>
                </c:pt>
                <c:pt idx="349">
                  <c:v>1031</c:v>
                </c:pt>
                <c:pt idx="350">
                  <c:v>1402</c:v>
                </c:pt>
                <c:pt idx="351">
                  <c:v>2381</c:v>
                </c:pt>
                <c:pt idx="352">
                  <c:v>1494</c:v>
                </c:pt>
                <c:pt idx="353">
                  <c:v>1828</c:v>
                </c:pt>
                <c:pt idx="354">
                  <c:v>3560</c:v>
                </c:pt>
                <c:pt idx="355">
                  <c:v>4896</c:v>
                </c:pt>
                <c:pt idx="356">
                  <c:v>1055</c:v>
                </c:pt>
                <c:pt idx="357">
                  <c:v>5818</c:v>
                </c:pt>
                <c:pt idx="358">
                  <c:v>697</c:v>
                </c:pt>
                <c:pt idx="359">
                  <c:v>4655</c:v>
                </c:pt>
                <c:pt idx="360">
                  <c:v>5081</c:v>
                </c:pt>
                <c:pt idx="361">
                  <c:v>1269</c:v>
                </c:pt>
                <c:pt idx="362">
                  <c:v>1162</c:v>
                </c:pt>
                <c:pt idx="363">
                  <c:v>1236</c:v>
                </c:pt>
                <c:pt idx="364">
                  <c:v>2405</c:v>
                </c:pt>
                <c:pt idx="365">
                  <c:v>1869</c:v>
                </c:pt>
                <c:pt idx="366">
                  <c:v>939</c:v>
                </c:pt>
                <c:pt idx="367">
                  <c:v>1180</c:v>
                </c:pt>
                <c:pt idx="368">
                  <c:v>1266</c:v>
                </c:pt>
                <c:pt idx="369">
                  <c:v>1111</c:v>
                </c:pt>
                <c:pt idx="370">
                  <c:v>1378</c:v>
                </c:pt>
                <c:pt idx="371">
                  <c:v>1090</c:v>
                </c:pt>
                <c:pt idx="372">
                  <c:v>2322</c:v>
                </c:pt>
                <c:pt idx="373">
                  <c:v>1932</c:v>
                </c:pt>
                <c:pt idx="374">
                  <c:v>1298</c:v>
                </c:pt>
                <c:pt idx="375">
                  <c:v>988</c:v>
                </c:pt>
                <c:pt idx="376">
                  <c:v>1073</c:v>
                </c:pt>
                <c:pt idx="377">
                  <c:v>1156</c:v>
                </c:pt>
                <c:pt idx="378">
                  <c:v>4640</c:v>
                </c:pt>
                <c:pt idx="379">
                  <c:v>2156</c:v>
                </c:pt>
                <c:pt idx="380">
                  <c:v>1246</c:v>
                </c:pt>
                <c:pt idx="381">
                  <c:v>1043</c:v>
                </c:pt>
                <c:pt idx="382">
                  <c:v>959</c:v>
                </c:pt>
                <c:pt idx="383">
                  <c:v>1265</c:v>
                </c:pt>
                <c:pt idx="384">
                  <c:v>1446</c:v>
                </c:pt>
                <c:pt idx="385">
                  <c:v>2030</c:v>
                </c:pt>
                <c:pt idx="386">
                  <c:v>1797</c:v>
                </c:pt>
                <c:pt idx="387">
                  <c:v>1489</c:v>
                </c:pt>
                <c:pt idx="388">
                  <c:v>717</c:v>
                </c:pt>
                <c:pt idx="389">
                  <c:v>3425</c:v>
                </c:pt>
                <c:pt idx="390">
                  <c:v>2536</c:v>
                </c:pt>
                <c:pt idx="391">
                  <c:v>6988</c:v>
                </c:pt>
                <c:pt idx="392">
                  <c:v>2430</c:v>
                </c:pt>
                <c:pt idx="393">
                  <c:v>1713</c:v>
                </c:pt>
                <c:pt idx="394">
                  <c:v>4160</c:v>
                </c:pt>
                <c:pt idx="395">
                  <c:v>1156</c:v>
                </c:pt>
                <c:pt idx="396">
                  <c:v>1221</c:v>
                </c:pt>
                <c:pt idx="397">
                  <c:v>1357</c:v>
                </c:pt>
                <c:pt idx="398">
                  <c:v>6078</c:v>
                </c:pt>
                <c:pt idx="399">
                  <c:v>3806</c:v>
                </c:pt>
                <c:pt idx="400">
                  <c:v>1073</c:v>
                </c:pt>
                <c:pt idx="401">
                  <c:v>1321</c:v>
                </c:pt>
                <c:pt idx="402">
                  <c:v>5464</c:v>
                </c:pt>
                <c:pt idx="403">
                  <c:v>3224</c:v>
                </c:pt>
                <c:pt idx="404">
                  <c:v>2556</c:v>
                </c:pt>
                <c:pt idx="405">
                  <c:v>2986</c:v>
                </c:pt>
                <c:pt idx="406">
                  <c:v>2797</c:v>
                </c:pt>
                <c:pt idx="407">
                  <c:v>4500</c:v>
                </c:pt>
                <c:pt idx="408">
                  <c:v>5608</c:v>
                </c:pt>
                <c:pt idx="409">
                  <c:v>2108</c:v>
                </c:pt>
                <c:pt idx="410">
                  <c:v>1639</c:v>
                </c:pt>
                <c:pt idx="411">
                  <c:v>1702</c:v>
                </c:pt>
                <c:pt idx="412">
                  <c:v>6656</c:v>
                </c:pt>
                <c:pt idx="413">
                  <c:v>2061</c:v>
                </c:pt>
                <c:pt idx="414">
                  <c:v>4019</c:v>
                </c:pt>
                <c:pt idx="415">
                  <c:v>2857</c:v>
                </c:pt>
                <c:pt idx="416">
                  <c:v>2654</c:v>
                </c:pt>
                <c:pt idx="417">
                  <c:v>3364</c:v>
                </c:pt>
                <c:pt idx="418">
                  <c:v>1439</c:v>
                </c:pt>
                <c:pt idx="419">
                  <c:v>780</c:v>
                </c:pt>
                <c:pt idx="420">
                  <c:v>3361</c:v>
                </c:pt>
                <c:pt idx="421">
                  <c:v>1588</c:v>
                </c:pt>
                <c:pt idx="422">
                  <c:v>3687</c:v>
                </c:pt>
                <c:pt idx="423">
                  <c:v>1742</c:v>
                </c:pt>
                <c:pt idx="424">
                  <c:v>2490</c:v>
                </c:pt>
                <c:pt idx="425">
                  <c:v>1044</c:v>
                </c:pt>
                <c:pt idx="426">
                  <c:v>5223</c:v>
                </c:pt>
                <c:pt idx="427">
                  <c:v>2576</c:v>
                </c:pt>
                <c:pt idx="428">
                  <c:v>2757</c:v>
                </c:pt>
                <c:pt idx="429">
                  <c:v>2242</c:v>
                </c:pt>
                <c:pt idx="430">
                  <c:v>1501</c:v>
                </c:pt>
                <c:pt idx="431">
                  <c:v>3092</c:v>
                </c:pt>
                <c:pt idx="432">
                  <c:v>3046</c:v>
                </c:pt>
                <c:pt idx="433">
                  <c:v>4354</c:v>
                </c:pt>
                <c:pt idx="434">
                  <c:v>1289</c:v>
                </c:pt>
                <c:pt idx="435">
                  <c:v>6130</c:v>
                </c:pt>
                <c:pt idx="436">
                  <c:v>1198</c:v>
                </c:pt>
                <c:pt idx="437">
                  <c:v>2423</c:v>
                </c:pt>
                <c:pt idx="438">
                  <c:v>3804</c:v>
                </c:pt>
                <c:pt idx="439">
                  <c:v>1195</c:v>
                </c:pt>
                <c:pt idx="440">
                  <c:v>1378</c:v>
                </c:pt>
                <c:pt idx="441">
                  <c:v>1621</c:v>
                </c:pt>
                <c:pt idx="442">
                  <c:v>6069</c:v>
                </c:pt>
                <c:pt idx="443">
                  <c:v>2086</c:v>
                </c:pt>
                <c:pt idx="444">
                  <c:v>878</c:v>
                </c:pt>
                <c:pt idx="445">
                  <c:v>4708</c:v>
                </c:pt>
                <c:pt idx="446">
                  <c:v>4090</c:v>
                </c:pt>
                <c:pt idx="447">
                  <c:v>906</c:v>
                </c:pt>
                <c:pt idx="448">
                  <c:v>2794</c:v>
                </c:pt>
                <c:pt idx="449">
                  <c:v>4917</c:v>
                </c:pt>
                <c:pt idx="450">
                  <c:v>3320</c:v>
                </c:pt>
                <c:pt idx="451">
                  <c:v>1278</c:v>
                </c:pt>
                <c:pt idx="452">
                  <c:v>1212</c:v>
                </c:pt>
                <c:pt idx="453">
                  <c:v>2402</c:v>
                </c:pt>
                <c:pt idx="454">
                  <c:v>1546</c:v>
                </c:pt>
                <c:pt idx="455">
                  <c:v>1642</c:v>
                </c:pt>
                <c:pt idx="456">
                  <c:v>2304</c:v>
                </c:pt>
                <c:pt idx="457">
                  <c:v>1973</c:v>
                </c:pt>
                <c:pt idx="458">
                  <c:v>3019</c:v>
                </c:pt>
                <c:pt idx="459">
                  <c:v>1834</c:v>
                </c:pt>
                <c:pt idx="460">
                  <c:v>872</c:v>
                </c:pt>
                <c:pt idx="461">
                  <c:v>987</c:v>
                </c:pt>
                <c:pt idx="462">
                  <c:v>1071</c:v>
                </c:pt>
                <c:pt idx="463">
                  <c:v>2402</c:v>
                </c:pt>
                <c:pt idx="464">
                  <c:v>6638</c:v>
                </c:pt>
                <c:pt idx="465">
                  <c:v>1237</c:v>
                </c:pt>
                <c:pt idx="466">
                  <c:v>1146</c:v>
                </c:pt>
                <c:pt idx="467">
                  <c:v>1768</c:v>
                </c:pt>
                <c:pt idx="468">
                  <c:v>8173</c:v>
                </c:pt>
                <c:pt idx="469">
                  <c:v>1743</c:v>
                </c:pt>
                <c:pt idx="470">
                  <c:v>4000</c:v>
                </c:pt>
                <c:pt idx="471">
                  <c:v>2729</c:v>
                </c:pt>
                <c:pt idx="472">
                  <c:v>1384</c:v>
                </c:pt>
                <c:pt idx="473">
                  <c:v>2188</c:v>
                </c:pt>
                <c:pt idx="474">
                  <c:v>3043</c:v>
                </c:pt>
                <c:pt idx="475">
                  <c:v>2223</c:v>
                </c:pt>
                <c:pt idx="476">
                  <c:v>1614</c:v>
                </c:pt>
                <c:pt idx="477">
                  <c:v>2358</c:v>
                </c:pt>
                <c:pt idx="478">
                  <c:v>1480</c:v>
                </c:pt>
                <c:pt idx="479">
                  <c:v>5644</c:v>
                </c:pt>
                <c:pt idx="480">
                  <c:v>2535</c:v>
                </c:pt>
                <c:pt idx="481">
                  <c:v>904</c:v>
                </c:pt>
                <c:pt idx="482">
                  <c:v>4855</c:v>
                </c:pt>
                <c:pt idx="483">
                  <c:v>753</c:v>
                </c:pt>
                <c:pt idx="484">
                  <c:v>1812</c:v>
                </c:pt>
                <c:pt idx="485">
                  <c:v>2329</c:v>
                </c:pt>
                <c:pt idx="486">
                  <c:v>1182</c:v>
                </c:pt>
                <c:pt idx="487">
                  <c:v>711</c:v>
                </c:pt>
                <c:pt idx="488">
                  <c:v>957</c:v>
                </c:pt>
                <c:pt idx="489">
                  <c:v>7555</c:v>
                </c:pt>
                <c:pt idx="490">
                  <c:v>1006</c:v>
                </c:pt>
                <c:pt idx="491">
                  <c:v>1323</c:v>
                </c:pt>
                <c:pt idx="492">
                  <c:v>4918</c:v>
                </c:pt>
                <c:pt idx="493">
                  <c:v>2610</c:v>
                </c:pt>
                <c:pt idx="494">
                  <c:v>1976</c:v>
                </c:pt>
                <c:pt idx="495">
                  <c:v>1090</c:v>
                </c:pt>
                <c:pt idx="496">
                  <c:v>2247</c:v>
                </c:pt>
                <c:pt idx="497">
                  <c:v>837</c:v>
                </c:pt>
                <c:pt idx="498">
                  <c:v>1381</c:v>
                </c:pt>
                <c:pt idx="499">
                  <c:v>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C-4E84-839D-13AADB2C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Promedio</a:t>
            </a:r>
            <a:r>
              <a:rPr lang="es-419" baseline="0"/>
              <a:t> de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Tiempo_Creacion_Codigos!$S$507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Tiempo_Creacion_Codigos!$R$508:$R$512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Tiempo_Creacion_Codigos!$S$508:$S$512</c:f>
              <c:numCache>
                <c:formatCode>General</c:formatCode>
                <c:ptCount val="5"/>
                <c:pt idx="0">
                  <c:v>3867.6959999999999</c:v>
                </c:pt>
                <c:pt idx="1">
                  <c:v>6002.4660000000003</c:v>
                </c:pt>
                <c:pt idx="2">
                  <c:v>8933.5159999999996</c:v>
                </c:pt>
                <c:pt idx="3">
                  <c:v>12297.5</c:v>
                </c:pt>
                <c:pt idx="4">
                  <c:v>12832.147999999999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C-457D-BB05-B4056974EF90}"/>
            </c:ext>
          </c:extLst>
        </c:ser>
        <c:ser>
          <c:idx val="1"/>
          <c:order val="1"/>
          <c:tx>
            <c:strRef>
              <c:f>Tiempo_Creacion_Codigos!$T$507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Tiempo_Creacion_Codigos!$R$508:$R$512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Tiempo_Creacion_Codigos!$T$508:$T$512</c:f>
              <c:numCache>
                <c:formatCode>General</c:formatCode>
                <c:ptCount val="5"/>
                <c:pt idx="0">
                  <c:v>1795.69</c:v>
                </c:pt>
                <c:pt idx="1">
                  <c:v>2995.808</c:v>
                </c:pt>
                <c:pt idx="2">
                  <c:v>6322.9979999999996</c:v>
                </c:pt>
                <c:pt idx="3">
                  <c:v>8295.5059999999994</c:v>
                </c:pt>
                <c:pt idx="4">
                  <c:v>8067.9979999999996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C-457D-BB05-B4056974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</a:t>
            </a:r>
            <a:r>
              <a:rPr lang="es-419" baseline="0"/>
              <a:t>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Tiempo_Creacion_Codigos!$W$507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Tiempo_Creacion_Codigos!$V$508:$V$512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Tiempo_Creacion_Codigos!$W$508:$W$512</c:f>
              <c:numCache>
                <c:formatCode>General</c:formatCode>
                <c:ptCount val="5"/>
                <c:pt idx="0">
                  <c:v>8</c:v>
                </c:pt>
                <c:pt idx="1">
                  <c:v>44</c:v>
                </c:pt>
                <c:pt idx="2">
                  <c:v>27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B-4036-9F0D-8D4097943753}"/>
            </c:ext>
          </c:extLst>
        </c:ser>
        <c:ser>
          <c:idx val="1"/>
          <c:order val="1"/>
          <c:tx>
            <c:strRef>
              <c:f>Tiempo_Creacion_Codigos!$X$507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Tiempo_Creacion_Codigos!$V$508:$V$512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Tiempo_Creacion_Codigos!$X$508:$X$512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24</c:v>
                </c:pt>
                <c:pt idx="3">
                  <c:v>29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B-4036-9F0D-8D4097943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Gap_Codificado</a:t>
            </a:r>
            <a:r>
              <a:rPr lang="es-419" baseline="0"/>
              <a:t>,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'Busqueda Codificada'!$I$3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'Busqueda Codificada'!$H$4:$H$503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Codificada'!$I$4:$I$503</c:f>
              <c:numCache>
                <c:formatCode>General</c:formatCode>
                <c:ptCount val="500"/>
                <c:pt idx="0">
                  <c:v>8770</c:v>
                </c:pt>
                <c:pt idx="1">
                  <c:v>29861</c:v>
                </c:pt>
                <c:pt idx="2">
                  <c:v>18945</c:v>
                </c:pt>
                <c:pt idx="3">
                  <c:v>17342</c:v>
                </c:pt>
                <c:pt idx="4">
                  <c:v>17513</c:v>
                </c:pt>
                <c:pt idx="5">
                  <c:v>17204</c:v>
                </c:pt>
                <c:pt idx="6">
                  <c:v>17588</c:v>
                </c:pt>
                <c:pt idx="7">
                  <c:v>19780</c:v>
                </c:pt>
                <c:pt idx="8">
                  <c:v>16841</c:v>
                </c:pt>
                <c:pt idx="9">
                  <c:v>18421</c:v>
                </c:pt>
                <c:pt idx="10">
                  <c:v>18202</c:v>
                </c:pt>
                <c:pt idx="11">
                  <c:v>16564</c:v>
                </c:pt>
                <c:pt idx="12">
                  <c:v>25575</c:v>
                </c:pt>
                <c:pt idx="13">
                  <c:v>19434</c:v>
                </c:pt>
                <c:pt idx="14">
                  <c:v>20467</c:v>
                </c:pt>
                <c:pt idx="15">
                  <c:v>19761</c:v>
                </c:pt>
                <c:pt idx="16">
                  <c:v>17941</c:v>
                </c:pt>
                <c:pt idx="17">
                  <c:v>600634</c:v>
                </c:pt>
                <c:pt idx="18">
                  <c:v>15172</c:v>
                </c:pt>
                <c:pt idx="19">
                  <c:v>18897</c:v>
                </c:pt>
                <c:pt idx="20">
                  <c:v>21745</c:v>
                </c:pt>
                <c:pt idx="21">
                  <c:v>20615</c:v>
                </c:pt>
                <c:pt idx="22">
                  <c:v>23581</c:v>
                </c:pt>
                <c:pt idx="23">
                  <c:v>16051</c:v>
                </c:pt>
                <c:pt idx="24">
                  <c:v>315851</c:v>
                </c:pt>
                <c:pt idx="25">
                  <c:v>23559</c:v>
                </c:pt>
                <c:pt idx="26">
                  <c:v>22604</c:v>
                </c:pt>
                <c:pt idx="27">
                  <c:v>20510</c:v>
                </c:pt>
                <c:pt idx="28">
                  <c:v>16725</c:v>
                </c:pt>
                <c:pt idx="29">
                  <c:v>23148</c:v>
                </c:pt>
                <c:pt idx="30">
                  <c:v>26181</c:v>
                </c:pt>
                <c:pt idx="31">
                  <c:v>18330</c:v>
                </c:pt>
                <c:pt idx="32">
                  <c:v>4849</c:v>
                </c:pt>
                <c:pt idx="33">
                  <c:v>89408</c:v>
                </c:pt>
                <c:pt idx="34">
                  <c:v>18364</c:v>
                </c:pt>
                <c:pt idx="35">
                  <c:v>6947</c:v>
                </c:pt>
                <c:pt idx="36">
                  <c:v>9028</c:v>
                </c:pt>
                <c:pt idx="37">
                  <c:v>22976</c:v>
                </c:pt>
                <c:pt idx="38">
                  <c:v>20057</c:v>
                </c:pt>
                <c:pt idx="39">
                  <c:v>19021</c:v>
                </c:pt>
                <c:pt idx="40">
                  <c:v>19075</c:v>
                </c:pt>
                <c:pt idx="41">
                  <c:v>24146</c:v>
                </c:pt>
                <c:pt idx="42">
                  <c:v>18762</c:v>
                </c:pt>
                <c:pt idx="43">
                  <c:v>11659</c:v>
                </c:pt>
                <c:pt idx="44">
                  <c:v>19149</c:v>
                </c:pt>
                <c:pt idx="45">
                  <c:v>19084</c:v>
                </c:pt>
                <c:pt idx="46">
                  <c:v>18085</c:v>
                </c:pt>
                <c:pt idx="47">
                  <c:v>18825</c:v>
                </c:pt>
                <c:pt idx="48">
                  <c:v>21961</c:v>
                </c:pt>
                <c:pt idx="49">
                  <c:v>22948</c:v>
                </c:pt>
                <c:pt idx="50">
                  <c:v>22161</c:v>
                </c:pt>
                <c:pt idx="51">
                  <c:v>18912</c:v>
                </c:pt>
                <c:pt idx="52">
                  <c:v>17698</c:v>
                </c:pt>
                <c:pt idx="53">
                  <c:v>18613</c:v>
                </c:pt>
                <c:pt idx="54">
                  <c:v>17960</c:v>
                </c:pt>
                <c:pt idx="55">
                  <c:v>18927</c:v>
                </c:pt>
                <c:pt idx="56">
                  <c:v>18657</c:v>
                </c:pt>
                <c:pt idx="57">
                  <c:v>19139</c:v>
                </c:pt>
                <c:pt idx="58">
                  <c:v>17624</c:v>
                </c:pt>
                <c:pt idx="59">
                  <c:v>20278</c:v>
                </c:pt>
                <c:pt idx="60">
                  <c:v>18407</c:v>
                </c:pt>
                <c:pt idx="61">
                  <c:v>18324</c:v>
                </c:pt>
                <c:pt idx="62">
                  <c:v>11587</c:v>
                </c:pt>
                <c:pt idx="63">
                  <c:v>23268</c:v>
                </c:pt>
                <c:pt idx="64">
                  <c:v>6674</c:v>
                </c:pt>
                <c:pt idx="65">
                  <c:v>18426</c:v>
                </c:pt>
                <c:pt idx="66">
                  <c:v>16919</c:v>
                </c:pt>
                <c:pt idx="67">
                  <c:v>18574</c:v>
                </c:pt>
                <c:pt idx="68">
                  <c:v>17936</c:v>
                </c:pt>
                <c:pt idx="69">
                  <c:v>9844</c:v>
                </c:pt>
                <c:pt idx="70">
                  <c:v>18269</c:v>
                </c:pt>
                <c:pt idx="71">
                  <c:v>6688</c:v>
                </c:pt>
                <c:pt idx="72">
                  <c:v>24072</c:v>
                </c:pt>
                <c:pt idx="73">
                  <c:v>23184</c:v>
                </c:pt>
                <c:pt idx="74">
                  <c:v>18060</c:v>
                </c:pt>
                <c:pt idx="75">
                  <c:v>23702</c:v>
                </c:pt>
                <c:pt idx="76">
                  <c:v>22254</c:v>
                </c:pt>
                <c:pt idx="77">
                  <c:v>11407</c:v>
                </c:pt>
                <c:pt idx="78">
                  <c:v>19440</c:v>
                </c:pt>
                <c:pt idx="79">
                  <c:v>19162</c:v>
                </c:pt>
                <c:pt idx="80">
                  <c:v>17994</c:v>
                </c:pt>
                <c:pt idx="81">
                  <c:v>18536</c:v>
                </c:pt>
                <c:pt idx="82">
                  <c:v>17274</c:v>
                </c:pt>
                <c:pt idx="83">
                  <c:v>19265</c:v>
                </c:pt>
                <c:pt idx="84">
                  <c:v>18345</c:v>
                </c:pt>
                <c:pt idx="85">
                  <c:v>17795</c:v>
                </c:pt>
                <c:pt idx="86">
                  <c:v>18040</c:v>
                </c:pt>
                <c:pt idx="87">
                  <c:v>17693</c:v>
                </c:pt>
                <c:pt idx="88">
                  <c:v>17797</c:v>
                </c:pt>
                <c:pt idx="89">
                  <c:v>21295</c:v>
                </c:pt>
                <c:pt idx="90">
                  <c:v>23045</c:v>
                </c:pt>
                <c:pt idx="91">
                  <c:v>16270</c:v>
                </c:pt>
                <c:pt idx="92">
                  <c:v>17698</c:v>
                </c:pt>
                <c:pt idx="93">
                  <c:v>23511</c:v>
                </c:pt>
                <c:pt idx="94">
                  <c:v>17653</c:v>
                </c:pt>
                <c:pt idx="95">
                  <c:v>25045</c:v>
                </c:pt>
                <c:pt idx="96">
                  <c:v>22128</c:v>
                </c:pt>
                <c:pt idx="97">
                  <c:v>18335</c:v>
                </c:pt>
                <c:pt idx="98">
                  <c:v>27164</c:v>
                </c:pt>
                <c:pt idx="99">
                  <c:v>16619</c:v>
                </c:pt>
                <c:pt idx="100">
                  <c:v>17849</c:v>
                </c:pt>
                <c:pt idx="101">
                  <c:v>22302</c:v>
                </c:pt>
                <c:pt idx="102">
                  <c:v>29836</c:v>
                </c:pt>
                <c:pt idx="103">
                  <c:v>18744</c:v>
                </c:pt>
                <c:pt idx="104">
                  <c:v>13012</c:v>
                </c:pt>
                <c:pt idx="105">
                  <c:v>19371</c:v>
                </c:pt>
                <c:pt idx="106">
                  <c:v>18020</c:v>
                </c:pt>
                <c:pt idx="107">
                  <c:v>18951</c:v>
                </c:pt>
                <c:pt idx="108">
                  <c:v>18444</c:v>
                </c:pt>
                <c:pt idx="109">
                  <c:v>18143</c:v>
                </c:pt>
                <c:pt idx="110">
                  <c:v>13226</c:v>
                </c:pt>
                <c:pt idx="111">
                  <c:v>16991</c:v>
                </c:pt>
                <c:pt idx="112">
                  <c:v>17656</c:v>
                </c:pt>
                <c:pt idx="113">
                  <c:v>18254</c:v>
                </c:pt>
                <c:pt idx="114">
                  <c:v>19152</c:v>
                </c:pt>
                <c:pt idx="115">
                  <c:v>17368</c:v>
                </c:pt>
                <c:pt idx="116">
                  <c:v>18870</c:v>
                </c:pt>
                <c:pt idx="117">
                  <c:v>18552</c:v>
                </c:pt>
                <c:pt idx="118">
                  <c:v>14600</c:v>
                </c:pt>
                <c:pt idx="119">
                  <c:v>18037</c:v>
                </c:pt>
                <c:pt idx="120">
                  <c:v>18107</c:v>
                </c:pt>
                <c:pt idx="121">
                  <c:v>18994</c:v>
                </c:pt>
                <c:pt idx="122">
                  <c:v>17439</c:v>
                </c:pt>
                <c:pt idx="123">
                  <c:v>19374</c:v>
                </c:pt>
                <c:pt idx="124">
                  <c:v>17085</c:v>
                </c:pt>
                <c:pt idx="125">
                  <c:v>21452</c:v>
                </c:pt>
                <c:pt idx="126">
                  <c:v>12224</c:v>
                </c:pt>
                <c:pt idx="127">
                  <c:v>19575</c:v>
                </c:pt>
                <c:pt idx="128">
                  <c:v>13509</c:v>
                </c:pt>
                <c:pt idx="129">
                  <c:v>13135</c:v>
                </c:pt>
                <c:pt idx="130">
                  <c:v>18149</c:v>
                </c:pt>
                <c:pt idx="131">
                  <c:v>18586</c:v>
                </c:pt>
                <c:pt idx="132">
                  <c:v>17969</c:v>
                </c:pt>
                <c:pt idx="133">
                  <c:v>14735</c:v>
                </c:pt>
                <c:pt idx="134">
                  <c:v>18392</c:v>
                </c:pt>
                <c:pt idx="135">
                  <c:v>20440</c:v>
                </c:pt>
                <c:pt idx="136">
                  <c:v>18220</c:v>
                </c:pt>
                <c:pt idx="137">
                  <c:v>26934</c:v>
                </c:pt>
                <c:pt idx="138">
                  <c:v>20292</c:v>
                </c:pt>
                <c:pt idx="139">
                  <c:v>19684</c:v>
                </c:pt>
                <c:pt idx="140">
                  <c:v>22807</c:v>
                </c:pt>
                <c:pt idx="141">
                  <c:v>19178</c:v>
                </c:pt>
                <c:pt idx="142">
                  <c:v>11740</c:v>
                </c:pt>
                <c:pt idx="143">
                  <c:v>21833</c:v>
                </c:pt>
                <c:pt idx="144">
                  <c:v>28063</c:v>
                </c:pt>
                <c:pt idx="145">
                  <c:v>8200</c:v>
                </c:pt>
                <c:pt idx="146">
                  <c:v>22880</c:v>
                </c:pt>
                <c:pt idx="147">
                  <c:v>18765</c:v>
                </c:pt>
                <c:pt idx="148">
                  <c:v>21955</c:v>
                </c:pt>
                <c:pt idx="149">
                  <c:v>25674</c:v>
                </c:pt>
                <c:pt idx="150">
                  <c:v>18375</c:v>
                </c:pt>
                <c:pt idx="151">
                  <c:v>19443</c:v>
                </c:pt>
                <c:pt idx="152">
                  <c:v>18996</c:v>
                </c:pt>
                <c:pt idx="153">
                  <c:v>9351</c:v>
                </c:pt>
                <c:pt idx="154">
                  <c:v>19549</c:v>
                </c:pt>
                <c:pt idx="155">
                  <c:v>17297</c:v>
                </c:pt>
                <c:pt idx="156">
                  <c:v>12044</c:v>
                </c:pt>
                <c:pt idx="157">
                  <c:v>19585</c:v>
                </c:pt>
                <c:pt idx="158">
                  <c:v>19921</c:v>
                </c:pt>
                <c:pt idx="159">
                  <c:v>24273</c:v>
                </c:pt>
                <c:pt idx="160">
                  <c:v>25202</c:v>
                </c:pt>
                <c:pt idx="161">
                  <c:v>19093</c:v>
                </c:pt>
                <c:pt idx="162">
                  <c:v>18922</c:v>
                </c:pt>
                <c:pt idx="163">
                  <c:v>17577</c:v>
                </c:pt>
                <c:pt idx="164">
                  <c:v>18720</c:v>
                </c:pt>
                <c:pt idx="165">
                  <c:v>7806</c:v>
                </c:pt>
                <c:pt idx="166">
                  <c:v>17927</c:v>
                </c:pt>
                <c:pt idx="167">
                  <c:v>20988</c:v>
                </c:pt>
                <c:pt idx="168">
                  <c:v>19155</c:v>
                </c:pt>
                <c:pt idx="169">
                  <c:v>76235</c:v>
                </c:pt>
                <c:pt idx="170">
                  <c:v>21030</c:v>
                </c:pt>
                <c:pt idx="171">
                  <c:v>19054</c:v>
                </c:pt>
                <c:pt idx="172">
                  <c:v>22747</c:v>
                </c:pt>
                <c:pt idx="173">
                  <c:v>17849</c:v>
                </c:pt>
                <c:pt idx="174">
                  <c:v>22080</c:v>
                </c:pt>
                <c:pt idx="175">
                  <c:v>25667</c:v>
                </c:pt>
                <c:pt idx="176">
                  <c:v>19423</c:v>
                </c:pt>
                <c:pt idx="177">
                  <c:v>21471</c:v>
                </c:pt>
                <c:pt idx="178">
                  <c:v>20168</c:v>
                </c:pt>
                <c:pt idx="179">
                  <c:v>19452</c:v>
                </c:pt>
                <c:pt idx="180">
                  <c:v>20418</c:v>
                </c:pt>
                <c:pt idx="181">
                  <c:v>19053</c:v>
                </c:pt>
                <c:pt idx="182">
                  <c:v>26884</c:v>
                </c:pt>
                <c:pt idx="183">
                  <c:v>18196</c:v>
                </c:pt>
                <c:pt idx="184">
                  <c:v>20161</c:v>
                </c:pt>
                <c:pt idx="185">
                  <c:v>6502</c:v>
                </c:pt>
                <c:pt idx="186">
                  <c:v>19394</c:v>
                </c:pt>
                <c:pt idx="187">
                  <c:v>17956</c:v>
                </c:pt>
                <c:pt idx="188">
                  <c:v>18398</c:v>
                </c:pt>
                <c:pt idx="189">
                  <c:v>17975</c:v>
                </c:pt>
                <c:pt idx="190">
                  <c:v>33122</c:v>
                </c:pt>
                <c:pt idx="191">
                  <c:v>23874</c:v>
                </c:pt>
                <c:pt idx="192">
                  <c:v>19737</c:v>
                </c:pt>
                <c:pt idx="193">
                  <c:v>18673</c:v>
                </c:pt>
                <c:pt idx="194">
                  <c:v>19237</c:v>
                </c:pt>
                <c:pt idx="195">
                  <c:v>18348</c:v>
                </c:pt>
                <c:pt idx="196">
                  <c:v>19499</c:v>
                </c:pt>
                <c:pt idx="197">
                  <c:v>14480</c:v>
                </c:pt>
                <c:pt idx="198">
                  <c:v>12375</c:v>
                </c:pt>
                <c:pt idx="199">
                  <c:v>17945</c:v>
                </c:pt>
                <c:pt idx="200">
                  <c:v>18196</c:v>
                </c:pt>
                <c:pt idx="201">
                  <c:v>24590</c:v>
                </c:pt>
                <c:pt idx="202">
                  <c:v>21965</c:v>
                </c:pt>
                <c:pt idx="203">
                  <c:v>16786</c:v>
                </c:pt>
                <c:pt idx="204">
                  <c:v>22783</c:v>
                </c:pt>
                <c:pt idx="205">
                  <c:v>17980</c:v>
                </c:pt>
                <c:pt idx="206">
                  <c:v>21243</c:v>
                </c:pt>
                <c:pt idx="207">
                  <c:v>22012</c:v>
                </c:pt>
                <c:pt idx="208">
                  <c:v>17454</c:v>
                </c:pt>
                <c:pt idx="209">
                  <c:v>18201</c:v>
                </c:pt>
                <c:pt idx="210">
                  <c:v>17661</c:v>
                </c:pt>
                <c:pt idx="211">
                  <c:v>24700</c:v>
                </c:pt>
                <c:pt idx="212">
                  <c:v>19040</c:v>
                </c:pt>
                <c:pt idx="213">
                  <c:v>22022</c:v>
                </c:pt>
                <c:pt idx="214">
                  <c:v>19446</c:v>
                </c:pt>
                <c:pt idx="215">
                  <c:v>23923</c:v>
                </c:pt>
                <c:pt idx="216">
                  <c:v>29237</c:v>
                </c:pt>
                <c:pt idx="217">
                  <c:v>19597</c:v>
                </c:pt>
                <c:pt idx="218">
                  <c:v>19663</c:v>
                </c:pt>
                <c:pt idx="219">
                  <c:v>16870</c:v>
                </c:pt>
                <c:pt idx="220">
                  <c:v>20098</c:v>
                </c:pt>
                <c:pt idx="221">
                  <c:v>18491</c:v>
                </c:pt>
                <c:pt idx="222">
                  <c:v>23076</c:v>
                </c:pt>
                <c:pt idx="223">
                  <c:v>18095</c:v>
                </c:pt>
                <c:pt idx="224">
                  <c:v>19491</c:v>
                </c:pt>
                <c:pt idx="225">
                  <c:v>17545</c:v>
                </c:pt>
                <c:pt idx="226">
                  <c:v>17292</c:v>
                </c:pt>
                <c:pt idx="227">
                  <c:v>20907</c:v>
                </c:pt>
                <c:pt idx="228">
                  <c:v>17779</c:v>
                </c:pt>
                <c:pt idx="229">
                  <c:v>8055</c:v>
                </c:pt>
                <c:pt idx="230">
                  <c:v>18013</c:v>
                </c:pt>
                <c:pt idx="231">
                  <c:v>17933</c:v>
                </c:pt>
                <c:pt idx="232">
                  <c:v>11472</c:v>
                </c:pt>
                <c:pt idx="233">
                  <c:v>23642</c:v>
                </c:pt>
                <c:pt idx="234">
                  <c:v>19628</c:v>
                </c:pt>
                <c:pt idx="235">
                  <c:v>18643</c:v>
                </c:pt>
                <c:pt idx="236">
                  <c:v>18394</c:v>
                </c:pt>
                <c:pt idx="237">
                  <c:v>20207</c:v>
                </c:pt>
                <c:pt idx="238">
                  <c:v>19478</c:v>
                </c:pt>
                <c:pt idx="239">
                  <c:v>20614</c:v>
                </c:pt>
                <c:pt idx="240">
                  <c:v>19411</c:v>
                </c:pt>
                <c:pt idx="241">
                  <c:v>16764</c:v>
                </c:pt>
                <c:pt idx="242">
                  <c:v>20075</c:v>
                </c:pt>
                <c:pt idx="243">
                  <c:v>14531</c:v>
                </c:pt>
                <c:pt idx="244">
                  <c:v>11328</c:v>
                </c:pt>
                <c:pt idx="245">
                  <c:v>19705</c:v>
                </c:pt>
                <c:pt idx="246">
                  <c:v>19413</c:v>
                </c:pt>
                <c:pt idx="247">
                  <c:v>18406</c:v>
                </c:pt>
                <c:pt idx="248">
                  <c:v>17314</c:v>
                </c:pt>
                <c:pt idx="249">
                  <c:v>22145</c:v>
                </c:pt>
                <c:pt idx="250">
                  <c:v>18143</c:v>
                </c:pt>
                <c:pt idx="251">
                  <c:v>17628</c:v>
                </c:pt>
                <c:pt idx="252">
                  <c:v>22396</c:v>
                </c:pt>
                <c:pt idx="253">
                  <c:v>17118</c:v>
                </c:pt>
                <c:pt idx="254">
                  <c:v>23643</c:v>
                </c:pt>
                <c:pt idx="255">
                  <c:v>20355</c:v>
                </c:pt>
                <c:pt idx="256">
                  <c:v>20150</c:v>
                </c:pt>
                <c:pt idx="257">
                  <c:v>30990</c:v>
                </c:pt>
                <c:pt idx="258">
                  <c:v>22508</c:v>
                </c:pt>
                <c:pt idx="259">
                  <c:v>19057</c:v>
                </c:pt>
                <c:pt idx="260">
                  <c:v>18838</c:v>
                </c:pt>
                <c:pt idx="261">
                  <c:v>20039</c:v>
                </c:pt>
                <c:pt idx="262">
                  <c:v>23364</c:v>
                </c:pt>
                <c:pt idx="263">
                  <c:v>17044</c:v>
                </c:pt>
                <c:pt idx="264">
                  <c:v>64540</c:v>
                </c:pt>
                <c:pt idx="265">
                  <c:v>19263</c:v>
                </c:pt>
                <c:pt idx="266">
                  <c:v>25375</c:v>
                </c:pt>
                <c:pt idx="267">
                  <c:v>23276</c:v>
                </c:pt>
                <c:pt idx="268">
                  <c:v>22129</c:v>
                </c:pt>
                <c:pt idx="269">
                  <c:v>19354</c:v>
                </c:pt>
                <c:pt idx="270">
                  <c:v>18000</c:v>
                </c:pt>
                <c:pt idx="271">
                  <c:v>19101</c:v>
                </c:pt>
                <c:pt idx="272">
                  <c:v>18756</c:v>
                </c:pt>
                <c:pt idx="273">
                  <c:v>19453</c:v>
                </c:pt>
                <c:pt idx="274">
                  <c:v>16986</c:v>
                </c:pt>
                <c:pt idx="275">
                  <c:v>18660</c:v>
                </c:pt>
                <c:pt idx="276">
                  <c:v>29251</c:v>
                </c:pt>
                <c:pt idx="277">
                  <c:v>7552</c:v>
                </c:pt>
                <c:pt idx="278">
                  <c:v>13831</c:v>
                </c:pt>
                <c:pt idx="279">
                  <c:v>20844</c:v>
                </c:pt>
                <c:pt idx="280">
                  <c:v>16499</c:v>
                </c:pt>
                <c:pt idx="281">
                  <c:v>25023</c:v>
                </c:pt>
                <c:pt idx="282">
                  <c:v>17022</c:v>
                </c:pt>
                <c:pt idx="283">
                  <c:v>17553</c:v>
                </c:pt>
                <c:pt idx="284">
                  <c:v>19262</c:v>
                </c:pt>
                <c:pt idx="285">
                  <c:v>27499</c:v>
                </c:pt>
                <c:pt idx="286">
                  <c:v>19583</c:v>
                </c:pt>
                <c:pt idx="287">
                  <c:v>17433</c:v>
                </c:pt>
                <c:pt idx="288">
                  <c:v>18778</c:v>
                </c:pt>
                <c:pt idx="289">
                  <c:v>18863</c:v>
                </c:pt>
                <c:pt idx="290">
                  <c:v>21824</c:v>
                </c:pt>
                <c:pt idx="291">
                  <c:v>19946</c:v>
                </c:pt>
                <c:pt idx="292">
                  <c:v>20590</c:v>
                </c:pt>
                <c:pt idx="293">
                  <c:v>17518</c:v>
                </c:pt>
                <c:pt idx="294">
                  <c:v>12123</c:v>
                </c:pt>
                <c:pt idx="295">
                  <c:v>21467</c:v>
                </c:pt>
                <c:pt idx="296">
                  <c:v>9414</c:v>
                </c:pt>
                <c:pt idx="297">
                  <c:v>12183</c:v>
                </c:pt>
                <c:pt idx="298">
                  <c:v>103453</c:v>
                </c:pt>
                <c:pt idx="299">
                  <c:v>20023</c:v>
                </c:pt>
                <c:pt idx="300">
                  <c:v>13376</c:v>
                </c:pt>
                <c:pt idx="301">
                  <c:v>20209</c:v>
                </c:pt>
                <c:pt idx="302">
                  <c:v>19028</c:v>
                </c:pt>
                <c:pt idx="303">
                  <c:v>20051</c:v>
                </c:pt>
                <c:pt idx="304">
                  <c:v>19759</c:v>
                </c:pt>
                <c:pt idx="305">
                  <c:v>22797</c:v>
                </c:pt>
                <c:pt idx="306">
                  <c:v>19171</c:v>
                </c:pt>
                <c:pt idx="307">
                  <c:v>18576</c:v>
                </c:pt>
                <c:pt idx="308">
                  <c:v>19414</c:v>
                </c:pt>
                <c:pt idx="309">
                  <c:v>20344</c:v>
                </c:pt>
                <c:pt idx="310">
                  <c:v>8126</c:v>
                </c:pt>
                <c:pt idx="311">
                  <c:v>29081</c:v>
                </c:pt>
                <c:pt idx="312">
                  <c:v>18411</c:v>
                </c:pt>
                <c:pt idx="313">
                  <c:v>17674</c:v>
                </c:pt>
                <c:pt idx="314">
                  <c:v>17296</c:v>
                </c:pt>
                <c:pt idx="315">
                  <c:v>17227</c:v>
                </c:pt>
                <c:pt idx="316">
                  <c:v>20329</c:v>
                </c:pt>
                <c:pt idx="317">
                  <c:v>18668</c:v>
                </c:pt>
                <c:pt idx="318">
                  <c:v>7506</c:v>
                </c:pt>
                <c:pt idx="319">
                  <c:v>19114</c:v>
                </c:pt>
                <c:pt idx="320">
                  <c:v>18930</c:v>
                </c:pt>
                <c:pt idx="321">
                  <c:v>17982</c:v>
                </c:pt>
                <c:pt idx="322">
                  <c:v>19028</c:v>
                </c:pt>
                <c:pt idx="323">
                  <c:v>19443</c:v>
                </c:pt>
                <c:pt idx="324">
                  <c:v>18551</c:v>
                </c:pt>
                <c:pt idx="325">
                  <c:v>20459</c:v>
                </c:pt>
                <c:pt idx="326">
                  <c:v>29025</c:v>
                </c:pt>
                <c:pt idx="327">
                  <c:v>16826</c:v>
                </c:pt>
                <c:pt idx="328">
                  <c:v>17577</c:v>
                </c:pt>
                <c:pt idx="329">
                  <c:v>11194</c:v>
                </c:pt>
                <c:pt idx="330">
                  <c:v>18431</c:v>
                </c:pt>
                <c:pt idx="331">
                  <c:v>14670</c:v>
                </c:pt>
                <c:pt idx="332">
                  <c:v>18682</c:v>
                </c:pt>
                <c:pt idx="333">
                  <c:v>17768</c:v>
                </c:pt>
                <c:pt idx="334">
                  <c:v>20697</c:v>
                </c:pt>
                <c:pt idx="335">
                  <c:v>19274</c:v>
                </c:pt>
                <c:pt idx="336">
                  <c:v>19051</c:v>
                </c:pt>
                <c:pt idx="337">
                  <c:v>34432</c:v>
                </c:pt>
                <c:pt idx="338">
                  <c:v>28955</c:v>
                </c:pt>
                <c:pt idx="339">
                  <c:v>18762</c:v>
                </c:pt>
                <c:pt idx="340">
                  <c:v>18409</c:v>
                </c:pt>
                <c:pt idx="341">
                  <c:v>22790</c:v>
                </c:pt>
                <c:pt idx="342">
                  <c:v>13535</c:v>
                </c:pt>
                <c:pt idx="343">
                  <c:v>22422</c:v>
                </c:pt>
                <c:pt idx="344">
                  <c:v>25167</c:v>
                </c:pt>
                <c:pt idx="345">
                  <c:v>31440</c:v>
                </c:pt>
                <c:pt idx="346">
                  <c:v>18679</c:v>
                </c:pt>
                <c:pt idx="347">
                  <c:v>18489</c:v>
                </c:pt>
                <c:pt idx="348">
                  <c:v>17310</c:v>
                </c:pt>
                <c:pt idx="349">
                  <c:v>16124</c:v>
                </c:pt>
                <c:pt idx="350">
                  <c:v>19046</c:v>
                </c:pt>
                <c:pt idx="351">
                  <c:v>19824</c:v>
                </c:pt>
                <c:pt idx="352">
                  <c:v>20790</c:v>
                </c:pt>
                <c:pt idx="353">
                  <c:v>23381</c:v>
                </c:pt>
                <c:pt idx="354">
                  <c:v>22190</c:v>
                </c:pt>
                <c:pt idx="355">
                  <c:v>24213</c:v>
                </c:pt>
                <c:pt idx="356">
                  <c:v>19635</c:v>
                </c:pt>
                <c:pt idx="357">
                  <c:v>23605</c:v>
                </c:pt>
                <c:pt idx="358">
                  <c:v>19365</c:v>
                </c:pt>
                <c:pt idx="359">
                  <c:v>23922</c:v>
                </c:pt>
                <c:pt idx="360">
                  <c:v>20818</c:v>
                </c:pt>
                <c:pt idx="361">
                  <c:v>19084</c:v>
                </c:pt>
                <c:pt idx="362">
                  <c:v>20938</c:v>
                </c:pt>
                <c:pt idx="363">
                  <c:v>18695</c:v>
                </c:pt>
                <c:pt idx="364">
                  <c:v>19210</c:v>
                </c:pt>
                <c:pt idx="365">
                  <c:v>19195</c:v>
                </c:pt>
                <c:pt idx="366">
                  <c:v>18141</c:v>
                </c:pt>
                <c:pt idx="367">
                  <c:v>24253</c:v>
                </c:pt>
                <c:pt idx="368">
                  <c:v>10766</c:v>
                </c:pt>
                <c:pt idx="369">
                  <c:v>31477</c:v>
                </c:pt>
                <c:pt idx="370">
                  <c:v>18197</c:v>
                </c:pt>
                <c:pt idx="371">
                  <c:v>14375</c:v>
                </c:pt>
                <c:pt idx="372">
                  <c:v>17918</c:v>
                </c:pt>
                <c:pt idx="373">
                  <c:v>18521</c:v>
                </c:pt>
                <c:pt idx="374">
                  <c:v>16945</c:v>
                </c:pt>
                <c:pt idx="375">
                  <c:v>8113</c:v>
                </c:pt>
                <c:pt idx="376">
                  <c:v>17967</c:v>
                </c:pt>
                <c:pt idx="377">
                  <c:v>39998</c:v>
                </c:pt>
                <c:pt idx="378">
                  <c:v>22430</c:v>
                </c:pt>
                <c:pt idx="379">
                  <c:v>14658</c:v>
                </c:pt>
                <c:pt idx="380">
                  <c:v>22250</c:v>
                </c:pt>
                <c:pt idx="381">
                  <c:v>19241</c:v>
                </c:pt>
                <c:pt idx="382">
                  <c:v>17085</c:v>
                </c:pt>
                <c:pt idx="383">
                  <c:v>18444</c:v>
                </c:pt>
                <c:pt idx="384">
                  <c:v>20525</c:v>
                </c:pt>
                <c:pt idx="385">
                  <c:v>18431</c:v>
                </c:pt>
                <c:pt idx="386">
                  <c:v>31707</c:v>
                </c:pt>
                <c:pt idx="387">
                  <c:v>19573</c:v>
                </c:pt>
                <c:pt idx="388">
                  <c:v>22381</c:v>
                </c:pt>
                <c:pt idx="389">
                  <c:v>16424</c:v>
                </c:pt>
                <c:pt idx="390">
                  <c:v>21060</c:v>
                </c:pt>
                <c:pt idx="391">
                  <c:v>18251</c:v>
                </c:pt>
                <c:pt idx="392">
                  <c:v>20195</c:v>
                </c:pt>
                <c:pt idx="393">
                  <c:v>21272</c:v>
                </c:pt>
                <c:pt idx="394">
                  <c:v>18024</c:v>
                </c:pt>
                <c:pt idx="395">
                  <c:v>18733</c:v>
                </c:pt>
                <c:pt idx="396">
                  <c:v>20382</c:v>
                </c:pt>
                <c:pt idx="397">
                  <c:v>22570</c:v>
                </c:pt>
                <c:pt idx="398">
                  <c:v>24339</c:v>
                </c:pt>
                <c:pt idx="399">
                  <c:v>21659</c:v>
                </c:pt>
                <c:pt idx="400">
                  <c:v>20633</c:v>
                </c:pt>
                <c:pt idx="401">
                  <c:v>27157</c:v>
                </c:pt>
                <c:pt idx="402">
                  <c:v>8032</c:v>
                </c:pt>
                <c:pt idx="403">
                  <c:v>18667</c:v>
                </c:pt>
                <c:pt idx="404">
                  <c:v>22777</c:v>
                </c:pt>
                <c:pt idx="405">
                  <c:v>31958</c:v>
                </c:pt>
                <c:pt idx="406">
                  <c:v>12013</c:v>
                </c:pt>
                <c:pt idx="407">
                  <c:v>18004</c:v>
                </c:pt>
                <c:pt idx="408">
                  <c:v>19241</c:v>
                </c:pt>
                <c:pt idx="409">
                  <c:v>9882</c:v>
                </c:pt>
                <c:pt idx="410">
                  <c:v>17346</c:v>
                </c:pt>
                <c:pt idx="411">
                  <c:v>18342</c:v>
                </c:pt>
                <c:pt idx="412">
                  <c:v>19001</c:v>
                </c:pt>
                <c:pt idx="413">
                  <c:v>20577</c:v>
                </c:pt>
                <c:pt idx="414">
                  <c:v>19630</c:v>
                </c:pt>
                <c:pt idx="415">
                  <c:v>18682</c:v>
                </c:pt>
                <c:pt idx="416">
                  <c:v>19018</c:v>
                </c:pt>
                <c:pt idx="417">
                  <c:v>19649</c:v>
                </c:pt>
                <c:pt idx="418">
                  <c:v>8113</c:v>
                </c:pt>
                <c:pt idx="419">
                  <c:v>11215</c:v>
                </c:pt>
                <c:pt idx="420">
                  <c:v>18766</c:v>
                </c:pt>
                <c:pt idx="421">
                  <c:v>17811</c:v>
                </c:pt>
                <c:pt idx="422">
                  <c:v>17276</c:v>
                </c:pt>
                <c:pt idx="423">
                  <c:v>20294</c:v>
                </c:pt>
                <c:pt idx="424">
                  <c:v>20162</c:v>
                </c:pt>
                <c:pt idx="425">
                  <c:v>17320</c:v>
                </c:pt>
                <c:pt idx="426">
                  <c:v>375609</c:v>
                </c:pt>
                <c:pt idx="427">
                  <c:v>19168</c:v>
                </c:pt>
                <c:pt idx="428">
                  <c:v>9020</c:v>
                </c:pt>
                <c:pt idx="429">
                  <c:v>23476</c:v>
                </c:pt>
                <c:pt idx="430">
                  <c:v>19524</c:v>
                </c:pt>
                <c:pt idx="431">
                  <c:v>13462</c:v>
                </c:pt>
                <c:pt idx="432">
                  <c:v>21452</c:v>
                </c:pt>
                <c:pt idx="433">
                  <c:v>20337</c:v>
                </c:pt>
                <c:pt idx="434">
                  <c:v>8565</c:v>
                </c:pt>
                <c:pt idx="435">
                  <c:v>18144</c:v>
                </c:pt>
                <c:pt idx="436">
                  <c:v>19240</c:v>
                </c:pt>
                <c:pt idx="437">
                  <c:v>29333</c:v>
                </c:pt>
                <c:pt idx="438">
                  <c:v>19488</c:v>
                </c:pt>
                <c:pt idx="439">
                  <c:v>19187</c:v>
                </c:pt>
                <c:pt idx="440">
                  <c:v>19272</c:v>
                </c:pt>
                <c:pt idx="441">
                  <c:v>20247</c:v>
                </c:pt>
                <c:pt idx="442">
                  <c:v>26446</c:v>
                </c:pt>
                <c:pt idx="443">
                  <c:v>18450</c:v>
                </c:pt>
                <c:pt idx="444">
                  <c:v>23066</c:v>
                </c:pt>
                <c:pt idx="445">
                  <c:v>19665</c:v>
                </c:pt>
                <c:pt idx="446">
                  <c:v>18291</c:v>
                </c:pt>
                <c:pt idx="447">
                  <c:v>20739</c:v>
                </c:pt>
                <c:pt idx="448">
                  <c:v>13605</c:v>
                </c:pt>
                <c:pt idx="449">
                  <c:v>17323</c:v>
                </c:pt>
                <c:pt idx="450">
                  <c:v>18194</c:v>
                </c:pt>
                <c:pt idx="451">
                  <c:v>17063</c:v>
                </c:pt>
                <c:pt idx="452">
                  <c:v>18775</c:v>
                </c:pt>
                <c:pt idx="453">
                  <c:v>18683</c:v>
                </c:pt>
                <c:pt idx="454">
                  <c:v>19068</c:v>
                </c:pt>
                <c:pt idx="455">
                  <c:v>29028</c:v>
                </c:pt>
                <c:pt idx="456">
                  <c:v>17085</c:v>
                </c:pt>
                <c:pt idx="457">
                  <c:v>17358</c:v>
                </c:pt>
                <c:pt idx="458">
                  <c:v>24280</c:v>
                </c:pt>
                <c:pt idx="459">
                  <c:v>20133</c:v>
                </c:pt>
                <c:pt idx="460">
                  <c:v>19119</c:v>
                </c:pt>
                <c:pt idx="461">
                  <c:v>18202</c:v>
                </c:pt>
                <c:pt idx="462">
                  <c:v>19176</c:v>
                </c:pt>
                <c:pt idx="463">
                  <c:v>18799</c:v>
                </c:pt>
                <c:pt idx="464">
                  <c:v>19683</c:v>
                </c:pt>
                <c:pt idx="465">
                  <c:v>18322</c:v>
                </c:pt>
                <c:pt idx="466">
                  <c:v>18760</c:v>
                </c:pt>
                <c:pt idx="467">
                  <c:v>14151</c:v>
                </c:pt>
                <c:pt idx="468">
                  <c:v>18937</c:v>
                </c:pt>
                <c:pt idx="469">
                  <c:v>24022</c:v>
                </c:pt>
                <c:pt idx="470">
                  <c:v>21639</c:v>
                </c:pt>
                <c:pt idx="471">
                  <c:v>19058</c:v>
                </c:pt>
                <c:pt idx="472">
                  <c:v>18565</c:v>
                </c:pt>
                <c:pt idx="473">
                  <c:v>12962</c:v>
                </c:pt>
                <c:pt idx="474">
                  <c:v>22854</c:v>
                </c:pt>
                <c:pt idx="475">
                  <c:v>20811</c:v>
                </c:pt>
                <c:pt idx="476">
                  <c:v>25016</c:v>
                </c:pt>
                <c:pt idx="477">
                  <c:v>23508</c:v>
                </c:pt>
                <c:pt idx="478">
                  <c:v>22983</c:v>
                </c:pt>
                <c:pt idx="479">
                  <c:v>23218</c:v>
                </c:pt>
                <c:pt idx="480">
                  <c:v>18779</c:v>
                </c:pt>
                <c:pt idx="481">
                  <c:v>22780</c:v>
                </c:pt>
                <c:pt idx="482">
                  <c:v>18301</c:v>
                </c:pt>
                <c:pt idx="483">
                  <c:v>33599</c:v>
                </c:pt>
                <c:pt idx="484">
                  <c:v>20029</c:v>
                </c:pt>
                <c:pt idx="485">
                  <c:v>11752</c:v>
                </c:pt>
                <c:pt idx="486">
                  <c:v>13363</c:v>
                </c:pt>
                <c:pt idx="487">
                  <c:v>17478</c:v>
                </c:pt>
                <c:pt idx="488">
                  <c:v>18465</c:v>
                </c:pt>
                <c:pt idx="489">
                  <c:v>18759</c:v>
                </c:pt>
                <c:pt idx="490">
                  <c:v>17921</c:v>
                </c:pt>
                <c:pt idx="491">
                  <c:v>18073</c:v>
                </c:pt>
                <c:pt idx="492">
                  <c:v>23310</c:v>
                </c:pt>
                <c:pt idx="493">
                  <c:v>22697</c:v>
                </c:pt>
                <c:pt idx="494">
                  <c:v>18146</c:v>
                </c:pt>
                <c:pt idx="495">
                  <c:v>17328</c:v>
                </c:pt>
                <c:pt idx="496">
                  <c:v>23776</c:v>
                </c:pt>
                <c:pt idx="497">
                  <c:v>20452</c:v>
                </c:pt>
                <c:pt idx="498">
                  <c:v>19155</c:v>
                </c:pt>
                <c:pt idx="499">
                  <c:v>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411B-B7D4-C993C2670675}"/>
            </c:ext>
          </c:extLst>
        </c:ser>
        <c:ser>
          <c:idx val="1"/>
          <c:order val="1"/>
          <c:tx>
            <c:strRef>
              <c:f>'Busqueda Codificada'!$J$3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'Busqueda Codificada'!$H$4:$H$503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Codificada'!$J$4:$J$503</c:f>
              <c:numCache>
                <c:formatCode>General</c:formatCode>
                <c:ptCount val="500"/>
                <c:pt idx="0">
                  <c:v>5955</c:v>
                </c:pt>
                <c:pt idx="1">
                  <c:v>22254</c:v>
                </c:pt>
                <c:pt idx="2">
                  <c:v>5642</c:v>
                </c:pt>
                <c:pt idx="3">
                  <c:v>4413</c:v>
                </c:pt>
                <c:pt idx="4">
                  <c:v>6460</c:v>
                </c:pt>
                <c:pt idx="5">
                  <c:v>4948</c:v>
                </c:pt>
                <c:pt idx="6">
                  <c:v>7134</c:v>
                </c:pt>
                <c:pt idx="7">
                  <c:v>7107</c:v>
                </c:pt>
                <c:pt idx="8">
                  <c:v>4954</c:v>
                </c:pt>
                <c:pt idx="9">
                  <c:v>23940</c:v>
                </c:pt>
                <c:pt idx="10">
                  <c:v>4084</c:v>
                </c:pt>
                <c:pt idx="11">
                  <c:v>4079</c:v>
                </c:pt>
                <c:pt idx="12">
                  <c:v>5118</c:v>
                </c:pt>
                <c:pt idx="13">
                  <c:v>5015</c:v>
                </c:pt>
                <c:pt idx="14">
                  <c:v>4667</c:v>
                </c:pt>
                <c:pt idx="15">
                  <c:v>5757</c:v>
                </c:pt>
                <c:pt idx="16">
                  <c:v>21815</c:v>
                </c:pt>
                <c:pt idx="17">
                  <c:v>21020</c:v>
                </c:pt>
                <c:pt idx="18">
                  <c:v>7055</c:v>
                </c:pt>
                <c:pt idx="19">
                  <c:v>8025</c:v>
                </c:pt>
                <c:pt idx="20">
                  <c:v>22307</c:v>
                </c:pt>
                <c:pt idx="21">
                  <c:v>4899</c:v>
                </c:pt>
                <c:pt idx="22">
                  <c:v>7558</c:v>
                </c:pt>
                <c:pt idx="23">
                  <c:v>22223</c:v>
                </c:pt>
                <c:pt idx="24">
                  <c:v>4909</c:v>
                </c:pt>
                <c:pt idx="25">
                  <c:v>24837</c:v>
                </c:pt>
                <c:pt idx="26">
                  <c:v>23483</c:v>
                </c:pt>
                <c:pt idx="27">
                  <c:v>7302</c:v>
                </c:pt>
                <c:pt idx="28">
                  <c:v>5639</c:v>
                </c:pt>
                <c:pt idx="29">
                  <c:v>5660</c:v>
                </c:pt>
                <c:pt idx="30">
                  <c:v>19756</c:v>
                </c:pt>
                <c:pt idx="31">
                  <c:v>4178</c:v>
                </c:pt>
                <c:pt idx="32">
                  <c:v>23320</c:v>
                </c:pt>
                <c:pt idx="33">
                  <c:v>4070</c:v>
                </c:pt>
                <c:pt idx="34">
                  <c:v>5325</c:v>
                </c:pt>
                <c:pt idx="35">
                  <c:v>25917</c:v>
                </c:pt>
                <c:pt idx="36">
                  <c:v>5634</c:v>
                </c:pt>
                <c:pt idx="37">
                  <c:v>8297</c:v>
                </c:pt>
                <c:pt idx="38">
                  <c:v>4601</c:v>
                </c:pt>
                <c:pt idx="39">
                  <c:v>4950</c:v>
                </c:pt>
                <c:pt idx="40">
                  <c:v>4360</c:v>
                </c:pt>
                <c:pt idx="41">
                  <c:v>8373</c:v>
                </c:pt>
                <c:pt idx="42">
                  <c:v>5700</c:v>
                </c:pt>
                <c:pt idx="43">
                  <c:v>4887</c:v>
                </c:pt>
                <c:pt idx="44">
                  <c:v>3386</c:v>
                </c:pt>
                <c:pt idx="45">
                  <c:v>6096</c:v>
                </c:pt>
                <c:pt idx="46">
                  <c:v>22949</c:v>
                </c:pt>
                <c:pt idx="47">
                  <c:v>25534</c:v>
                </c:pt>
                <c:pt idx="48">
                  <c:v>4524</c:v>
                </c:pt>
                <c:pt idx="49">
                  <c:v>19933</c:v>
                </c:pt>
                <c:pt idx="50">
                  <c:v>5945</c:v>
                </c:pt>
                <c:pt idx="51">
                  <c:v>10568</c:v>
                </c:pt>
                <c:pt idx="52">
                  <c:v>6611</c:v>
                </c:pt>
                <c:pt idx="53">
                  <c:v>8587</c:v>
                </c:pt>
                <c:pt idx="54">
                  <c:v>5644</c:v>
                </c:pt>
                <c:pt idx="55">
                  <c:v>5241</c:v>
                </c:pt>
                <c:pt idx="56">
                  <c:v>21341</c:v>
                </c:pt>
                <c:pt idx="57">
                  <c:v>2865</c:v>
                </c:pt>
                <c:pt idx="58">
                  <c:v>22842</c:v>
                </c:pt>
                <c:pt idx="59">
                  <c:v>2788</c:v>
                </c:pt>
                <c:pt idx="60">
                  <c:v>5242</c:v>
                </c:pt>
                <c:pt idx="61">
                  <c:v>2353</c:v>
                </c:pt>
                <c:pt idx="62">
                  <c:v>6096</c:v>
                </c:pt>
                <c:pt idx="63">
                  <c:v>3824</c:v>
                </c:pt>
                <c:pt idx="64">
                  <c:v>4397</c:v>
                </c:pt>
                <c:pt idx="65">
                  <c:v>4753</c:v>
                </c:pt>
                <c:pt idx="66">
                  <c:v>16929</c:v>
                </c:pt>
                <c:pt idx="67">
                  <c:v>17043</c:v>
                </c:pt>
                <c:pt idx="68">
                  <c:v>17411</c:v>
                </c:pt>
                <c:pt idx="69">
                  <c:v>8733</c:v>
                </c:pt>
                <c:pt idx="70">
                  <c:v>4716</c:v>
                </c:pt>
                <c:pt idx="71">
                  <c:v>6495</c:v>
                </c:pt>
                <c:pt idx="72">
                  <c:v>37063</c:v>
                </c:pt>
                <c:pt idx="73">
                  <c:v>5630</c:v>
                </c:pt>
                <c:pt idx="74">
                  <c:v>4380</c:v>
                </c:pt>
                <c:pt idx="75">
                  <c:v>28257</c:v>
                </c:pt>
                <c:pt idx="76">
                  <c:v>22811</c:v>
                </c:pt>
                <c:pt idx="77">
                  <c:v>4781</c:v>
                </c:pt>
                <c:pt idx="78">
                  <c:v>4674</c:v>
                </c:pt>
                <c:pt idx="79">
                  <c:v>3822</c:v>
                </c:pt>
                <c:pt idx="80">
                  <c:v>5260</c:v>
                </c:pt>
                <c:pt idx="81">
                  <c:v>22308</c:v>
                </c:pt>
                <c:pt idx="82">
                  <c:v>4509</c:v>
                </c:pt>
                <c:pt idx="83">
                  <c:v>8462</c:v>
                </c:pt>
                <c:pt idx="84">
                  <c:v>4964</c:v>
                </c:pt>
                <c:pt idx="85">
                  <c:v>12960</c:v>
                </c:pt>
                <c:pt idx="86">
                  <c:v>3467</c:v>
                </c:pt>
                <c:pt idx="87">
                  <c:v>3896</c:v>
                </c:pt>
                <c:pt idx="88">
                  <c:v>4284</c:v>
                </c:pt>
                <c:pt idx="89">
                  <c:v>4273</c:v>
                </c:pt>
                <c:pt idx="90">
                  <c:v>4527</c:v>
                </c:pt>
                <c:pt idx="91">
                  <c:v>3970</c:v>
                </c:pt>
                <c:pt idx="92">
                  <c:v>5302</c:v>
                </c:pt>
                <c:pt idx="93">
                  <c:v>26034</c:v>
                </c:pt>
                <c:pt idx="94">
                  <c:v>5472</c:v>
                </c:pt>
                <c:pt idx="95">
                  <c:v>5424</c:v>
                </c:pt>
                <c:pt idx="96">
                  <c:v>5039</c:v>
                </c:pt>
                <c:pt idx="97">
                  <c:v>4705</c:v>
                </c:pt>
                <c:pt idx="98">
                  <c:v>4123</c:v>
                </c:pt>
                <c:pt idx="99">
                  <c:v>5268</c:v>
                </c:pt>
                <c:pt idx="100">
                  <c:v>4725</c:v>
                </c:pt>
                <c:pt idx="101">
                  <c:v>6061</c:v>
                </c:pt>
                <c:pt idx="102">
                  <c:v>5153</c:v>
                </c:pt>
                <c:pt idx="103">
                  <c:v>23862</c:v>
                </c:pt>
                <c:pt idx="104">
                  <c:v>4943</c:v>
                </c:pt>
                <c:pt idx="105">
                  <c:v>21780</c:v>
                </c:pt>
                <c:pt idx="106">
                  <c:v>4818</c:v>
                </c:pt>
                <c:pt idx="107">
                  <c:v>5165</c:v>
                </c:pt>
                <c:pt idx="108">
                  <c:v>6463</c:v>
                </c:pt>
                <c:pt idx="109">
                  <c:v>4104</c:v>
                </c:pt>
                <c:pt idx="110">
                  <c:v>4616</c:v>
                </c:pt>
                <c:pt idx="111">
                  <c:v>4380</c:v>
                </c:pt>
                <c:pt idx="112">
                  <c:v>5698</c:v>
                </c:pt>
                <c:pt idx="113">
                  <c:v>4502</c:v>
                </c:pt>
                <c:pt idx="114">
                  <c:v>5644</c:v>
                </c:pt>
                <c:pt idx="115">
                  <c:v>7633</c:v>
                </c:pt>
                <c:pt idx="116">
                  <c:v>9383</c:v>
                </c:pt>
                <c:pt idx="117">
                  <c:v>6566</c:v>
                </c:pt>
                <c:pt idx="118">
                  <c:v>14892</c:v>
                </c:pt>
                <c:pt idx="119">
                  <c:v>6064</c:v>
                </c:pt>
                <c:pt idx="120">
                  <c:v>4686</c:v>
                </c:pt>
                <c:pt idx="121">
                  <c:v>4264</c:v>
                </c:pt>
                <c:pt idx="122">
                  <c:v>5221</c:v>
                </c:pt>
                <c:pt idx="123">
                  <c:v>21579</c:v>
                </c:pt>
                <c:pt idx="124">
                  <c:v>3127</c:v>
                </c:pt>
                <c:pt idx="125">
                  <c:v>5223</c:v>
                </c:pt>
                <c:pt idx="126">
                  <c:v>19590</c:v>
                </c:pt>
                <c:pt idx="127">
                  <c:v>4102</c:v>
                </c:pt>
                <c:pt idx="128">
                  <c:v>13574</c:v>
                </c:pt>
                <c:pt idx="129">
                  <c:v>5051</c:v>
                </c:pt>
                <c:pt idx="130">
                  <c:v>26317</c:v>
                </c:pt>
                <c:pt idx="131">
                  <c:v>3424</c:v>
                </c:pt>
                <c:pt idx="132">
                  <c:v>17418</c:v>
                </c:pt>
                <c:pt idx="133">
                  <c:v>22685</c:v>
                </c:pt>
                <c:pt idx="134">
                  <c:v>4525</c:v>
                </c:pt>
                <c:pt idx="135">
                  <c:v>2436</c:v>
                </c:pt>
                <c:pt idx="136">
                  <c:v>3241</c:v>
                </c:pt>
                <c:pt idx="137">
                  <c:v>4889</c:v>
                </c:pt>
                <c:pt idx="138">
                  <c:v>5392</c:v>
                </c:pt>
                <c:pt idx="139">
                  <c:v>10327</c:v>
                </c:pt>
                <c:pt idx="140">
                  <c:v>7304</c:v>
                </c:pt>
                <c:pt idx="141">
                  <c:v>22425</c:v>
                </c:pt>
                <c:pt idx="142">
                  <c:v>5289</c:v>
                </c:pt>
                <c:pt idx="143">
                  <c:v>26250</c:v>
                </c:pt>
                <c:pt idx="144">
                  <c:v>10909</c:v>
                </c:pt>
                <c:pt idx="145">
                  <c:v>5193</c:v>
                </c:pt>
                <c:pt idx="146">
                  <c:v>5769</c:v>
                </c:pt>
                <c:pt idx="147">
                  <c:v>4020</c:v>
                </c:pt>
                <c:pt idx="148">
                  <c:v>4644</c:v>
                </c:pt>
                <c:pt idx="149">
                  <c:v>25419</c:v>
                </c:pt>
                <c:pt idx="150">
                  <c:v>3435</c:v>
                </c:pt>
                <c:pt idx="151">
                  <c:v>5747</c:v>
                </c:pt>
                <c:pt idx="152">
                  <c:v>3711</c:v>
                </c:pt>
                <c:pt idx="153">
                  <c:v>4923</c:v>
                </c:pt>
                <c:pt idx="154">
                  <c:v>5173</c:v>
                </c:pt>
                <c:pt idx="155">
                  <c:v>5422</c:v>
                </c:pt>
                <c:pt idx="156">
                  <c:v>26320</c:v>
                </c:pt>
                <c:pt idx="157">
                  <c:v>24351</c:v>
                </c:pt>
                <c:pt idx="158">
                  <c:v>5351</c:v>
                </c:pt>
                <c:pt idx="159">
                  <c:v>20112</c:v>
                </c:pt>
                <c:pt idx="160">
                  <c:v>4212</c:v>
                </c:pt>
                <c:pt idx="161">
                  <c:v>4777</c:v>
                </c:pt>
                <c:pt idx="162">
                  <c:v>2717</c:v>
                </c:pt>
                <c:pt idx="163">
                  <c:v>2945</c:v>
                </c:pt>
                <c:pt idx="164">
                  <c:v>4104</c:v>
                </c:pt>
                <c:pt idx="165">
                  <c:v>4415</c:v>
                </c:pt>
                <c:pt idx="166">
                  <c:v>23106</c:v>
                </c:pt>
                <c:pt idx="167">
                  <c:v>4826</c:v>
                </c:pt>
                <c:pt idx="168">
                  <c:v>23819</c:v>
                </c:pt>
                <c:pt idx="169">
                  <c:v>4504</c:v>
                </c:pt>
                <c:pt idx="170">
                  <c:v>4654</c:v>
                </c:pt>
                <c:pt idx="171">
                  <c:v>5276</c:v>
                </c:pt>
                <c:pt idx="172">
                  <c:v>4290</c:v>
                </c:pt>
                <c:pt idx="173">
                  <c:v>5057</c:v>
                </c:pt>
                <c:pt idx="174">
                  <c:v>5238</c:v>
                </c:pt>
                <c:pt idx="175">
                  <c:v>6182</c:v>
                </c:pt>
                <c:pt idx="176">
                  <c:v>5743</c:v>
                </c:pt>
                <c:pt idx="177">
                  <c:v>4996</c:v>
                </c:pt>
                <c:pt idx="178">
                  <c:v>4783</c:v>
                </c:pt>
                <c:pt idx="179">
                  <c:v>4401</c:v>
                </c:pt>
                <c:pt idx="180">
                  <c:v>3696</c:v>
                </c:pt>
                <c:pt idx="181">
                  <c:v>22341</c:v>
                </c:pt>
                <c:pt idx="182">
                  <c:v>4745</c:v>
                </c:pt>
                <c:pt idx="183">
                  <c:v>2504</c:v>
                </c:pt>
                <c:pt idx="184">
                  <c:v>6636</c:v>
                </c:pt>
                <c:pt idx="185">
                  <c:v>4652</c:v>
                </c:pt>
                <c:pt idx="186">
                  <c:v>8819</c:v>
                </c:pt>
                <c:pt idx="187">
                  <c:v>5442</c:v>
                </c:pt>
                <c:pt idx="188">
                  <c:v>5395</c:v>
                </c:pt>
                <c:pt idx="189">
                  <c:v>7971</c:v>
                </c:pt>
                <c:pt idx="190">
                  <c:v>13566</c:v>
                </c:pt>
                <c:pt idx="191">
                  <c:v>4322</c:v>
                </c:pt>
                <c:pt idx="192">
                  <c:v>33472</c:v>
                </c:pt>
                <c:pt idx="193">
                  <c:v>4790</c:v>
                </c:pt>
                <c:pt idx="194">
                  <c:v>4843</c:v>
                </c:pt>
                <c:pt idx="195">
                  <c:v>13490</c:v>
                </c:pt>
                <c:pt idx="196">
                  <c:v>4807</c:v>
                </c:pt>
                <c:pt idx="197">
                  <c:v>10228</c:v>
                </c:pt>
                <c:pt idx="198">
                  <c:v>23866</c:v>
                </c:pt>
                <c:pt idx="199">
                  <c:v>3708</c:v>
                </c:pt>
                <c:pt idx="200">
                  <c:v>5227</c:v>
                </c:pt>
                <c:pt idx="201">
                  <c:v>6953</c:v>
                </c:pt>
                <c:pt idx="202">
                  <c:v>5614</c:v>
                </c:pt>
                <c:pt idx="203">
                  <c:v>14473</c:v>
                </c:pt>
                <c:pt idx="204">
                  <c:v>11621</c:v>
                </c:pt>
                <c:pt idx="205">
                  <c:v>5948</c:v>
                </c:pt>
                <c:pt idx="206">
                  <c:v>5401</c:v>
                </c:pt>
                <c:pt idx="207">
                  <c:v>21822</c:v>
                </c:pt>
                <c:pt idx="208">
                  <c:v>6186</c:v>
                </c:pt>
                <c:pt idx="209">
                  <c:v>7750</c:v>
                </c:pt>
                <c:pt idx="210">
                  <c:v>7419</c:v>
                </c:pt>
                <c:pt idx="211">
                  <c:v>6469</c:v>
                </c:pt>
                <c:pt idx="212">
                  <c:v>4325</c:v>
                </c:pt>
                <c:pt idx="213">
                  <c:v>4260</c:v>
                </c:pt>
                <c:pt idx="214">
                  <c:v>6701</c:v>
                </c:pt>
                <c:pt idx="215">
                  <c:v>4075</c:v>
                </c:pt>
                <c:pt idx="216">
                  <c:v>5468</c:v>
                </c:pt>
                <c:pt idx="217">
                  <c:v>4645</c:v>
                </c:pt>
                <c:pt idx="218">
                  <c:v>8586</c:v>
                </c:pt>
                <c:pt idx="219">
                  <c:v>5015</c:v>
                </c:pt>
                <c:pt idx="220">
                  <c:v>10441</c:v>
                </c:pt>
                <c:pt idx="221">
                  <c:v>7428</c:v>
                </c:pt>
                <c:pt idx="222">
                  <c:v>4125</c:v>
                </c:pt>
                <c:pt idx="223">
                  <c:v>21503</c:v>
                </c:pt>
                <c:pt idx="224">
                  <c:v>17243</c:v>
                </c:pt>
                <c:pt idx="225">
                  <c:v>3652</c:v>
                </c:pt>
                <c:pt idx="226">
                  <c:v>3581</c:v>
                </c:pt>
                <c:pt idx="227">
                  <c:v>5060</c:v>
                </c:pt>
                <c:pt idx="228">
                  <c:v>4316</c:v>
                </c:pt>
                <c:pt idx="229">
                  <c:v>6186</c:v>
                </c:pt>
                <c:pt idx="230">
                  <c:v>4929</c:v>
                </c:pt>
                <c:pt idx="231">
                  <c:v>4161</c:v>
                </c:pt>
                <c:pt idx="232">
                  <c:v>6492</c:v>
                </c:pt>
                <c:pt idx="233">
                  <c:v>9380</c:v>
                </c:pt>
                <c:pt idx="234">
                  <c:v>6535</c:v>
                </c:pt>
                <c:pt idx="235">
                  <c:v>28791</c:v>
                </c:pt>
                <c:pt idx="236">
                  <c:v>5078</c:v>
                </c:pt>
                <c:pt idx="237">
                  <c:v>17787</c:v>
                </c:pt>
                <c:pt idx="238">
                  <c:v>22519</c:v>
                </c:pt>
                <c:pt idx="239">
                  <c:v>5250</c:v>
                </c:pt>
                <c:pt idx="240">
                  <c:v>23773</c:v>
                </c:pt>
                <c:pt idx="241">
                  <c:v>21770</c:v>
                </c:pt>
                <c:pt idx="242">
                  <c:v>25422</c:v>
                </c:pt>
                <c:pt idx="243">
                  <c:v>8456</c:v>
                </c:pt>
                <c:pt idx="244">
                  <c:v>6360</c:v>
                </c:pt>
                <c:pt idx="245">
                  <c:v>4060</c:v>
                </c:pt>
                <c:pt idx="246">
                  <c:v>4478</c:v>
                </c:pt>
                <c:pt idx="247">
                  <c:v>16285</c:v>
                </c:pt>
                <c:pt idx="248">
                  <c:v>23226</c:v>
                </c:pt>
                <c:pt idx="249">
                  <c:v>6403</c:v>
                </c:pt>
                <c:pt idx="250">
                  <c:v>5991</c:v>
                </c:pt>
                <c:pt idx="251">
                  <c:v>4371</c:v>
                </c:pt>
                <c:pt idx="252">
                  <c:v>21411</c:v>
                </c:pt>
                <c:pt idx="253">
                  <c:v>5596</c:v>
                </c:pt>
                <c:pt idx="254">
                  <c:v>6236</c:v>
                </c:pt>
                <c:pt idx="255">
                  <c:v>5291</c:v>
                </c:pt>
                <c:pt idx="256">
                  <c:v>5186</c:v>
                </c:pt>
                <c:pt idx="257">
                  <c:v>10784</c:v>
                </c:pt>
                <c:pt idx="258">
                  <c:v>4739</c:v>
                </c:pt>
                <c:pt idx="259">
                  <c:v>8016</c:v>
                </c:pt>
                <c:pt idx="260">
                  <c:v>8421</c:v>
                </c:pt>
                <c:pt idx="261">
                  <c:v>5742</c:v>
                </c:pt>
                <c:pt idx="262">
                  <c:v>5143</c:v>
                </c:pt>
                <c:pt idx="263">
                  <c:v>17204</c:v>
                </c:pt>
                <c:pt idx="264">
                  <c:v>3863</c:v>
                </c:pt>
                <c:pt idx="265">
                  <c:v>3725</c:v>
                </c:pt>
                <c:pt idx="266">
                  <c:v>24468</c:v>
                </c:pt>
                <c:pt idx="267">
                  <c:v>4517</c:v>
                </c:pt>
                <c:pt idx="268">
                  <c:v>3626</c:v>
                </c:pt>
                <c:pt idx="269">
                  <c:v>6219</c:v>
                </c:pt>
                <c:pt idx="270">
                  <c:v>5654</c:v>
                </c:pt>
                <c:pt idx="271">
                  <c:v>6784</c:v>
                </c:pt>
                <c:pt idx="272">
                  <c:v>27384</c:v>
                </c:pt>
                <c:pt idx="273">
                  <c:v>6966</c:v>
                </c:pt>
                <c:pt idx="274">
                  <c:v>4606</c:v>
                </c:pt>
                <c:pt idx="275">
                  <c:v>5134</c:v>
                </c:pt>
                <c:pt idx="276">
                  <c:v>26892</c:v>
                </c:pt>
                <c:pt idx="277">
                  <c:v>5249</c:v>
                </c:pt>
                <c:pt idx="278">
                  <c:v>4502</c:v>
                </c:pt>
                <c:pt idx="279">
                  <c:v>24430</c:v>
                </c:pt>
                <c:pt idx="280">
                  <c:v>24244</c:v>
                </c:pt>
                <c:pt idx="281">
                  <c:v>5549</c:v>
                </c:pt>
                <c:pt idx="282">
                  <c:v>3412</c:v>
                </c:pt>
                <c:pt idx="283">
                  <c:v>3748</c:v>
                </c:pt>
                <c:pt idx="284">
                  <c:v>27262</c:v>
                </c:pt>
                <c:pt idx="285">
                  <c:v>4393</c:v>
                </c:pt>
                <c:pt idx="286">
                  <c:v>3572</c:v>
                </c:pt>
                <c:pt idx="287">
                  <c:v>7573</c:v>
                </c:pt>
                <c:pt idx="288">
                  <c:v>5641</c:v>
                </c:pt>
                <c:pt idx="289">
                  <c:v>5883</c:v>
                </c:pt>
                <c:pt idx="290">
                  <c:v>9786</c:v>
                </c:pt>
                <c:pt idx="291">
                  <c:v>4303</c:v>
                </c:pt>
                <c:pt idx="292">
                  <c:v>6635</c:v>
                </c:pt>
                <c:pt idx="293">
                  <c:v>3983</c:v>
                </c:pt>
                <c:pt idx="294">
                  <c:v>17517</c:v>
                </c:pt>
                <c:pt idx="295">
                  <c:v>4329</c:v>
                </c:pt>
                <c:pt idx="296">
                  <c:v>25594</c:v>
                </c:pt>
                <c:pt idx="297">
                  <c:v>70871</c:v>
                </c:pt>
                <c:pt idx="298">
                  <c:v>5422</c:v>
                </c:pt>
                <c:pt idx="299">
                  <c:v>5350</c:v>
                </c:pt>
                <c:pt idx="300">
                  <c:v>6218</c:v>
                </c:pt>
                <c:pt idx="301">
                  <c:v>21616</c:v>
                </c:pt>
                <c:pt idx="302">
                  <c:v>5254</c:v>
                </c:pt>
                <c:pt idx="303">
                  <c:v>4088</c:v>
                </c:pt>
                <c:pt idx="304">
                  <c:v>5121</c:v>
                </c:pt>
                <c:pt idx="305">
                  <c:v>4807</c:v>
                </c:pt>
                <c:pt idx="306">
                  <c:v>5067</c:v>
                </c:pt>
                <c:pt idx="307">
                  <c:v>3622</c:v>
                </c:pt>
                <c:pt idx="308">
                  <c:v>4075</c:v>
                </c:pt>
                <c:pt idx="309">
                  <c:v>12288</c:v>
                </c:pt>
                <c:pt idx="310">
                  <c:v>11461</c:v>
                </c:pt>
                <c:pt idx="311">
                  <c:v>3733</c:v>
                </c:pt>
                <c:pt idx="312">
                  <c:v>4725</c:v>
                </c:pt>
                <c:pt idx="313">
                  <c:v>5700</c:v>
                </c:pt>
                <c:pt idx="314">
                  <c:v>14077</c:v>
                </c:pt>
                <c:pt idx="315">
                  <c:v>5746</c:v>
                </c:pt>
                <c:pt idx="316">
                  <c:v>4914</c:v>
                </c:pt>
                <c:pt idx="317">
                  <c:v>4961</c:v>
                </c:pt>
                <c:pt idx="318">
                  <c:v>6784</c:v>
                </c:pt>
                <c:pt idx="319">
                  <c:v>4681</c:v>
                </c:pt>
                <c:pt idx="320">
                  <c:v>5126</c:v>
                </c:pt>
                <c:pt idx="321">
                  <c:v>5626</c:v>
                </c:pt>
                <c:pt idx="322">
                  <c:v>4580</c:v>
                </c:pt>
                <c:pt idx="323">
                  <c:v>3385</c:v>
                </c:pt>
                <c:pt idx="324">
                  <c:v>12852</c:v>
                </c:pt>
                <c:pt idx="325">
                  <c:v>4832</c:v>
                </c:pt>
                <c:pt idx="326">
                  <c:v>18149</c:v>
                </c:pt>
                <c:pt idx="327">
                  <c:v>24511</c:v>
                </c:pt>
                <c:pt idx="328">
                  <c:v>3856</c:v>
                </c:pt>
                <c:pt idx="329">
                  <c:v>16890</c:v>
                </c:pt>
                <c:pt idx="330">
                  <c:v>3847</c:v>
                </c:pt>
                <c:pt idx="331">
                  <c:v>6025</c:v>
                </c:pt>
                <c:pt idx="332">
                  <c:v>3681</c:v>
                </c:pt>
                <c:pt idx="333">
                  <c:v>3906</c:v>
                </c:pt>
                <c:pt idx="334">
                  <c:v>4323</c:v>
                </c:pt>
                <c:pt idx="335">
                  <c:v>7849</c:v>
                </c:pt>
                <c:pt idx="336">
                  <c:v>4328</c:v>
                </c:pt>
                <c:pt idx="337">
                  <c:v>5308</c:v>
                </c:pt>
                <c:pt idx="338">
                  <c:v>17287</c:v>
                </c:pt>
                <c:pt idx="339">
                  <c:v>9321</c:v>
                </c:pt>
                <c:pt idx="340">
                  <c:v>7839</c:v>
                </c:pt>
                <c:pt idx="341">
                  <c:v>5136</c:v>
                </c:pt>
                <c:pt idx="342">
                  <c:v>7290</c:v>
                </c:pt>
                <c:pt idx="343">
                  <c:v>4876</c:v>
                </c:pt>
                <c:pt idx="344">
                  <c:v>6518</c:v>
                </c:pt>
                <c:pt idx="345">
                  <c:v>4640</c:v>
                </c:pt>
                <c:pt idx="346">
                  <c:v>4553</c:v>
                </c:pt>
                <c:pt idx="347">
                  <c:v>3362</c:v>
                </c:pt>
                <c:pt idx="348">
                  <c:v>4066</c:v>
                </c:pt>
                <c:pt idx="349">
                  <c:v>4660</c:v>
                </c:pt>
                <c:pt idx="350">
                  <c:v>5773</c:v>
                </c:pt>
                <c:pt idx="351">
                  <c:v>5654</c:v>
                </c:pt>
                <c:pt idx="352">
                  <c:v>5674</c:v>
                </c:pt>
                <c:pt idx="353">
                  <c:v>7742</c:v>
                </c:pt>
                <c:pt idx="354">
                  <c:v>4914</c:v>
                </c:pt>
                <c:pt idx="355">
                  <c:v>7208</c:v>
                </c:pt>
                <c:pt idx="356">
                  <c:v>4492</c:v>
                </c:pt>
                <c:pt idx="357">
                  <c:v>6245</c:v>
                </c:pt>
                <c:pt idx="358">
                  <c:v>20446</c:v>
                </c:pt>
                <c:pt idx="359">
                  <c:v>5341</c:v>
                </c:pt>
                <c:pt idx="360">
                  <c:v>5994</c:v>
                </c:pt>
                <c:pt idx="361">
                  <c:v>5004</c:v>
                </c:pt>
                <c:pt idx="362">
                  <c:v>7590</c:v>
                </c:pt>
                <c:pt idx="363">
                  <c:v>4438</c:v>
                </c:pt>
                <c:pt idx="364">
                  <c:v>6034</c:v>
                </c:pt>
                <c:pt idx="365">
                  <c:v>5613</c:v>
                </c:pt>
                <c:pt idx="366">
                  <c:v>6034</c:v>
                </c:pt>
                <c:pt idx="367">
                  <c:v>4457</c:v>
                </c:pt>
                <c:pt idx="368">
                  <c:v>6863</c:v>
                </c:pt>
                <c:pt idx="369">
                  <c:v>4389</c:v>
                </c:pt>
                <c:pt idx="370">
                  <c:v>4566</c:v>
                </c:pt>
                <c:pt idx="371">
                  <c:v>7113</c:v>
                </c:pt>
                <c:pt idx="372">
                  <c:v>20298</c:v>
                </c:pt>
                <c:pt idx="373">
                  <c:v>6372</c:v>
                </c:pt>
                <c:pt idx="374">
                  <c:v>25939</c:v>
                </c:pt>
                <c:pt idx="375">
                  <c:v>5790</c:v>
                </c:pt>
                <c:pt idx="376">
                  <c:v>4192</c:v>
                </c:pt>
                <c:pt idx="377">
                  <c:v>3133</c:v>
                </c:pt>
                <c:pt idx="378">
                  <c:v>4563</c:v>
                </c:pt>
                <c:pt idx="379">
                  <c:v>4916</c:v>
                </c:pt>
                <c:pt idx="380">
                  <c:v>5908</c:v>
                </c:pt>
                <c:pt idx="381">
                  <c:v>8274</c:v>
                </c:pt>
                <c:pt idx="382">
                  <c:v>3970</c:v>
                </c:pt>
                <c:pt idx="383">
                  <c:v>6374</c:v>
                </c:pt>
                <c:pt idx="384">
                  <c:v>22316</c:v>
                </c:pt>
                <c:pt idx="385">
                  <c:v>7614</c:v>
                </c:pt>
                <c:pt idx="386">
                  <c:v>22904</c:v>
                </c:pt>
                <c:pt idx="387">
                  <c:v>6055</c:v>
                </c:pt>
                <c:pt idx="388">
                  <c:v>3830</c:v>
                </c:pt>
                <c:pt idx="389">
                  <c:v>14260</c:v>
                </c:pt>
                <c:pt idx="390">
                  <c:v>4823</c:v>
                </c:pt>
                <c:pt idx="391">
                  <c:v>9849</c:v>
                </c:pt>
                <c:pt idx="392">
                  <c:v>22264</c:v>
                </c:pt>
                <c:pt idx="393">
                  <c:v>5609</c:v>
                </c:pt>
                <c:pt idx="394">
                  <c:v>6659</c:v>
                </c:pt>
                <c:pt idx="395">
                  <c:v>25959</c:v>
                </c:pt>
                <c:pt idx="396">
                  <c:v>23098</c:v>
                </c:pt>
                <c:pt idx="397">
                  <c:v>5426</c:v>
                </c:pt>
                <c:pt idx="398">
                  <c:v>19430</c:v>
                </c:pt>
                <c:pt idx="399">
                  <c:v>14761</c:v>
                </c:pt>
                <c:pt idx="400">
                  <c:v>23588</c:v>
                </c:pt>
                <c:pt idx="401">
                  <c:v>5751</c:v>
                </c:pt>
                <c:pt idx="402">
                  <c:v>9311</c:v>
                </c:pt>
                <c:pt idx="403">
                  <c:v>5208</c:v>
                </c:pt>
                <c:pt idx="404">
                  <c:v>5028</c:v>
                </c:pt>
                <c:pt idx="405">
                  <c:v>6956</c:v>
                </c:pt>
                <c:pt idx="406">
                  <c:v>4129</c:v>
                </c:pt>
                <c:pt idx="407">
                  <c:v>5398</c:v>
                </c:pt>
                <c:pt idx="408">
                  <c:v>4988</c:v>
                </c:pt>
                <c:pt idx="409">
                  <c:v>5196</c:v>
                </c:pt>
                <c:pt idx="410">
                  <c:v>16005</c:v>
                </c:pt>
                <c:pt idx="411">
                  <c:v>4448</c:v>
                </c:pt>
                <c:pt idx="412">
                  <c:v>5350</c:v>
                </c:pt>
                <c:pt idx="413">
                  <c:v>22673</c:v>
                </c:pt>
                <c:pt idx="414">
                  <c:v>12919</c:v>
                </c:pt>
                <c:pt idx="415">
                  <c:v>5498</c:v>
                </c:pt>
                <c:pt idx="416">
                  <c:v>4478</c:v>
                </c:pt>
                <c:pt idx="417">
                  <c:v>4395</c:v>
                </c:pt>
                <c:pt idx="418">
                  <c:v>6062</c:v>
                </c:pt>
                <c:pt idx="419">
                  <c:v>12757</c:v>
                </c:pt>
                <c:pt idx="420">
                  <c:v>21906</c:v>
                </c:pt>
                <c:pt idx="421">
                  <c:v>20240</c:v>
                </c:pt>
                <c:pt idx="422">
                  <c:v>3616</c:v>
                </c:pt>
                <c:pt idx="423">
                  <c:v>4097</c:v>
                </c:pt>
                <c:pt idx="424">
                  <c:v>5052</c:v>
                </c:pt>
                <c:pt idx="425">
                  <c:v>4764</c:v>
                </c:pt>
                <c:pt idx="426">
                  <c:v>4464</c:v>
                </c:pt>
                <c:pt idx="427">
                  <c:v>21934</c:v>
                </c:pt>
                <c:pt idx="428">
                  <c:v>6475</c:v>
                </c:pt>
                <c:pt idx="429">
                  <c:v>5966</c:v>
                </c:pt>
                <c:pt idx="430">
                  <c:v>4448</c:v>
                </c:pt>
                <c:pt idx="431">
                  <c:v>6017</c:v>
                </c:pt>
                <c:pt idx="432">
                  <c:v>3879</c:v>
                </c:pt>
                <c:pt idx="433">
                  <c:v>3082</c:v>
                </c:pt>
                <c:pt idx="434">
                  <c:v>5982</c:v>
                </c:pt>
                <c:pt idx="435">
                  <c:v>6124</c:v>
                </c:pt>
                <c:pt idx="436">
                  <c:v>4073</c:v>
                </c:pt>
                <c:pt idx="437">
                  <c:v>5172</c:v>
                </c:pt>
                <c:pt idx="438">
                  <c:v>3384</c:v>
                </c:pt>
                <c:pt idx="439">
                  <c:v>23353</c:v>
                </c:pt>
                <c:pt idx="440">
                  <c:v>6004</c:v>
                </c:pt>
                <c:pt idx="441">
                  <c:v>4787</c:v>
                </c:pt>
                <c:pt idx="442">
                  <c:v>4164</c:v>
                </c:pt>
                <c:pt idx="443">
                  <c:v>5140</c:v>
                </c:pt>
                <c:pt idx="444">
                  <c:v>4177</c:v>
                </c:pt>
                <c:pt idx="445">
                  <c:v>4897</c:v>
                </c:pt>
                <c:pt idx="446">
                  <c:v>4912</c:v>
                </c:pt>
                <c:pt idx="447">
                  <c:v>4053</c:v>
                </c:pt>
                <c:pt idx="448">
                  <c:v>3923</c:v>
                </c:pt>
                <c:pt idx="449">
                  <c:v>4024</c:v>
                </c:pt>
                <c:pt idx="450">
                  <c:v>6799</c:v>
                </c:pt>
                <c:pt idx="451">
                  <c:v>4072</c:v>
                </c:pt>
                <c:pt idx="452">
                  <c:v>4962</c:v>
                </c:pt>
                <c:pt idx="453">
                  <c:v>19278</c:v>
                </c:pt>
                <c:pt idx="454">
                  <c:v>4217</c:v>
                </c:pt>
                <c:pt idx="455">
                  <c:v>13290</c:v>
                </c:pt>
                <c:pt idx="456">
                  <c:v>8751</c:v>
                </c:pt>
                <c:pt idx="457">
                  <c:v>5216</c:v>
                </c:pt>
                <c:pt idx="458">
                  <c:v>4536</c:v>
                </c:pt>
                <c:pt idx="459">
                  <c:v>5649</c:v>
                </c:pt>
                <c:pt idx="460">
                  <c:v>4800</c:v>
                </c:pt>
                <c:pt idx="461">
                  <c:v>4075</c:v>
                </c:pt>
                <c:pt idx="462">
                  <c:v>5230</c:v>
                </c:pt>
                <c:pt idx="463">
                  <c:v>5613</c:v>
                </c:pt>
                <c:pt idx="464">
                  <c:v>20703</c:v>
                </c:pt>
                <c:pt idx="465">
                  <c:v>4957</c:v>
                </c:pt>
                <c:pt idx="466">
                  <c:v>5333</c:v>
                </c:pt>
                <c:pt idx="467">
                  <c:v>4646</c:v>
                </c:pt>
                <c:pt idx="468">
                  <c:v>4343</c:v>
                </c:pt>
                <c:pt idx="469">
                  <c:v>6562</c:v>
                </c:pt>
                <c:pt idx="470">
                  <c:v>7450</c:v>
                </c:pt>
                <c:pt idx="471">
                  <c:v>7282</c:v>
                </c:pt>
                <c:pt idx="472">
                  <c:v>5358</c:v>
                </c:pt>
                <c:pt idx="473">
                  <c:v>22832</c:v>
                </c:pt>
                <c:pt idx="474">
                  <c:v>23164</c:v>
                </c:pt>
                <c:pt idx="475">
                  <c:v>5118</c:v>
                </c:pt>
                <c:pt idx="476">
                  <c:v>4463</c:v>
                </c:pt>
                <c:pt idx="477">
                  <c:v>24712</c:v>
                </c:pt>
                <c:pt idx="478">
                  <c:v>5049</c:v>
                </c:pt>
                <c:pt idx="479">
                  <c:v>4818</c:v>
                </c:pt>
                <c:pt idx="480">
                  <c:v>21132</c:v>
                </c:pt>
                <c:pt idx="481">
                  <c:v>5597</c:v>
                </c:pt>
                <c:pt idx="482">
                  <c:v>4695</c:v>
                </c:pt>
                <c:pt idx="483">
                  <c:v>19028</c:v>
                </c:pt>
                <c:pt idx="484">
                  <c:v>3500</c:v>
                </c:pt>
                <c:pt idx="485">
                  <c:v>3318</c:v>
                </c:pt>
                <c:pt idx="486">
                  <c:v>25204</c:v>
                </c:pt>
                <c:pt idx="487">
                  <c:v>21803</c:v>
                </c:pt>
                <c:pt idx="488">
                  <c:v>8282</c:v>
                </c:pt>
                <c:pt idx="489">
                  <c:v>3206</c:v>
                </c:pt>
                <c:pt idx="490">
                  <c:v>22128</c:v>
                </c:pt>
                <c:pt idx="491">
                  <c:v>22058</c:v>
                </c:pt>
                <c:pt idx="492">
                  <c:v>4659</c:v>
                </c:pt>
                <c:pt idx="493">
                  <c:v>23496</c:v>
                </c:pt>
                <c:pt idx="494">
                  <c:v>22508</c:v>
                </c:pt>
                <c:pt idx="495">
                  <c:v>7979</c:v>
                </c:pt>
                <c:pt idx="496">
                  <c:v>11234</c:v>
                </c:pt>
                <c:pt idx="497">
                  <c:v>9844</c:v>
                </c:pt>
                <c:pt idx="498">
                  <c:v>5302</c:v>
                </c:pt>
                <c:pt idx="499">
                  <c:v>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4-411B-B7D4-C993C267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Gap_Codificado</a:t>
            </a:r>
            <a:r>
              <a:rPr lang="es-419" baseline="0"/>
              <a:t>,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'Busqueda Codificada'!$L$3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'Busqueda Codificada'!$K$4:$K$503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Codificada'!$L$4:$L$503</c:f>
              <c:numCache>
                <c:formatCode>General</c:formatCode>
                <c:ptCount val="500"/>
                <c:pt idx="0">
                  <c:v>22249</c:v>
                </c:pt>
                <c:pt idx="1">
                  <c:v>45774</c:v>
                </c:pt>
                <c:pt idx="2">
                  <c:v>29006</c:v>
                </c:pt>
                <c:pt idx="3">
                  <c:v>43574</c:v>
                </c:pt>
                <c:pt idx="4">
                  <c:v>43761</c:v>
                </c:pt>
                <c:pt idx="5">
                  <c:v>45813</c:v>
                </c:pt>
                <c:pt idx="6">
                  <c:v>43776</c:v>
                </c:pt>
                <c:pt idx="7">
                  <c:v>55969</c:v>
                </c:pt>
                <c:pt idx="8">
                  <c:v>48580</c:v>
                </c:pt>
                <c:pt idx="9">
                  <c:v>47051</c:v>
                </c:pt>
                <c:pt idx="10">
                  <c:v>50205</c:v>
                </c:pt>
                <c:pt idx="11">
                  <c:v>46347</c:v>
                </c:pt>
                <c:pt idx="12">
                  <c:v>45860</c:v>
                </c:pt>
                <c:pt idx="13">
                  <c:v>48300</c:v>
                </c:pt>
                <c:pt idx="14">
                  <c:v>22407</c:v>
                </c:pt>
                <c:pt idx="15">
                  <c:v>45186</c:v>
                </c:pt>
                <c:pt idx="16">
                  <c:v>44941</c:v>
                </c:pt>
                <c:pt idx="17">
                  <c:v>45685</c:v>
                </c:pt>
                <c:pt idx="18">
                  <c:v>44722</c:v>
                </c:pt>
                <c:pt idx="19">
                  <c:v>44697</c:v>
                </c:pt>
                <c:pt idx="20">
                  <c:v>46524</c:v>
                </c:pt>
                <c:pt idx="21">
                  <c:v>54530</c:v>
                </c:pt>
                <c:pt idx="22">
                  <c:v>25976</c:v>
                </c:pt>
                <c:pt idx="23">
                  <c:v>45087</c:v>
                </c:pt>
                <c:pt idx="24">
                  <c:v>46061</c:v>
                </c:pt>
                <c:pt idx="25">
                  <c:v>18876</c:v>
                </c:pt>
                <c:pt idx="26">
                  <c:v>46413</c:v>
                </c:pt>
                <c:pt idx="27">
                  <c:v>57405</c:v>
                </c:pt>
                <c:pt idx="28">
                  <c:v>47699</c:v>
                </c:pt>
                <c:pt idx="29">
                  <c:v>44499</c:v>
                </c:pt>
                <c:pt idx="30">
                  <c:v>44915</c:v>
                </c:pt>
                <c:pt idx="31">
                  <c:v>45830</c:v>
                </c:pt>
                <c:pt idx="32">
                  <c:v>47837</c:v>
                </c:pt>
                <c:pt idx="33">
                  <c:v>45781</c:v>
                </c:pt>
                <c:pt idx="34">
                  <c:v>49530</c:v>
                </c:pt>
                <c:pt idx="35">
                  <c:v>21705</c:v>
                </c:pt>
                <c:pt idx="36">
                  <c:v>57871</c:v>
                </c:pt>
                <c:pt idx="37">
                  <c:v>43131</c:v>
                </c:pt>
                <c:pt idx="38">
                  <c:v>43539</c:v>
                </c:pt>
                <c:pt idx="39">
                  <c:v>42561</c:v>
                </c:pt>
                <c:pt idx="40">
                  <c:v>44752</c:v>
                </c:pt>
                <c:pt idx="41">
                  <c:v>51944</c:v>
                </c:pt>
                <c:pt idx="42">
                  <c:v>43814</c:v>
                </c:pt>
                <c:pt idx="43">
                  <c:v>11577</c:v>
                </c:pt>
                <c:pt idx="44">
                  <c:v>44586</c:v>
                </c:pt>
                <c:pt idx="45">
                  <c:v>42535</c:v>
                </c:pt>
                <c:pt idx="46">
                  <c:v>53781</c:v>
                </c:pt>
                <c:pt idx="47">
                  <c:v>44873</c:v>
                </c:pt>
                <c:pt idx="48">
                  <c:v>51565</c:v>
                </c:pt>
                <c:pt idx="49">
                  <c:v>56509</c:v>
                </c:pt>
                <c:pt idx="50">
                  <c:v>46851</c:v>
                </c:pt>
                <c:pt idx="51">
                  <c:v>44839</c:v>
                </c:pt>
                <c:pt idx="52">
                  <c:v>31673</c:v>
                </c:pt>
                <c:pt idx="53">
                  <c:v>45781</c:v>
                </c:pt>
                <c:pt idx="54">
                  <c:v>44468</c:v>
                </c:pt>
                <c:pt idx="55">
                  <c:v>33838</c:v>
                </c:pt>
                <c:pt idx="56">
                  <c:v>45257</c:v>
                </c:pt>
                <c:pt idx="57">
                  <c:v>31722</c:v>
                </c:pt>
                <c:pt idx="58">
                  <c:v>45874</c:v>
                </c:pt>
                <c:pt idx="59">
                  <c:v>55721</c:v>
                </c:pt>
                <c:pt idx="60">
                  <c:v>45049</c:v>
                </c:pt>
                <c:pt idx="61">
                  <c:v>47677</c:v>
                </c:pt>
                <c:pt idx="62">
                  <c:v>43402</c:v>
                </c:pt>
                <c:pt idx="63">
                  <c:v>52960</c:v>
                </c:pt>
                <c:pt idx="64">
                  <c:v>41958</c:v>
                </c:pt>
                <c:pt idx="65">
                  <c:v>44688</c:v>
                </c:pt>
                <c:pt idx="66">
                  <c:v>56066</c:v>
                </c:pt>
                <c:pt idx="67">
                  <c:v>44944</c:v>
                </c:pt>
                <c:pt idx="68">
                  <c:v>4675</c:v>
                </c:pt>
                <c:pt idx="69">
                  <c:v>43074</c:v>
                </c:pt>
                <c:pt idx="70">
                  <c:v>44381</c:v>
                </c:pt>
                <c:pt idx="71">
                  <c:v>43146</c:v>
                </c:pt>
                <c:pt idx="72">
                  <c:v>45128</c:v>
                </c:pt>
                <c:pt idx="73">
                  <c:v>44100</c:v>
                </c:pt>
                <c:pt idx="74">
                  <c:v>42883</c:v>
                </c:pt>
                <c:pt idx="75">
                  <c:v>45564</c:v>
                </c:pt>
                <c:pt idx="76">
                  <c:v>43608</c:v>
                </c:pt>
                <c:pt idx="77">
                  <c:v>107959</c:v>
                </c:pt>
                <c:pt idx="78">
                  <c:v>48700</c:v>
                </c:pt>
                <c:pt idx="79">
                  <c:v>43344</c:v>
                </c:pt>
                <c:pt idx="80">
                  <c:v>45369</c:v>
                </c:pt>
                <c:pt idx="81">
                  <c:v>30229</c:v>
                </c:pt>
                <c:pt idx="82">
                  <c:v>45530</c:v>
                </c:pt>
                <c:pt idx="83">
                  <c:v>46432</c:v>
                </c:pt>
                <c:pt idx="84">
                  <c:v>50806</c:v>
                </c:pt>
                <c:pt idx="85">
                  <c:v>39499</c:v>
                </c:pt>
                <c:pt idx="86">
                  <c:v>44854</c:v>
                </c:pt>
                <c:pt idx="87">
                  <c:v>34592</c:v>
                </c:pt>
                <c:pt idx="88">
                  <c:v>43606</c:v>
                </c:pt>
                <c:pt idx="89">
                  <c:v>43124</c:v>
                </c:pt>
                <c:pt idx="90">
                  <c:v>43673</c:v>
                </c:pt>
                <c:pt idx="91">
                  <c:v>9295</c:v>
                </c:pt>
                <c:pt idx="92">
                  <c:v>42517</c:v>
                </c:pt>
                <c:pt idx="93">
                  <c:v>55895</c:v>
                </c:pt>
                <c:pt idx="94">
                  <c:v>44290</c:v>
                </c:pt>
                <c:pt idx="95">
                  <c:v>55647</c:v>
                </c:pt>
                <c:pt idx="96">
                  <c:v>43010</c:v>
                </c:pt>
                <c:pt idx="97">
                  <c:v>47652</c:v>
                </c:pt>
                <c:pt idx="98">
                  <c:v>43729</c:v>
                </c:pt>
                <c:pt idx="99">
                  <c:v>44689</c:v>
                </c:pt>
                <c:pt idx="100">
                  <c:v>45262</c:v>
                </c:pt>
                <c:pt idx="101">
                  <c:v>43574</c:v>
                </c:pt>
                <c:pt idx="102">
                  <c:v>53182</c:v>
                </c:pt>
                <c:pt idx="103">
                  <c:v>44318</c:v>
                </c:pt>
                <c:pt idx="104">
                  <c:v>38278</c:v>
                </c:pt>
                <c:pt idx="105">
                  <c:v>44963</c:v>
                </c:pt>
                <c:pt idx="106">
                  <c:v>46354</c:v>
                </c:pt>
                <c:pt idx="107">
                  <c:v>48390</c:v>
                </c:pt>
                <c:pt idx="108">
                  <c:v>43434</c:v>
                </c:pt>
                <c:pt idx="109">
                  <c:v>44563</c:v>
                </c:pt>
                <c:pt idx="110">
                  <c:v>204684</c:v>
                </c:pt>
                <c:pt idx="111">
                  <c:v>44995</c:v>
                </c:pt>
                <c:pt idx="112">
                  <c:v>43284</c:v>
                </c:pt>
                <c:pt idx="113">
                  <c:v>56966</c:v>
                </c:pt>
                <c:pt idx="114">
                  <c:v>44502</c:v>
                </c:pt>
                <c:pt idx="115">
                  <c:v>43120</c:v>
                </c:pt>
                <c:pt idx="116">
                  <c:v>43969</c:v>
                </c:pt>
                <c:pt idx="117">
                  <c:v>44092</c:v>
                </c:pt>
                <c:pt idx="118">
                  <c:v>14266</c:v>
                </c:pt>
                <c:pt idx="119">
                  <c:v>44266</c:v>
                </c:pt>
                <c:pt idx="120">
                  <c:v>45292</c:v>
                </c:pt>
                <c:pt idx="121">
                  <c:v>44898</c:v>
                </c:pt>
                <c:pt idx="122">
                  <c:v>56566</c:v>
                </c:pt>
                <c:pt idx="123">
                  <c:v>11488</c:v>
                </c:pt>
                <c:pt idx="124">
                  <c:v>43496</c:v>
                </c:pt>
                <c:pt idx="125">
                  <c:v>48159</c:v>
                </c:pt>
                <c:pt idx="126">
                  <c:v>43430</c:v>
                </c:pt>
                <c:pt idx="127">
                  <c:v>46066</c:v>
                </c:pt>
                <c:pt idx="128">
                  <c:v>44029</c:v>
                </c:pt>
                <c:pt idx="129">
                  <c:v>45979</c:v>
                </c:pt>
                <c:pt idx="130">
                  <c:v>55978</c:v>
                </c:pt>
                <c:pt idx="131">
                  <c:v>45402</c:v>
                </c:pt>
                <c:pt idx="132">
                  <c:v>46086</c:v>
                </c:pt>
                <c:pt idx="133">
                  <c:v>10770</c:v>
                </c:pt>
                <c:pt idx="134">
                  <c:v>44790</c:v>
                </c:pt>
                <c:pt idx="135">
                  <c:v>44969</c:v>
                </c:pt>
                <c:pt idx="136">
                  <c:v>43467</c:v>
                </c:pt>
                <c:pt idx="137">
                  <c:v>24491</c:v>
                </c:pt>
                <c:pt idx="138">
                  <c:v>44699</c:v>
                </c:pt>
                <c:pt idx="139">
                  <c:v>46893</c:v>
                </c:pt>
                <c:pt idx="140">
                  <c:v>47678</c:v>
                </c:pt>
                <c:pt idx="141">
                  <c:v>14506</c:v>
                </c:pt>
                <c:pt idx="142">
                  <c:v>44842</c:v>
                </c:pt>
                <c:pt idx="143">
                  <c:v>45194</c:v>
                </c:pt>
                <c:pt idx="144">
                  <c:v>11700</c:v>
                </c:pt>
                <c:pt idx="145">
                  <c:v>50309</c:v>
                </c:pt>
                <c:pt idx="146">
                  <c:v>59419</c:v>
                </c:pt>
                <c:pt idx="147">
                  <c:v>48848</c:v>
                </c:pt>
                <c:pt idx="148">
                  <c:v>46264</c:v>
                </c:pt>
                <c:pt idx="149">
                  <c:v>41666</c:v>
                </c:pt>
                <c:pt idx="150">
                  <c:v>44537</c:v>
                </c:pt>
                <c:pt idx="151">
                  <c:v>45396</c:v>
                </c:pt>
                <c:pt idx="152">
                  <c:v>51345</c:v>
                </c:pt>
                <c:pt idx="153">
                  <c:v>47666</c:v>
                </c:pt>
                <c:pt idx="154">
                  <c:v>43307</c:v>
                </c:pt>
                <c:pt idx="155">
                  <c:v>55487</c:v>
                </c:pt>
                <c:pt idx="156">
                  <c:v>47665</c:v>
                </c:pt>
                <c:pt idx="157">
                  <c:v>15991</c:v>
                </c:pt>
                <c:pt idx="158">
                  <c:v>44829</c:v>
                </c:pt>
                <c:pt idx="159">
                  <c:v>50699</c:v>
                </c:pt>
                <c:pt idx="160">
                  <c:v>44880</c:v>
                </c:pt>
                <c:pt idx="161">
                  <c:v>45250</c:v>
                </c:pt>
                <c:pt idx="162">
                  <c:v>32208</c:v>
                </c:pt>
                <c:pt idx="163">
                  <c:v>44805</c:v>
                </c:pt>
                <c:pt idx="164">
                  <c:v>35071</c:v>
                </c:pt>
                <c:pt idx="165">
                  <c:v>46481</c:v>
                </c:pt>
                <c:pt idx="166">
                  <c:v>53373</c:v>
                </c:pt>
                <c:pt idx="167">
                  <c:v>47176</c:v>
                </c:pt>
                <c:pt idx="168">
                  <c:v>45555</c:v>
                </c:pt>
                <c:pt idx="169">
                  <c:v>47497</c:v>
                </c:pt>
                <c:pt idx="170">
                  <c:v>46490</c:v>
                </c:pt>
                <c:pt idx="171">
                  <c:v>48766</c:v>
                </c:pt>
                <c:pt idx="172">
                  <c:v>10886</c:v>
                </c:pt>
                <c:pt idx="173">
                  <c:v>55477</c:v>
                </c:pt>
                <c:pt idx="174">
                  <c:v>30925</c:v>
                </c:pt>
                <c:pt idx="175">
                  <c:v>44804</c:v>
                </c:pt>
                <c:pt idx="176">
                  <c:v>46366</c:v>
                </c:pt>
                <c:pt idx="177">
                  <c:v>46953</c:v>
                </c:pt>
                <c:pt idx="178">
                  <c:v>68303</c:v>
                </c:pt>
                <c:pt idx="179">
                  <c:v>21608</c:v>
                </c:pt>
                <c:pt idx="180">
                  <c:v>49194</c:v>
                </c:pt>
                <c:pt idx="181">
                  <c:v>48386</c:v>
                </c:pt>
                <c:pt idx="182">
                  <c:v>44759</c:v>
                </c:pt>
                <c:pt idx="183">
                  <c:v>45237</c:v>
                </c:pt>
                <c:pt idx="184">
                  <c:v>13157</c:v>
                </c:pt>
                <c:pt idx="185">
                  <c:v>46517</c:v>
                </c:pt>
                <c:pt idx="186">
                  <c:v>23366</c:v>
                </c:pt>
                <c:pt idx="187">
                  <c:v>62384</c:v>
                </c:pt>
                <c:pt idx="188">
                  <c:v>54505</c:v>
                </c:pt>
                <c:pt idx="189">
                  <c:v>55945</c:v>
                </c:pt>
                <c:pt idx="190">
                  <c:v>45134</c:v>
                </c:pt>
                <c:pt idx="191">
                  <c:v>46173</c:v>
                </c:pt>
                <c:pt idx="192">
                  <c:v>44382</c:v>
                </c:pt>
                <c:pt idx="193">
                  <c:v>45052</c:v>
                </c:pt>
                <c:pt idx="194">
                  <c:v>59202</c:v>
                </c:pt>
                <c:pt idx="195">
                  <c:v>44749</c:v>
                </c:pt>
                <c:pt idx="196">
                  <c:v>45985</c:v>
                </c:pt>
                <c:pt idx="197">
                  <c:v>45680</c:v>
                </c:pt>
                <c:pt idx="198">
                  <c:v>18506</c:v>
                </c:pt>
                <c:pt idx="199">
                  <c:v>75476</c:v>
                </c:pt>
                <c:pt idx="200">
                  <c:v>45652</c:v>
                </c:pt>
                <c:pt idx="201">
                  <c:v>45992</c:v>
                </c:pt>
                <c:pt idx="202">
                  <c:v>45845</c:v>
                </c:pt>
                <c:pt idx="203">
                  <c:v>44505</c:v>
                </c:pt>
                <c:pt idx="204">
                  <c:v>44747</c:v>
                </c:pt>
                <c:pt idx="205">
                  <c:v>45680</c:v>
                </c:pt>
                <c:pt idx="206">
                  <c:v>45799</c:v>
                </c:pt>
                <c:pt idx="207">
                  <c:v>51922</c:v>
                </c:pt>
                <c:pt idx="208">
                  <c:v>18793</c:v>
                </c:pt>
                <c:pt idx="209">
                  <c:v>45017</c:v>
                </c:pt>
                <c:pt idx="210">
                  <c:v>48243</c:v>
                </c:pt>
                <c:pt idx="211">
                  <c:v>45400</c:v>
                </c:pt>
                <c:pt idx="212">
                  <c:v>45682</c:v>
                </c:pt>
                <c:pt idx="213">
                  <c:v>45417</c:v>
                </c:pt>
                <c:pt idx="214">
                  <c:v>45527</c:v>
                </c:pt>
                <c:pt idx="215">
                  <c:v>45150</c:v>
                </c:pt>
                <c:pt idx="216">
                  <c:v>44953</c:v>
                </c:pt>
                <c:pt idx="217">
                  <c:v>56760</c:v>
                </c:pt>
                <c:pt idx="218">
                  <c:v>22186</c:v>
                </c:pt>
                <c:pt idx="219">
                  <c:v>21853</c:v>
                </c:pt>
                <c:pt idx="220">
                  <c:v>52609</c:v>
                </c:pt>
                <c:pt idx="221">
                  <c:v>44462</c:v>
                </c:pt>
                <c:pt idx="222">
                  <c:v>44281</c:v>
                </c:pt>
                <c:pt idx="223">
                  <c:v>57287</c:v>
                </c:pt>
                <c:pt idx="224">
                  <c:v>44650</c:v>
                </c:pt>
                <c:pt idx="225">
                  <c:v>42818</c:v>
                </c:pt>
                <c:pt idx="226">
                  <c:v>45235</c:v>
                </c:pt>
                <c:pt idx="227">
                  <c:v>54975</c:v>
                </c:pt>
                <c:pt idx="228">
                  <c:v>52655</c:v>
                </c:pt>
                <c:pt idx="229">
                  <c:v>32512</c:v>
                </c:pt>
                <c:pt idx="230">
                  <c:v>46366</c:v>
                </c:pt>
                <c:pt idx="231">
                  <c:v>37028</c:v>
                </c:pt>
                <c:pt idx="232">
                  <c:v>44877</c:v>
                </c:pt>
                <c:pt idx="233">
                  <c:v>36001</c:v>
                </c:pt>
                <c:pt idx="234">
                  <c:v>48524</c:v>
                </c:pt>
                <c:pt idx="235">
                  <c:v>54832</c:v>
                </c:pt>
                <c:pt idx="236">
                  <c:v>49353</c:v>
                </c:pt>
                <c:pt idx="237">
                  <c:v>55892</c:v>
                </c:pt>
                <c:pt idx="238">
                  <c:v>45710</c:v>
                </c:pt>
                <c:pt idx="239">
                  <c:v>46285</c:v>
                </c:pt>
                <c:pt idx="240">
                  <c:v>49320</c:v>
                </c:pt>
                <c:pt idx="241">
                  <c:v>44880</c:v>
                </c:pt>
                <c:pt idx="242">
                  <c:v>63973</c:v>
                </c:pt>
                <c:pt idx="243">
                  <c:v>45081</c:v>
                </c:pt>
                <c:pt idx="244">
                  <c:v>46550</c:v>
                </c:pt>
                <c:pt idx="245">
                  <c:v>44806</c:v>
                </c:pt>
                <c:pt idx="246">
                  <c:v>49499</c:v>
                </c:pt>
                <c:pt idx="247">
                  <c:v>44768</c:v>
                </c:pt>
                <c:pt idx="248">
                  <c:v>45481</c:v>
                </c:pt>
                <c:pt idx="249">
                  <c:v>9895</c:v>
                </c:pt>
                <c:pt idx="250">
                  <c:v>46124</c:v>
                </c:pt>
                <c:pt idx="251">
                  <c:v>54062</c:v>
                </c:pt>
                <c:pt idx="252">
                  <c:v>56458</c:v>
                </c:pt>
                <c:pt idx="253">
                  <c:v>44300</c:v>
                </c:pt>
                <c:pt idx="254">
                  <c:v>46205</c:v>
                </c:pt>
                <c:pt idx="255">
                  <c:v>44498</c:v>
                </c:pt>
                <c:pt idx="256">
                  <c:v>58177</c:v>
                </c:pt>
                <c:pt idx="257">
                  <c:v>45352</c:v>
                </c:pt>
                <c:pt idx="258">
                  <c:v>24951</c:v>
                </c:pt>
                <c:pt idx="259">
                  <c:v>61015</c:v>
                </c:pt>
                <c:pt idx="260">
                  <c:v>19961</c:v>
                </c:pt>
                <c:pt idx="261">
                  <c:v>42764</c:v>
                </c:pt>
                <c:pt idx="262">
                  <c:v>44040</c:v>
                </c:pt>
                <c:pt idx="263">
                  <c:v>45529</c:v>
                </c:pt>
                <c:pt idx="264">
                  <c:v>46121</c:v>
                </c:pt>
                <c:pt idx="265">
                  <c:v>36223</c:v>
                </c:pt>
                <c:pt idx="266">
                  <c:v>44154</c:v>
                </c:pt>
                <c:pt idx="267">
                  <c:v>43819</c:v>
                </c:pt>
                <c:pt idx="268">
                  <c:v>24872</c:v>
                </c:pt>
                <c:pt idx="269">
                  <c:v>21920</c:v>
                </c:pt>
                <c:pt idx="270">
                  <c:v>52228</c:v>
                </c:pt>
                <c:pt idx="271">
                  <c:v>43198</c:v>
                </c:pt>
                <c:pt idx="272">
                  <c:v>55333</c:v>
                </c:pt>
                <c:pt idx="273">
                  <c:v>43757</c:v>
                </c:pt>
                <c:pt idx="274">
                  <c:v>77541</c:v>
                </c:pt>
                <c:pt idx="275">
                  <c:v>42928</c:v>
                </c:pt>
                <c:pt idx="276">
                  <c:v>62891</c:v>
                </c:pt>
                <c:pt idx="277">
                  <c:v>36410</c:v>
                </c:pt>
                <c:pt idx="278">
                  <c:v>51838</c:v>
                </c:pt>
                <c:pt idx="279">
                  <c:v>58594</c:v>
                </c:pt>
                <c:pt idx="280">
                  <c:v>43865</c:v>
                </c:pt>
                <c:pt idx="281">
                  <c:v>45321</c:v>
                </c:pt>
                <c:pt idx="282">
                  <c:v>43905</c:v>
                </c:pt>
                <c:pt idx="283">
                  <c:v>6351</c:v>
                </c:pt>
                <c:pt idx="284">
                  <c:v>13490</c:v>
                </c:pt>
                <c:pt idx="285">
                  <c:v>44900</c:v>
                </c:pt>
                <c:pt idx="286">
                  <c:v>54456</c:v>
                </c:pt>
                <c:pt idx="287">
                  <c:v>127973</c:v>
                </c:pt>
                <c:pt idx="288">
                  <c:v>54981</c:v>
                </c:pt>
                <c:pt idx="289">
                  <c:v>45306</c:v>
                </c:pt>
                <c:pt idx="290">
                  <c:v>27879</c:v>
                </c:pt>
                <c:pt idx="291">
                  <c:v>46438</c:v>
                </c:pt>
                <c:pt idx="292">
                  <c:v>55954</c:v>
                </c:pt>
                <c:pt idx="293">
                  <c:v>45133</c:v>
                </c:pt>
                <c:pt idx="294">
                  <c:v>45423</c:v>
                </c:pt>
                <c:pt idx="295">
                  <c:v>43085</c:v>
                </c:pt>
                <c:pt idx="296">
                  <c:v>155824</c:v>
                </c:pt>
                <c:pt idx="297">
                  <c:v>6389</c:v>
                </c:pt>
                <c:pt idx="298">
                  <c:v>69185</c:v>
                </c:pt>
                <c:pt idx="299">
                  <c:v>34863</c:v>
                </c:pt>
                <c:pt idx="300">
                  <c:v>43922</c:v>
                </c:pt>
                <c:pt idx="301">
                  <c:v>48432</c:v>
                </c:pt>
                <c:pt idx="302">
                  <c:v>56351</c:v>
                </c:pt>
                <c:pt idx="303">
                  <c:v>43731</c:v>
                </c:pt>
                <c:pt idx="304">
                  <c:v>31294</c:v>
                </c:pt>
                <c:pt idx="305">
                  <c:v>47963</c:v>
                </c:pt>
                <c:pt idx="306">
                  <c:v>44021</c:v>
                </c:pt>
                <c:pt idx="307">
                  <c:v>178816</c:v>
                </c:pt>
                <c:pt idx="308">
                  <c:v>43506</c:v>
                </c:pt>
                <c:pt idx="309">
                  <c:v>45321</c:v>
                </c:pt>
                <c:pt idx="310">
                  <c:v>44269</c:v>
                </c:pt>
                <c:pt idx="311">
                  <c:v>12145</c:v>
                </c:pt>
                <c:pt idx="312">
                  <c:v>50964</c:v>
                </c:pt>
                <c:pt idx="313">
                  <c:v>35414</c:v>
                </c:pt>
                <c:pt idx="314">
                  <c:v>45573</c:v>
                </c:pt>
                <c:pt idx="315">
                  <c:v>33855</c:v>
                </c:pt>
                <c:pt idx="316">
                  <c:v>52899</c:v>
                </c:pt>
                <c:pt idx="317">
                  <c:v>43004</c:v>
                </c:pt>
                <c:pt idx="318">
                  <c:v>44563</c:v>
                </c:pt>
                <c:pt idx="319">
                  <c:v>23944</c:v>
                </c:pt>
                <c:pt idx="320">
                  <c:v>82840</c:v>
                </c:pt>
                <c:pt idx="321">
                  <c:v>45094</c:v>
                </c:pt>
                <c:pt idx="322">
                  <c:v>43370</c:v>
                </c:pt>
                <c:pt idx="323">
                  <c:v>25486</c:v>
                </c:pt>
                <c:pt idx="324">
                  <c:v>8738</c:v>
                </c:pt>
                <c:pt idx="325">
                  <c:v>43361</c:v>
                </c:pt>
                <c:pt idx="326">
                  <c:v>44146</c:v>
                </c:pt>
                <c:pt idx="327">
                  <c:v>44054</c:v>
                </c:pt>
                <c:pt idx="328">
                  <c:v>46708</c:v>
                </c:pt>
                <c:pt idx="329">
                  <c:v>45002</c:v>
                </c:pt>
                <c:pt idx="330">
                  <c:v>43435</c:v>
                </c:pt>
                <c:pt idx="331">
                  <c:v>43932</c:v>
                </c:pt>
                <c:pt idx="332">
                  <c:v>32359</c:v>
                </c:pt>
                <c:pt idx="333">
                  <c:v>44127</c:v>
                </c:pt>
                <c:pt idx="334">
                  <c:v>44844</c:v>
                </c:pt>
                <c:pt idx="335">
                  <c:v>44807</c:v>
                </c:pt>
                <c:pt idx="336">
                  <c:v>17171</c:v>
                </c:pt>
                <c:pt idx="337">
                  <c:v>45611</c:v>
                </c:pt>
                <c:pt idx="338">
                  <c:v>54834</c:v>
                </c:pt>
                <c:pt idx="339">
                  <c:v>51860</c:v>
                </c:pt>
                <c:pt idx="340">
                  <c:v>29562</c:v>
                </c:pt>
                <c:pt idx="341">
                  <c:v>44303</c:v>
                </c:pt>
                <c:pt idx="342">
                  <c:v>47215</c:v>
                </c:pt>
                <c:pt idx="343">
                  <c:v>22867</c:v>
                </c:pt>
                <c:pt idx="344">
                  <c:v>56752</c:v>
                </c:pt>
                <c:pt idx="345">
                  <c:v>43661</c:v>
                </c:pt>
                <c:pt idx="346">
                  <c:v>44455</c:v>
                </c:pt>
                <c:pt idx="347">
                  <c:v>44765</c:v>
                </c:pt>
                <c:pt idx="348">
                  <c:v>52300</c:v>
                </c:pt>
                <c:pt idx="349">
                  <c:v>44141</c:v>
                </c:pt>
                <c:pt idx="350">
                  <c:v>23837</c:v>
                </c:pt>
                <c:pt idx="351">
                  <c:v>5770</c:v>
                </c:pt>
                <c:pt idx="352">
                  <c:v>43856</c:v>
                </c:pt>
                <c:pt idx="353">
                  <c:v>33179</c:v>
                </c:pt>
                <c:pt idx="354">
                  <c:v>43936</c:v>
                </c:pt>
                <c:pt idx="355">
                  <c:v>43346</c:v>
                </c:pt>
                <c:pt idx="356">
                  <c:v>36382</c:v>
                </c:pt>
                <c:pt idx="357">
                  <c:v>47754</c:v>
                </c:pt>
                <c:pt idx="358">
                  <c:v>11485</c:v>
                </c:pt>
                <c:pt idx="359">
                  <c:v>45363</c:v>
                </c:pt>
                <c:pt idx="360">
                  <c:v>57971</c:v>
                </c:pt>
                <c:pt idx="361">
                  <c:v>15746</c:v>
                </c:pt>
                <c:pt idx="362">
                  <c:v>44162</c:v>
                </c:pt>
                <c:pt idx="363">
                  <c:v>11770</c:v>
                </c:pt>
                <c:pt idx="364">
                  <c:v>44974</c:v>
                </c:pt>
                <c:pt idx="365">
                  <c:v>56219</c:v>
                </c:pt>
                <c:pt idx="366">
                  <c:v>44233</c:v>
                </c:pt>
                <c:pt idx="367">
                  <c:v>57766</c:v>
                </c:pt>
                <c:pt idx="368">
                  <c:v>38466</c:v>
                </c:pt>
                <c:pt idx="369">
                  <c:v>44201</c:v>
                </c:pt>
                <c:pt idx="370">
                  <c:v>22550</c:v>
                </c:pt>
                <c:pt idx="371">
                  <c:v>57427</c:v>
                </c:pt>
                <c:pt idx="372">
                  <c:v>45931</c:v>
                </c:pt>
                <c:pt idx="373">
                  <c:v>56789</c:v>
                </c:pt>
                <c:pt idx="374">
                  <c:v>50562</c:v>
                </c:pt>
                <c:pt idx="375">
                  <c:v>43113</c:v>
                </c:pt>
                <c:pt idx="376">
                  <c:v>53341</c:v>
                </c:pt>
                <c:pt idx="377">
                  <c:v>53809</c:v>
                </c:pt>
                <c:pt idx="378">
                  <c:v>5721</c:v>
                </c:pt>
                <c:pt idx="379">
                  <c:v>50287</c:v>
                </c:pt>
                <c:pt idx="380">
                  <c:v>43204</c:v>
                </c:pt>
                <c:pt idx="381">
                  <c:v>50510</c:v>
                </c:pt>
                <c:pt idx="382">
                  <c:v>45544</c:v>
                </c:pt>
                <c:pt idx="383">
                  <c:v>16328</c:v>
                </c:pt>
                <c:pt idx="384">
                  <c:v>43015</c:v>
                </c:pt>
                <c:pt idx="385">
                  <c:v>42962</c:v>
                </c:pt>
                <c:pt idx="386">
                  <c:v>46340</c:v>
                </c:pt>
                <c:pt idx="387">
                  <c:v>43563</c:v>
                </c:pt>
                <c:pt idx="388">
                  <c:v>43924</c:v>
                </c:pt>
                <c:pt idx="389">
                  <c:v>17605</c:v>
                </c:pt>
                <c:pt idx="390">
                  <c:v>19822</c:v>
                </c:pt>
                <c:pt idx="391">
                  <c:v>43394</c:v>
                </c:pt>
                <c:pt idx="392">
                  <c:v>43267</c:v>
                </c:pt>
                <c:pt idx="393">
                  <c:v>19997</c:v>
                </c:pt>
                <c:pt idx="394">
                  <c:v>46460</c:v>
                </c:pt>
                <c:pt idx="395">
                  <c:v>45045</c:v>
                </c:pt>
                <c:pt idx="396">
                  <c:v>43813</c:v>
                </c:pt>
                <c:pt idx="397">
                  <c:v>43356</c:v>
                </c:pt>
                <c:pt idx="398">
                  <c:v>44754</c:v>
                </c:pt>
                <c:pt idx="399">
                  <c:v>42937</c:v>
                </c:pt>
                <c:pt idx="400">
                  <c:v>58511</c:v>
                </c:pt>
                <c:pt idx="401">
                  <c:v>44017</c:v>
                </c:pt>
                <c:pt idx="402">
                  <c:v>32474</c:v>
                </c:pt>
                <c:pt idx="403">
                  <c:v>55683</c:v>
                </c:pt>
                <c:pt idx="404">
                  <c:v>44327</c:v>
                </c:pt>
                <c:pt idx="405">
                  <c:v>57920</c:v>
                </c:pt>
                <c:pt idx="406">
                  <c:v>10390</c:v>
                </c:pt>
                <c:pt idx="407">
                  <c:v>21933</c:v>
                </c:pt>
                <c:pt idx="408">
                  <c:v>46070</c:v>
                </c:pt>
                <c:pt idx="409">
                  <c:v>43482</c:v>
                </c:pt>
                <c:pt idx="410">
                  <c:v>46839</c:v>
                </c:pt>
                <c:pt idx="411">
                  <c:v>43415</c:v>
                </c:pt>
                <c:pt idx="412">
                  <c:v>43464</c:v>
                </c:pt>
                <c:pt idx="413">
                  <c:v>44230</c:v>
                </c:pt>
                <c:pt idx="414">
                  <c:v>43346</c:v>
                </c:pt>
                <c:pt idx="415">
                  <c:v>43849</c:v>
                </c:pt>
                <c:pt idx="416">
                  <c:v>44882</c:v>
                </c:pt>
                <c:pt idx="417">
                  <c:v>43660</c:v>
                </c:pt>
                <c:pt idx="418">
                  <c:v>23592</c:v>
                </c:pt>
                <c:pt idx="419">
                  <c:v>44870</c:v>
                </c:pt>
                <c:pt idx="420">
                  <c:v>38854</c:v>
                </c:pt>
                <c:pt idx="421">
                  <c:v>53766</c:v>
                </c:pt>
                <c:pt idx="422">
                  <c:v>46265</c:v>
                </c:pt>
                <c:pt idx="423">
                  <c:v>47577</c:v>
                </c:pt>
                <c:pt idx="424">
                  <c:v>19412</c:v>
                </c:pt>
                <c:pt idx="425">
                  <c:v>44829</c:v>
                </c:pt>
                <c:pt idx="426">
                  <c:v>44428</c:v>
                </c:pt>
                <c:pt idx="427">
                  <c:v>42599</c:v>
                </c:pt>
                <c:pt idx="428">
                  <c:v>42947</c:v>
                </c:pt>
                <c:pt idx="429">
                  <c:v>6686</c:v>
                </c:pt>
                <c:pt idx="430">
                  <c:v>67506</c:v>
                </c:pt>
                <c:pt idx="431">
                  <c:v>43247</c:v>
                </c:pt>
                <c:pt idx="432">
                  <c:v>51921</c:v>
                </c:pt>
                <c:pt idx="433">
                  <c:v>45448</c:v>
                </c:pt>
                <c:pt idx="434">
                  <c:v>51455</c:v>
                </c:pt>
                <c:pt idx="435">
                  <c:v>58221</c:v>
                </c:pt>
                <c:pt idx="436">
                  <c:v>44261</c:v>
                </c:pt>
                <c:pt idx="437">
                  <c:v>44747</c:v>
                </c:pt>
                <c:pt idx="438">
                  <c:v>44922</c:v>
                </c:pt>
                <c:pt idx="439">
                  <c:v>44439</c:v>
                </c:pt>
                <c:pt idx="440">
                  <c:v>101355</c:v>
                </c:pt>
                <c:pt idx="441">
                  <c:v>52610</c:v>
                </c:pt>
                <c:pt idx="442">
                  <c:v>43234</c:v>
                </c:pt>
                <c:pt idx="443">
                  <c:v>63195</c:v>
                </c:pt>
                <c:pt idx="444">
                  <c:v>43680</c:v>
                </c:pt>
                <c:pt idx="445">
                  <c:v>38738</c:v>
                </c:pt>
                <c:pt idx="446">
                  <c:v>28799</c:v>
                </c:pt>
                <c:pt idx="447">
                  <c:v>57066</c:v>
                </c:pt>
                <c:pt idx="448">
                  <c:v>43990</c:v>
                </c:pt>
                <c:pt idx="449">
                  <c:v>48476</c:v>
                </c:pt>
                <c:pt idx="450">
                  <c:v>51777</c:v>
                </c:pt>
                <c:pt idx="451">
                  <c:v>44339</c:v>
                </c:pt>
                <c:pt idx="452">
                  <c:v>14062</c:v>
                </c:pt>
                <c:pt idx="453">
                  <c:v>53969</c:v>
                </c:pt>
                <c:pt idx="454">
                  <c:v>30020</c:v>
                </c:pt>
                <c:pt idx="455">
                  <c:v>44363</c:v>
                </c:pt>
                <c:pt idx="456">
                  <c:v>43423</c:v>
                </c:pt>
                <c:pt idx="457">
                  <c:v>43428</c:v>
                </c:pt>
                <c:pt idx="458">
                  <c:v>57047</c:v>
                </c:pt>
                <c:pt idx="459">
                  <c:v>46026</c:v>
                </c:pt>
                <c:pt idx="460">
                  <c:v>49249</c:v>
                </c:pt>
                <c:pt idx="461">
                  <c:v>42717</c:v>
                </c:pt>
                <c:pt idx="462">
                  <c:v>60412</c:v>
                </c:pt>
                <c:pt idx="463">
                  <c:v>31069</c:v>
                </c:pt>
                <c:pt idx="464">
                  <c:v>42977</c:v>
                </c:pt>
                <c:pt idx="465">
                  <c:v>45401</c:v>
                </c:pt>
                <c:pt idx="466">
                  <c:v>64568</c:v>
                </c:pt>
                <c:pt idx="467">
                  <c:v>18410</c:v>
                </c:pt>
                <c:pt idx="468">
                  <c:v>45951</c:v>
                </c:pt>
                <c:pt idx="469">
                  <c:v>18663</c:v>
                </c:pt>
                <c:pt idx="470">
                  <c:v>43884</c:v>
                </c:pt>
                <c:pt idx="471">
                  <c:v>20139</c:v>
                </c:pt>
                <c:pt idx="472">
                  <c:v>44460</c:v>
                </c:pt>
                <c:pt idx="473">
                  <c:v>44723</c:v>
                </c:pt>
                <c:pt idx="474">
                  <c:v>45185</c:v>
                </c:pt>
                <c:pt idx="475">
                  <c:v>45095</c:v>
                </c:pt>
                <c:pt idx="476">
                  <c:v>46635</c:v>
                </c:pt>
                <c:pt idx="477">
                  <c:v>45535</c:v>
                </c:pt>
                <c:pt idx="478">
                  <c:v>43680</c:v>
                </c:pt>
                <c:pt idx="479">
                  <c:v>66613</c:v>
                </c:pt>
                <c:pt idx="480">
                  <c:v>45436</c:v>
                </c:pt>
                <c:pt idx="481">
                  <c:v>51365</c:v>
                </c:pt>
                <c:pt idx="482">
                  <c:v>43173</c:v>
                </c:pt>
                <c:pt idx="483">
                  <c:v>38744</c:v>
                </c:pt>
                <c:pt idx="484">
                  <c:v>12309</c:v>
                </c:pt>
                <c:pt idx="485">
                  <c:v>47896</c:v>
                </c:pt>
                <c:pt idx="486">
                  <c:v>43235</c:v>
                </c:pt>
                <c:pt idx="487">
                  <c:v>44480</c:v>
                </c:pt>
                <c:pt idx="488">
                  <c:v>44170</c:v>
                </c:pt>
                <c:pt idx="489">
                  <c:v>43955</c:v>
                </c:pt>
                <c:pt idx="490">
                  <c:v>43442</c:v>
                </c:pt>
                <c:pt idx="491">
                  <c:v>44085</c:v>
                </c:pt>
                <c:pt idx="492">
                  <c:v>43532</c:v>
                </c:pt>
                <c:pt idx="493">
                  <c:v>44723</c:v>
                </c:pt>
                <c:pt idx="494">
                  <c:v>46196</c:v>
                </c:pt>
                <c:pt idx="495">
                  <c:v>54976</c:v>
                </c:pt>
                <c:pt idx="496">
                  <c:v>46480</c:v>
                </c:pt>
                <c:pt idx="497">
                  <c:v>57284</c:v>
                </c:pt>
                <c:pt idx="498">
                  <c:v>45794</c:v>
                </c:pt>
                <c:pt idx="499">
                  <c:v>36673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5-4EA9-A375-415EE12AD7D2}"/>
            </c:ext>
          </c:extLst>
        </c:ser>
        <c:ser>
          <c:idx val="1"/>
          <c:order val="1"/>
          <c:tx>
            <c:strRef>
              <c:f>'Busqueda Codificada'!$M$3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'Busqueda Codificada'!$K$4:$K$503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Codificada'!$M$4:$M$503</c:f>
              <c:numCache>
                <c:formatCode>General</c:formatCode>
                <c:ptCount val="500"/>
                <c:pt idx="0">
                  <c:v>5457</c:v>
                </c:pt>
                <c:pt idx="1">
                  <c:v>4394</c:v>
                </c:pt>
                <c:pt idx="2">
                  <c:v>4264</c:v>
                </c:pt>
                <c:pt idx="3">
                  <c:v>3225</c:v>
                </c:pt>
                <c:pt idx="4">
                  <c:v>3410</c:v>
                </c:pt>
                <c:pt idx="5">
                  <c:v>3392</c:v>
                </c:pt>
                <c:pt idx="6">
                  <c:v>42685</c:v>
                </c:pt>
                <c:pt idx="7">
                  <c:v>3712</c:v>
                </c:pt>
                <c:pt idx="8">
                  <c:v>3998</c:v>
                </c:pt>
                <c:pt idx="9">
                  <c:v>7714</c:v>
                </c:pt>
                <c:pt idx="10">
                  <c:v>4748</c:v>
                </c:pt>
                <c:pt idx="11">
                  <c:v>4741</c:v>
                </c:pt>
                <c:pt idx="12">
                  <c:v>4165</c:v>
                </c:pt>
                <c:pt idx="13">
                  <c:v>20653</c:v>
                </c:pt>
                <c:pt idx="14">
                  <c:v>6361</c:v>
                </c:pt>
                <c:pt idx="15">
                  <c:v>22022</c:v>
                </c:pt>
                <c:pt idx="16">
                  <c:v>6184</c:v>
                </c:pt>
                <c:pt idx="17">
                  <c:v>4752</c:v>
                </c:pt>
                <c:pt idx="18">
                  <c:v>29423</c:v>
                </c:pt>
                <c:pt idx="19">
                  <c:v>3820</c:v>
                </c:pt>
                <c:pt idx="20">
                  <c:v>4468</c:v>
                </c:pt>
                <c:pt idx="21">
                  <c:v>5657</c:v>
                </c:pt>
                <c:pt idx="22">
                  <c:v>3816</c:v>
                </c:pt>
                <c:pt idx="23">
                  <c:v>4565</c:v>
                </c:pt>
                <c:pt idx="24">
                  <c:v>3597</c:v>
                </c:pt>
                <c:pt idx="25">
                  <c:v>5106</c:v>
                </c:pt>
                <c:pt idx="26">
                  <c:v>5229</c:v>
                </c:pt>
                <c:pt idx="27">
                  <c:v>36253</c:v>
                </c:pt>
                <c:pt idx="28">
                  <c:v>4355</c:v>
                </c:pt>
                <c:pt idx="29">
                  <c:v>5887</c:v>
                </c:pt>
                <c:pt idx="30">
                  <c:v>4790</c:v>
                </c:pt>
                <c:pt idx="31">
                  <c:v>43116</c:v>
                </c:pt>
                <c:pt idx="32">
                  <c:v>3901</c:v>
                </c:pt>
                <c:pt idx="33">
                  <c:v>4863</c:v>
                </c:pt>
                <c:pt idx="34">
                  <c:v>5951</c:v>
                </c:pt>
                <c:pt idx="35">
                  <c:v>4055</c:v>
                </c:pt>
                <c:pt idx="36">
                  <c:v>44230</c:v>
                </c:pt>
                <c:pt idx="37">
                  <c:v>17406</c:v>
                </c:pt>
                <c:pt idx="38">
                  <c:v>4618</c:v>
                </c:pt>
                <c:pt idx="39">
                  <c:v>17106</c:v>
                </c:pt>
                <c:pt idx="40">
                  <c:v>18976</c:v>
                </c:pt>
                <c:pt idx="41">
                  <c:v>45306</c:v>
                </c:pt>
                <c:pt idx="42">
                  <c:v>4544</c:v>
                </c:pt>
                <c:pt idx="43">
                  <c:v>5034</c:v>
                </c:pt>
                <c:pt idx="44">
                  <c:v>42770</c:v>
                </c:pt>
                <c:pt idx="45">
                  <c:v>3534</c:v>
                </c:pt>
                <c:pt idx="46">
                  <c:v>3814</c:v>
                </c:pt>
                <c:pt idx="47">
                  <c:v>5311</c:v>
                </c:pt>
                <c:pt idx="48">
                  <c:v>5272</c:v>
                </c:pt>
                <c:pt idx="49">
                  <c:v>3607</c:v>
                </c:pt>
                <c:pt idx="50">
                  <c:v>4697</c:v>
                </c:pt>
                <c:pt idx="51">
                  <c:v>4251</c:v>
                </c:pt>
                <c:pt idx="52">
                  <c:v>5612</c:v>
                </c:pt>
                <c:pt idx="53">
                  <c:v>47042</c:v>
                </c:pt>
                <c:pt idx="54">
                  <c:v>3917</c:v>
                </c:pt>
                <c:pt idx="55">
                  <c:v>4277</c:v>
                </c:pt>
                <c:pt idx="56">
                  <c:v>4237</c:v>
                </c:pt>
                <c:pt idx="57">
                  <c:v>3552</c:v>
                </c:pt>
                <c:pt idx="58">
                  <c:v>44008</c:v>
                </c:pt>
                <c:pt idx="59">
                  <c:v>3598</c:v>
                </c:pt>
                <c:pt idx="60">
                  <c:v>3894</c:v>
                </c:pt>
                <c:pt idx="61">
                  <c:v>5768</c:v>
                </c:pt>
                <c:pt idx="62">
                  <c:v>42124</c:v>
                </c:pt>
                <c:pt idx="63">
                  <c:v>7113</c:v>
                </c:pt>
                <c:pt idx="64">
                  <c:v>5958</c:v>
                </c:pt>
                <c:pt idx="65">
                  <c:v>4052</c:v>
                </c:pt>
                <c:pt idx="66">
                  <c:v>4041</c:v>
                </c:pt>
                <c:pt idx="67">
                  <c:v>45037</c:v>
                </c:pt>
                <c:pt idx="68">
                  <c:v>43467</c:v>
                </c:pt>
                <c:pt idx="69">
                  <c:v>4181</c:v>
                </c:pt>
                <c:pt idx="70">
                  <c:v>4138</c:v>
                </c:pt>
                <c:pt idx="71">
                  <c:v>4877</c:v>
                </c:pt>
                <c:pt idx="72">
                  <c:v>5469</c:v>
                </c:pt>
                <c:pt idx="73">
                  <c:v>49356</c:v>
                </c:pt>
                <c:pt idx="74">
                  <c:v>11658</c:v>
                </c:pt>
                <c:pt idx="75">
                  <c:v>4957</c:v>
                </c:pt>
                <c:pt idx="76">
                  <c:v>44603</c:v>
                </c:pt>
                <c:pt idx="77">
                  <c:v>4396</c:v>
                </c:pt>
                <c:pt idx="78">
                  <c:v>5361</c:v>
                </c:pt>
                <c:pt idx="79">
                  <c:v>4724</c:v>
                </c:pt>
                <c:pt idx="80">
                  <c:v>3695</c:v>
                </c:pt>
                <c:pt idx="81">
                  <c:v>4924</c:v>
                </c:pt>
                <c:pt idx="82">
                  <c:v>4964</c:v>
                </c:pt>
                <c:pt idx="83">
                  <c:v>9083</c:v>
                </c:pt>
                <c:pt idx="84">
                  <c:v>5823</c:v>
                </c:pt>
                <c:pt idx="85">
                  <c:v>16869</c:v>
                </c:pt>
                <c:pt idx="86">
                  <c:v>5909</c:v>
                </c:pt>
                <c:pt idx="87">
                  <c:v>5596</c:v>
                </c:pt>
                <c:pt idx="88">
                  <c:v>44092</c:v>
                </c:pt>
                <c:pt idx="89">
                  <c:v>6020</c:v>
                </c:pt>
                <c:pt idx="90">
                  <c:v>45712</c:v>
                </c:pt>
                <c:pt idx="91">
                  <c:v>5430</c:v>
                </c:pt>
                <c:pt idx="92">
                  <c:v>5085</c:v>
                </c:pt>
                <c:pt idx="93">
                  <c:v>37972</c:v>
                </c:pt>
                <c:pt idx="94">
                  <c:v>6114</c:v>
                </c:pt>
                <c:pt idx="95">
                  <c:v>4580</c:v>
                </c:pt>
                <c:pt idx="96">
                  <c:v>4127</c:v>
                </c:pt>
                <c:pt idx="97">
                  <c:v>6040</c:v>
                </c:pt>
                <c:pt idx="98">
                  <c:v>4231</c:v>
                </c:pt>
                <c:pt idx="99">
                  <c:v>5465</c:v>
                </c:pt>
                <c:pt idx="100">
                  <c:v>3706</c:v>
                </c:pt>
                <c:pt idx="101">
                  <c:v>50701</c:v>
                </c:pt>
                <c:pt idx="102">
                  <c:v>43018</c:v>
                </c:pt>
                <c:pt idx="103">
                  <c:v>4525</c:v>
                </c:pt>
                <c:pt idx="104">
                  <c:v>40059</c:v>
                </c:pt>
                <c:pt idx="105">
                  <c:v>3874</c:v>
                </c:pt>
                <c:pt idx="106">
                  <c:v>4768</c:v>
                </c:pt>
                <c:pt idx="107">
                  <c:v>3690</c:v>
                </c:pt>
                <c:pt idx="108">
                  <c:v>3924</c:v>
                </c:pt>
                <c:pt idx="109">
                  <c:v>6298</c:v>
                </c:pt>
                <c:pt idx="110">
                  <c:v>5941</c:v>
                </c:pt>
                <c:pt idx="111">
                  <c:v>5149</c:v>
                </c:pt>
                <c:pt idx="112">
                  <c:v>4284</c:v>
                </c:pt>
                <c:pt idx="113">
                  <c:v>5287</c:v>
                </c:pt>
                <c:pt idx="114">
                  <c:v>5448</c:v>
                </c:pt>
                <c:pt idx="115">
                  <c:v>43747</c:v>
                </c:pt>
                <c:pt idx="116">
                  <c:v>5059</c:v>
                </c:pt>
                <c:pt idx="117">
                  <c:v>4108</c:v>
                </c:pt>
                <c:pt idx="118">
                  <c:v>4116</c:v>
                </c:pt>
                <c:pt idx="119">
                  <c:v>4397</c:v>
                </c:pt>
                <c:pt idx="120">
                  <c:v>14590</c:v>
                </c:pt>
                <c:pt idx="121">
                  <c:v>4172</c:v>
                </c:pt>
                <c:pt idx="122">
                  <c:v>4448</c:v>
                </c:pt>
                <c:pt idx="123">
                  <c:v>5284</c:v>
                </c:pt>
                <c:pt idx="124">
                  <c:v>7552</c:v>
                </c:pt>
                <c:pt idx="125">
                  <c:v>4119</c:v>
                </c:pt>
                <c:pt idx="126">
                  <c:v>39015</c:v>
                </c:pt>
                <c:pt idx="127">
                  <c:v>4564</c:v>
                </c:pt>
                <c:pt idx="128">
                  <c:v>5792</c:v>
                </c:pt>
                <c:pt idx="129">
                  <c:v>4717</c:v>
                </c:pt>
                <c:pt idx="130">
                  <c:v>48969</c:v>
                </c:pt>
                <c:pt idx="131">
                  <c:v>9465</c:v>
                </c:pt>
                <c:pt idx="132">
                  <c:v>6862</c:v>
                </c:pt>
                <c:pt idx="133">
                  <c:v>4391</c:v>
                </c:pt>
                <c:pt idx="134">
                  <c:v>6983</c:v>
                </c:pt>
                <c:pt idx="135">
                  <c:v>7145</c:v>
                </c:pt>
                <c:pt idx="136">
                  <c:v>3626</c:v>
                </c:pt>
                <c:pt idx="137">
                  <c:v>42715</c:v>
                </c:pt>
                <c:pt idx="138">
                  <c:v>6796</c:v>
                </c:pt>
                <c:pt idx="139">
                  <c:v>4680</c:v>
                </c:pt>
                <c:pt idx="140">
                  <c:v>4709</c:v>
                </c:pt>
                <c:pt idx="141">
                  <c:v>4291</c:v>
                </c:pt>
                <c:pt idx="142">
                  <c:v>4386</c:v>
                </c:pt>
                <c:pt idx="143">
                  <c:v>4803</c:v>
                </c:pt>
                <c:pt idx="144">
                  <c:v>5273</c:v>
                </c:pt>
                <c:pt idx="145">
                  <c:v>4503</c:v>
                </c:pt>
                <c:pt idx="146">
                  <c:v>5463</c:v>
                </c:pt>
                <c:pt idx="147">
                  <c:v>6845</c:v>
                </c:pt>
                <c:pt idx="148">
                  <c:v>4041</c:v>
                </c:pt>
                <c:pt idx="149">
                  <c:v>4529</c:v>
                </c:pt>
                <c:pt idx="150">
                  <c:v>10538</c:v>
                </c:pt>
                <c:pt idx="151">
                  <c:v>5632</c:v>
                </c:pt>
                <c:pt idx="152">
                  <c:v>4453</c:v>
                </c:pt>
                <c:pt idx="153">
                  <c:v>6390</c:v>
                </c:pt>
                <c:pt idx="154">
                  <c:v>13032</c:v>
                </c:pt>
                <c:pt idx="155">
                  <c:v>8638</c:v>
                </c:pt>
                <c:pt idx="156">
                  <c:v>4369</c:v>
                </c:pt>
                <c:pt idx="157">
                  <c:v>5684</c:v>
                </c:pt>
                <c:pt idx="158">
                  <c:v>8703</c:v>
                </c:pt>
                <c:pt idx="159">
                  <c:v>6240</c:v>
                </c:pt>
                <c:pt idx="160">
                  <c:v>5583</c:v>
                </c:pt>
                <c:pt idx="161">
                  <c:v>4351</c:v>
                </c:pt>
                <c:pt idx="162">
                  <c:v>16285</c:v>
                </c:pt>
                <c:pt idx="163">
                  <c:v>4382</c:v>
                </c:pt>
                <c:pt idx="164">
                  <c:v>4128</c:v>
                </c:pt>
                <c:pt idx="165">
                  <c:v>4433</c:v>
                </c:pt>
                <c:pt idx="166">
                  <c:v>5010</c:v>
                </c:pt>
                <c:pt idx="167">
                  <c:v>5630</c:v>
                </c:pt>
                <c:pt idx="168">
                  <c:v>6058</c:v>
                </c:pt>
                <c:pt idx="169">
                  <c:v>16447</c:v>
                </c:pt>
                <c:pt idx="170">
                  <c:v>4644</c:v>
                </c:pt>
                <c:pt idx="171">
                  <c:v>6991</c:v>
                </c:pt>
                <c:pt idx="172">
                  <c:v>4380</c:v>
                </c:pt>
                <c:pt idx="173">
                  <c:v>7725</c:v>
                </c:pt>
                <c:pt idx="174">
                  <c:v>6244</c:v>
                </c:pt>
                <c:pt idx="175">
                  <c:v>16092</c:v>
                </c:pt>
                <c:pt idx="176">
                  <c:v>5280</c:v>
                </c:pt>
                <c:pt idx="177">
                  <c:v>3040</c:v>
                </c:pt>
                <c:pt idx="178">
                  <c:v>5023</c:v>
                </c:pt>
                <c:pt idx="179">
                  <c:v>4871</c:v>
                </c:pt>
                <c:pt idx="180">
                  <c:v>5244</c:v>
                </c:pt>
                <c:pt idx="181">
                  <c:v>13730</c:v>
                </c:pt>
                <c:pt idx="182">
                  <c:v>4124</c:v>
                </c:pt>
                <c:pt idx="183">
                  <c:v>4696</c:v>
                </c:pt>
                <c:pt idx="184">
                  <c:v>4897</c:v>
                </c:pt>
                <c:pt idx="185">
                  <c:v>5703</c:v>
                </c:pt>
                <c:pt idx="186">
                  <c:v>4058</c:v>
                </c:pt>
                <c:pt idx="187">
                  <c:v>5246</c:v>
                </c:pt>
                <c:pt idx="188">
                  <c:v>38482</c:v>
                </c:pt>
                <c:pt idx="189">
                  <c:v>6164</c:v>
                </c:pt>
                <c:pt idx="190">
                  <c:v>6305</c:v>
                </c:pt>
                <c:pt idx="191">
                  <c:v>4044</c:v>
                </c:pt>
                <c:pt idx="192">
                  <c:v>3958</c:v>
                </c:pt>
                <c:pt idx="193">
                  <c:v>4373</c:v>
                </c:pt>
                <c:pt idx="194">
                  <c:v>3912</c:v>
                </c:pt>
                <c:pt idx="195">
                  <c:v>3168</c:v>
                </c:pt>
                <c:pt idx="196">
                  <c:v>5001</c:v>
                </c:pt>
                <c:pt idx="197">
                  <c:v>4872</c:v>
                </c:pt>
                <c:pt idx="198">
                  <c:v>4014</c:v>
                </c:pt>
                <c:pt idx="199">
                  <c:v>3905</c:v>
                </c:pt>
                <c:pt idx="200">
                  <c:v>4798</c:v>
                </c:pt>
                <c:pt idx="201">
                  <c:v>5739</c:v>
                </c:pt>
                <c:pt idx="202">
                  <c:v>4831</c:v>
                </c:pt>
                <c:pt idx="203">
                  <c:v>4875</c:v>
                </c:pt>
                <c:pt idx="204">
                  <c:v>48706</c:v>
                </c:pt>
                <c:pt idx="205">
                  <c:v>4639</c:v>
                </c:pt>
                <c:pt idx="206">
                  <c:v>5046</c:v>
                </c:pt>
                <c:pt idx="207">
                  <c:v>5648</c:v>
                </c:pt>
                <c:pt idx="208">
                  <c:v>5378</c:v>
                </c:pt>
                <c:pt idx="209">
                  <c:v>4551</c:v>
                </c:pt>
                <c:pt idx="210">
                  <c:v>4133</c:v>
                </c:pt>
                <c:pt idx="211">
                  <c:v>3801</c:v>
                </c:pt>
                <c:pt idx="212">
                  <c:v>5387</c:v>
                </c:pt>
                <c:pt idx="213">
                  <c:v>7920</c:v>
                </c:pt>
                <c:pt idx="214">
                  <c:v>8706</c:v>
                </c:pt>
                <c:pt idx="215">
                  <c:v>3908</c:v>
                </c:pt>
                <c:pt idx="216">
                  <c:v>4398</c:v>
                </c:pt>
                <c:pt idx="217">
                  <c:v>4921</c:v>
                </c:pt>
                <c:pt idx="218">
                  <c:v>4658</c:v>
                </c:pt>
                <c:pt idx="219">
                  <c:v>5861</c:v>
                </c:pt>
                <c:pt idx="220">
                  <c:v>4466</c:v>
                </c:pt>
                <c:pt idx="221">
                  <c:v>5512</c:v>
                </c:pt>
                <c:pt idx="222">
                  <c:v>5336</c:v>
                </c:pt>
                <c:pt idx="223">
                  <c:v>6697</c:v>
                </c:pt>
                <c:pt idx="224">
                  <c:v>11313</c:v>
                </c:pt>
                <c:pt idx="225">
                  <c:v>4725</c:v>
                </c:pt>
                <c:pt idx="226">
                  <c:v>5481</c:v>
                </c:pt>
                <c:pt idx="227">
                  <c:v>47000</c:v>
                </c:pt>
                <c:pt idx="228">
                  <c:v>5805</c:v>
                </c:pt>
                <c:pt idx="229">
                  <c:v>43301</c:v>
                </c:pt>
                <c:pt idx="230">
                  <c:v>5323</c:v>
                </c:pt>
                <c:pt idx="231">
                  <c:v>5285</c:v>
                </c:pt>
                <c:pt idx="232">
                  <c:v>5784</c:v>
                </c:pt>
                <c:pt idx="233">
                  <c:v>5749</c:v>
                </c:pt>
                <c:pt idx="234">
                  <c:v>44648</c:v>
                </c:pt>
                <c:pt idx="235">
                  <c:v>45641</c:v>
                </c:pt>
                <c:pt idx="236">
                  <c:v>5211</c:v>
                </c:pt>
                <c:pt idx="237">
                  <c:v>4657</c:v>
                </c:pt>
                <c:pt idx="238">
                  <c:v>4525</c:v>
                </c:pt>
                <c:pt idx="239">
                  <c:v>4876</c:v>
                </c:pt>
                <c:pt idx="240">
                  <c:v>4800</c:v>
                </c:pt>
                <c:pt idx="241">
                  <c:v>4773</c:v>
                </c:pt>
                <c:pt idx="242">
                  <c:v>42428</c:v>
                </c:pt>
                <c:pt idx="243">
                  <c:v>4370</c:v>
                </c:pt>
                <c:pt idx="244">
                  <c:v>5122</c:v>
                </c:pt>
                <c:pt idx="245">
                  <c:v>8536</c:v>
                </c:pt>
                <c:pt idx="246">
                  <c:v>5059</c:v>
                </c:pt>
                <c:pt idx="247">
                  <c:v>4341</c:v>
                </c:pt>
                <c:pt idx="248">
                  <c:v>43487</c:v>
                </c:pt>
                <c:pt idx="249">
                  <c:v>4759</c:v>
                </c:pt>
                <c:pt idx="250">
                  <c:v>4214</c:v>
                </c:pt>
                <c:pt idx="251">
                  <c:v>5608</c:v>
                </c:pt>
                <c:pt idx="252">
                  <c:v>5506</c:v>
                </c:pt>
                <c:pt idx="253">
                  <c:v>44320</c:v>
                </c:pt>
                <c:pt idx="254">
                  <c:v>4487</c:v>
                </c:pt>
                <c:pt idx="255">
                  <c:v>40209</c:v>
                </c:pt>
                <c:pt idx="256">
                  <c:v>5925</c:v>
                </c:pt>
                <c:pt idx="257">
                  <c:v>5680</c:v>
                </c:pt>
                <c:pt idx="258">
                  <c:v>4948</c:v>
                </c:pt>
                <c:pt idx="259">
                  <c:v>5052</c:v>
                </c:pt>
                <c:pt idx="260">
                  <c:v>7887</c:v>
                </c:pt>
                <c:pt idx="261">
                  <c:v>5212</c:v>
                </c:pt>
                <c:pt idx="262">
                  <c:v>4342</c:v>
                </c:pt>
                <c:pt idx="263">
                  <c:v>4123</c:v>
                </c:pt>
                <c:pt idx="264">
                  <c:v>7625</c:v>
                </c:pt>
                <c:pt idx="265">
                  <c:v>44460</c:v>
                </c:pt>
                <c:pt idx="266">
                  <c:v>4356</c:v>
                </c:pt>
                <c:pt idx="267">
                  <c:v>4901</c:v>
                </c:pt>
                <c:pt idx="268">
                  <c:v>42453</c:v>
                </c:pt>
                <c:pt idx="269">
                  <c:v>3827</c:v>
                </c:pt>
                <c:pt idx="270">
                  <c:v>5041</c:v>
                </c:pt>
                <c:pt idx="271">
                  <c:v>5139</c:v>
                </c:pt>
                <c:pt idx="272">
                  <c:v>32121</c:v>
                </c:pt>
                <c:pt idx="273">
                  <c:v>5300</c:v>
                </c:pt>
                <c:pt idx="274">
                  <c:v>4246</c:v>
                </c:pt>
                <c:pt idx="275">
                  <c:v>4099</c:v>
                </c:pt>
                <c:pt idx="276">
                  <c:v>5032</c:v>
                </c:pt>
                <c:pt idx="277">
                  <c:v>6839</c:v>
                </c:pt>
                <c:pt idx="278">
                  <c:v>4880</c:v>
                </c:pt>
                <c:pt idx="279">
                  <c:v>4199</c:v>
                </c:pt>
                <c:pt idx="280">
                  <c:v>42949</c:v>
                </c:pt>
                <c:pt idx="281">
                  <c:v>4115</c:v>
                </c:pt>
                <c:pt idx="282">
                  <c:v>3641</c:v>
                </c:pt>
                <c:pt idx="283">
                  <c:v>43894</c:v>
                </c:pt>
                <c:pt idx="284">
                  <c:v>4137</c:v>
                </c:pt>
                <c:pt idx="285">
                  <c:v>4904</c:v>
                </c:pt>
                <c:pt idx="286">
                  <c:v>4861</c:v>
                </c:pt>
                <c:pt idx="287">
                  <c:v>4112</c:v>
                </c:pt>
                <c:pt idx="288">
                  <c:v>4383</c:v>
                </c:pt>
                <c:pt idx="289">
                  <c:v>4893</c:v>
                </c:pt>
                <c:pt idx="290">
                  <c:v>20198</c:v>
                </c:pt>
                <c:pt idx="291">
                  <c:v>4855</c:v>
                </c:pt>
                <c:pt idx="292">
                  <c:v>5397</c:v>
                </c:pt>
                <c:pt idx="293">
                  <c:v>4758</c:v>
                </c:pt>
                <c:pt idx="294">
                  <c:v>5640</c:v>
                </c:pt>
                <c:pt idx="295">
                  <c:v>11997</c:v>
                </c:pt>
                <c:pt idx="296">
                  <c:v>4413</c:v>
                </c:pt>
                <c:pt idx="297">
                  <c:v>44855</c:v>
                </c:pt>
                <c:pt idx="298">
                  <c:v>6044</c:v>
                </c:pt>
                <c:pt idx="299">
                  <c:v>4995</c:v>
                </c:pt>
                <c:pt idx="300">
                  <c:v>10322</c:v>
                </c:pt>
                <c:pt idx="301">
                  <c:v>7206</c:v>
                </c:pt>
                <c:pt idx="302">
                  <c:v>4977</c:v>
                </c:pt>
                <c:pt idx="303">
                  <c:v>4531</c:v>
                </c:pt>
                <c:pt idx="304">
                  <c:v>42668</c:v>
                </c:pt>
                <c:pt idx="305">
                  <c:v>5351</c:v>
                </c:pt>
                <c:pt idx="306">
                  <c:v>6486</c:v>
                </c:pt>
                <c:pt idx="307">
                  <c:v>4746</c:v>
                </c:pt>
                <c:pt idx="308">
                  <c:v>16080</c:v>
                </c:pt>
                <c:pt idx="309">
                  <c:v>14307</c:v>
                </c:pt>
                <c:pt idx="310">
                  <c:v>6497</c:v>
                </c:pt>
                <c:pt idx="311">
                  <c:v>4503</c:v>
                </c:pt>
                <c:pt idx="312">
                  <c:v>4394</c:v>
                </c:pt>
                <c:pt idx="313">
                  <c:v>4374</c:v>
                </c:pt>
                <c:pt idx="314">
                  <c:v>19592</c:v>
                </c:pt>
                <c:pt idx="315">
                  <c:v>5503</c:v>
                </c:pt>
                <c:pt idx="316">
                  <c:v>5044</c:v>
                </c:pt>
                <c:pt idx="317">
                  <c:v>45385</c:v>
                </c:pt>
                <c:pt idx="318">
                  <c:v>5199</c:v>
                </c:pt>
                <c:pt idx="319">
                  <c:v>5461</c:v>
                </c:pt>
                <c:pt idx="320">
                  <c:v>4917</c:v>
                </c:pt>
                <c:pt idx="321">
                  <c:v>6958</c:v>
                </c:pt>
                <c:pt idx="322">
                  <c:v>11231</c:v>
                </c:pt>
                <c:pt idx="323">
                  <c:v>3684</c:v>
                </c:pt>
                <c:pt idx="324">
                  <c:v>4531</c:v>
                </c:pt>
                <c:pt idx="325">
                  <c:v>6056</c:v>
                </c:pt>
                <c:pt idx="326">
                  <c:v>5587</c:v>
                </c:pt>
                <c:pt idx="327">
                  <c:v>21481</c:v>
                </c:pt>
                <c:pt idx="328">
                  <c:v>5582</c:v>
                </c:pt>
                <c:pt idx="329">
                  <c:v>4304</c:v>
                </c:pt>
                <c:pt idx="330">
                  <c:v>4367</c:v>
                </c:pt>
                <c:pt idx="331">
                  <c:v>5959</c:v>
                </c:pt>
                <c:pt idx="332">
                  <c:v>6190</c:v>
                </c:pt>
                <c:pt idx="333">
                  <c:v>41619</c:v>
                </c:pt>
                <c:pt idx="334">
                  <c:v>9177</c:v>
                </c:pt>
                <c:pt idx="335">
                  <c:v>7796</c:v>
                </c:pt>
                <c:pt idx="336">
                  <c:v>4663</c:v>
                </c:pt>
                <c:pt idx="337">
                  <c:v>36606</c:v>
                </c:pt>
                <c:pt idx="338">
                  <c:v>5087</c:v>
                </c:pt>
                <c:pt idx="339">
                  <c:v>4884</c:v>
                </c:pt>
                <c:pt idx="340">
                  <c:v>48483</c:v>
                </c:pt>
                <c:pt idx="341">
                  <c:v>3877</c:v>
                </c:pt>
                <c:pt idx="342">
                  <c:v>43865</c:v>
                </c:pt>
                <c:pt idx="343">
                  <c:v>3607</c:v>
                </c:pt>
                <c:pt idx="344">
                  <c:v>5858</c:v>
                </c:pt>
                <c:pt idx="345">
                  <c:v>3893</c:v>
                </c:pt>
                <c:pt idx="346">
                  <c:v>4380</c:v>
                </c:pt>
                <c:pt idx="347">
                  <c:v>4244</c:v>
                </c:pt>
                <c:pt idx="348">
                  <c:v>5131</c:v>
                </c:pt>
                <c:pt idx="349">
                  <c:v>3713</c:v>
                </c:pt>
                <c:pt idx="350">
                  <c:v>3946</c:v>
                </c:pt>
                <c:pt idx="351">
                  <c:v>4966</c:v>
                </c:pt>
                <c:pt idx="352">
                  <c:v>4975</c:v>
                </c:pt>
                <c:pt idx="353">
                  <c:v>6466</c:v>
                </c:pt>
                <c:pt idx="354">
                  <c:v>14324</c:v>
                </c:pt>
                <c:pt idx="355">
                  <c:v>5197</c:v>
                </c:pt>
                <c:pt idx="356">
                  <c:v>4753</c:v>
                </c:pt>
                <c:pt idx="357">
                  <c:v>3901</c:v>
                </c:pt>
                <c:pt idx="358">
                  <c:v>4148</c:v>
                </c:pt>
                <c:pt idx="359">
                  <c:v>47015</c:v>
                </c:pt>
                <c:pt idx="360">
                  <c:v>5534</c:v>
                </c:pt>
                <c:pt idx="361">
                  <c:v>4919</c:v>
                </c:pt>
                <c:pt idx="362">
                  <c:v>36286</c:v>
                </c:pt>
                <c:pt idx="363">
                  <c:v>4581</c:v>
                </c:pt>
                <c:pt idx="364">
                  <c:v>4789</c:v>
                </c:pt>
                <c:pt idx="365">
                  <c:v>7765</c:v>
                </c:pt>
                <c:pt idx="366">
                  <c:v>4032</c:v>
                </c:pt>
                <c:pt idx="367">
                  <c:v>7117</c:v>
                </c:pt>
                <c:pt idx="368">
                  <c:v>6143</c:v>
                </c:pt>
                <c:pt idx="369">
                  <c:v>4806</c:v>
                </c:pt>
                <c:pt idx="370">
                  <c:v>3781</c:v>
                </c:pt>
                <c:pt idx="371">
                  <c:v>6015</c:v>
                </c:pt>
                <c:pt idx="372">
                  <c:v>4485</c:v>
                </c:pt>
                <c:pt idx="373">
                  <c:v>42708</c:v>
                </c:pt>
                <c:pt idx="374">
                  <c:v>5759</c:v>
                </c:pt>
                <c:pt idx="375">
                  <c:v>4483</c:v>
                </c:pt>
                <c:pt idx="376">
                  <c:v>18538</c:v>
                </c:pt>
                <c:pt idx="377">
                  <c:v>6838</c:v>
                </c:pt>
                <c:pt idx="378">
                  <c:v>6000</c:v>
                </c:pt>
                <c:pt idx="379">
                  <c:v>10949</c:v>
                </c:pt>
                <c:pt idx="380">
                  <c:v>3941</c:v>
                </c:pt>
                <c:pt idx="381">
                  <c:v>43560</c:v>
                </c:pt>
                <c:pt idx="382">
                  <c:v>36994</c:v>
                </c:pt>
                <c:pt idx="383">
                  <c:v>6496</c:v>
                </c:pt>
                <c:pt idx="384">
                  <c:v>6179</c:v>
                </c:pt>
                <c:pt idx="385">
                  <c:v>4120</c:v>
                </c:pt>
                <c:pt idx="386">
                  <c:v>6027</c:v>
                </c:pt>
                <c:pt idx="387">
                  <c:v>4636</c:v>
                </c:pt>
                <c:pt idx="388">
                  <c:v>6868</c:v>
                </c:pt>
                <c:pt idx="389">
                  <c:v>5663</c:v>
                </c:pt>
                <c:pt idx="390">
                  <c:v>45290</c:v>
                </c:pt>
                <c:pt idx="391">
                  <c:v>4103</c:v>
                </c:pt>
                <c:pt idx="392">
                  <c:v>4011</c:v>
                </c:pt>
                <c:pt idx="393">
                  <c:v>3885</c:v>
                </c:pt>
                <c:pt idx="394">
                  <c:v>4752</c:v>
                </c:pt>
                <c:pt idx="395">
                  <c:v>5956</c:v>
                </c:pt>
                <c:pt idx="396">
                  <c:v>4210</c:v>
                </c:pt>
                <c:pt idx="397">
                  <c:v>40664</c:v>
                </c:pt>
                <c:pt idx="398">
                  <c:v>43188</c:v>
                </c:pt>
                <c:pt idx="399">
                  <c:v>4091</c:v>
                </c:pt>
                <c:pt idx="400">
                  <c:v>3768</c:v>
                </c:pt>
                <c:pt idx="401">
                  <c:v>7734</c:v>
                </c:pt>
                <c:pt idx="402">
                  <c:v>5246</c:v>
                </c:pt>
                <c:pt idx="403">
                  <c:v>5037</c:v>
                </c:pt>
                <c:pt idx="404">
                  <c:v>6591</c:v>
                </c:pt>
                <c:pt idx="405">
                  <c:v>4435</c:v>
                </c:pt>
                <c:pt idx="406">
                  <c:v>4715</c:v>
                </c:pt>
                <c:pt idx="407">
                  <c:v>4049</c:v>
                </c:pt>
                <c:pt idx="408">
                  <c:v>4998</c:v>
                </c:pt>
                <c:pt idx="409">
                  <c:v>4295</c:v>
                </c:pt>
                <c:pt idx="410">
                  <c:v>4940</c:v>
                </c:pt>
                <c:pt idx="411">
                  <c:v>10236</c:v>
                </c:pt>
                <c:pt idx="412">
                  <c:v>10869</c:v>
                </c:pt>
                <c:pt idx="413">
                  <c:v>4358</c:v>
                </c:pt>
                <c:pt idx="414">
                  <c:v>7199</c:v>
                </c:pt>
                <c:pt idx="415">
                  <c:v>43441</c:v>
                </c:pt>
                <c:pt idx="416">
                  <c:v>3808</c:v>
                </c:pt>
                <c:pt idx="417">
                  <c:v>4750</c:v>
                </c:pt>
                <c:pt idx="418">
                  <c:v>44469</c:v>
                </c:pt>
                <c:pt idx="419">
                  <c:v>5322</c:v>
                </c:pt>
                <c:pt idx="420">
                  <c:v>4384</c:v>
                </c:pt>
                <c:pt idx="421">
                  <c:v>6311</c:v>
                </c:pt>
                <c:pt idx="422">
                  <c:v>5742</c:v>
                </c:pt>
                <c:pt idx="423">
                  <c:v>4158</c:v>
                </c:pt>
                <c:pt idx="424">
                  <c:v>5033</c:v>
                </c:pt>
                <c:pt idx="425">
                  <c:v>4313</c:v>
                </c:pt>
                <c:pt idx="426">
                  <c:v>4808</c:v>
                </c:pt>
                <c:pt idx="427">
                  <c:v>4363</c:v>
                </c:pt>
                <c:pt idx="428">
                  <c:v>5754</c:v>
                </c:pt>
                <c:pt idx="429">
                  <c:v>4941</c:v>
                </c:pt>
                <c:pt idx="430">
                  <c:v>5247</c:v>
                </c:pt>
                <c:pt idx="431">
                  <c:v>7160</c:v>
                </c:pt>
                <c:pt idx="432">
                  <c:v>4741</c:v>
                </c:pt>
                <c:pt idx="433">
                  <c:v>6106</c:v>
                </c:pt>
                <c:pt idx="434">
                  <c:v>5461</c:v>
                </c:pt>
                <c:pt idx="435">
                  <c:v>5073</c:v>
                </c:pt>
                <c:pt idx="436">
                  <c:v>50341</c:v>
                </c:pt>
                <c:pt idx="437">
                  <c:v>5962</c:v>
                </c:pt>
                <c:pt idx="438">
                  <c:v>6122</c:v>
                </c:pt>
                <c:pt idx="439">
                  <c:v>5512</c:v>
                </c:pt>
                <c:pt idx="440">
                  <c:v>5646</c:v>
                </c:pt>
                <c:pt idx="441">
                  <c:v>4574</c:v>
                </c:pt>
                <c:pt idx="442">
                  <c:v>17645</c:v>
                </c:pt>
                <c:pt idx="443">
                  <c:v>6089</c:v>
                </c:pt>
                <c:pt idx="444">
                  <c:v>4637</c:v>
                </c:pt>
                <c:pt idx="445">
                  <c:v>5172</c:v>
                </c:pt>
                <c:pt idx="446">
                  <c:v>4298</c:v>
                </c:pt>
                <c:pt idx="447">
                  <c:v>4561</c:v>
                </c:pt>
                <c:pt idx="448">
                  <c:v>5631</c:v>
                </c:pt>
                <c:pt idx="449">
                  <c:v>5918</c:v>
                </c:pt>
                <c:pt idx="450">
                  <c:v>7477</c:v>
                </c:pt>
                <c:pt idx="451">
                  <c:v>5345</c:v>
                </c:pt>
                <c:pt idx="452">
                  <c:v>7404</c:v>
                </c:pt>
                <c:pt idx="453">
                  <c:v>5388</c:v>
                </c:pt>
                <c:pt idx="454">
                  <c:v>42589</c:v>
                </c:pt>
                <c:pt idx="455">
                  <c:v>5297</c:v>
                </c:pt>
                <c:pt idx="456">
                  <c:v>6526</c:v>
                </c:pt>
                <c:pt idx="457">
                  <c:v>4618</c:v>
                </c:pt>
                <c:pt idx="458">
                  <c:v>4457</c:v>
                </c:pt>
                <c:pt idx="459">
                  <c:v>4787</c:v>
                </c:pt>
                <c:pt idx="460">
                  <c:v>4598</c:v>
                </c:pt>
                <c:pt idx="461">
                  <c:v>4443</c:v>
                </c:pt>
                <c:pt idx="462">
                  <c:v>3618</c:v>
                </c:pt>
                <c:pt idx="463">
                  <c:v>4960</c:v>
                </c:pt>
                <c:pt idx="464">
                  <c:v>4235</c:v>
                </c:pt>
                <c:pt idx="465">
                  <c:v>6489</c:v>
                </c:pt>
                <c:pt idx="466">
                  <c:v>73067</c:v>
                </c:pt>
                <c:pt idx="467">
                  <c:v>10047</c:v>
                </c:pt>
                <c:pt idx="468">
                  <c:v>3970</c:v>
                </c:pt>
                <c:pt idx="469">
                  <c:v>3652</c:v>
                </c:pt>
                <c:pt idx="470">
                  <c:v>3906</c:v>
                </c:pt>
                <c:pt idx="471">
                  <c:v>4435</c:v>
                </c:pt>
                <c:pt idx="472">
                  <c:v>3993</c:v>
                </c:pt>
                <c:pt idx="473">
                  <c:v>51613</c:v>
                </c:pt>
                <c:pt idx="474">
                  <c:v>4430</c:v>
                </c:pt>
                <c:pt idx="475">
                  <c:v>4393</c:v>
                </c:pt>
                <c:pt idx="476">
                  <c:v>4637</c:v>
                </c:pt>
                <c:pt idx="477">
                  <c:v>5442</c:v>
                </c:pt>
                <c:pt idx="478">
                  <c:v>6256</c:v>
                </c:pt>
                <c:pt idx="479">
                  <c:v>5097</c:v>
                </c:pt>
                <c:pt idx="480">
                  <c:v>4591</c:v>
                </c:pt>
                <c:pt idx="481">
                  <c:v>4137</c:v>
                </c:pt>
                <c:pt idx="482">
                  <c:v>4044</c:v>
                </c:pt>
                <c:pt idx="483">
                  <c:v>3497</c:v>
                </c:pt>
                <c:pt idx="484">
                  <c:v>5395</c:v>
                </c:pt>
                <c:pt idx="485">
                  <c:v>4366</c:v>
                </c:pt>
                <c:pt idx="486">
                  <c:v>4103</c:v>
                </c:pt>
                <c:pt idx="487">
                  <c:v>4305</c:v>
                </c:pt>
                <c:pt idx="488">
                  <c:v>5765</c:v>
                </c:pt>
                <c:pt idx="489">
                  <c:v>5141</c:v>
                </c:pt>
                <c:pt idx="490">
                  <c:v>4413</c:v>
                </c:pt>
                <c:pt idx="491">
                  <c:v>4690</c:v>
                </c:pt>
                <c:pt idx="492">
                  <c:v>4003</c:v>
                </c:pt>
                <c:pt idx="493">
                  <c:v>4388</c:v>
                </c:pt>
                <c:pt idx="494">
                  <c:v>5344</c:v>
                </c:pt>
                <c:pt idx="495">
                  <c:v>17576</c:v>
                </c:pt>
                <c:pt idx="496">
                  <c:v>4294</c:v>
                </c:pt>
                <c:pt idx="497">
                  <c:v>5681</c:v>
                </c:pt>
                <c:pt idx="498">
                  <c:v>4031</c:v>
                </c:pt>
                <c:pt idx="499">
                  <c:v>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5-4EA9-A375-415EE12A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Gap_Codificado, </a:t>
            </a:r>
            <a:r>
              <a:rPr lang="es-419" baseline="0"/>
              <a:t>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'Busqueda Codificada'!$O$3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'Busqueda Codificada'!$N$4:$N$503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Codificada'!$O$4:$O$503</c:f>
              <c:numCache>
                <c:formatCode>General</c:formatCode>
                <c:ptCount val="500"/>
                <c:pt idx="0">
                  <c:v>126868</c:v>
                </c:pt>
                <c:pt idx="1">
                  <c:v>138486</c:v>
                </c:pt>
                <c:pt idx="2">
                  <c:v>133985</c:v>
                </c:pt>
                <c:pt idx="3">
                  <c:v>133615</c:v>
                </c:pt>
                <c:pt idx="4">
                  <c:v>128227</c:v>
                </c:pt>
                <c:pt idx="5">
                  <c:v>132155</c:v>
                </c:pt>
                <c:pt idx="6">
                  <c:v>15188</c:v>
                </c:pt>
                <c:pt idx="7">
                  <c:v>140145</c:v>
                </c:pt>
                <c:pt idx="8">
                  <c:v>133991</c:v>
                </c:pt>
                <c:pt idx="9">
                  <c:v>132211</c:v>
                </c:pt>
                <c:pt idx="10">
                  <c:v>170766</c:v>
                </c:pt>
                <c:pt idx="11">
                  <c:v>132305</c:v>
                </c:pt>
                <c:pt idx="12">
                  <c:v>16859</c:v>
                </c:pt>
                <c:pt idx="13">
                  <c:v>159900</c:v>
                </c:pt>
                <c:pt idx="14">
                  <c:v>168566</c:v>
                </c:pt>
                <c:pt idx="15">
                  <c:v>126773</c:v>
                </c:pt>
                <c:pt idx="16">
                  <c:v>134392</c:v>
                </c:pt>
                <c:pt idx="17">
                  <c:v>35925</c:v>
                </c:pt>
                <c:pt idx="18">
                  <c:v>132850</c:v>
                </c:pt>
                <c:pt idx="19">
                  <c:v>129058</c:v>
                </c:pt>
                <c:pt idx="20">
                  <c:v>128734</c:v>
                </c:pt>
                <c:pt idx="21">
                  <c:v>161102</c:v>
                </c:pt>
                <c:pt idx="22">
                  <c:v>139332</c:v>
                </c:pt>
                <c:pt idx="23">
                  <c:v>129371</c:v>
                </c:pt>
                <c:pt idx="24">
                  <c:v>120062</c:v>
                </c:pt>
                <c:pt idx="25">
                  <c:v>128721</c:v>
                </c:pt>
                <c:pt idx="26">
                  <c:v>21915</c:v>
                </c:pt>
                <c:pt idx="27">
                  <c:v>73560</c:v>
                </c:pt>
                <c:pt idx="28">
                  <c:v>159416</c:v>
                </c:pt>
                <c:pt idx="29">
                  <c:v>127908</c:v>
                </c:pt>
                <c:pt idx="30">
                  <c:v>127623</c:v>
                </c:pt>
                <c:pt idx="31">
                  <c:v>137913</c:v>
                </c:pt>
                <c:pt idx="32">
                  <c:v>127657</c:v>
                </c:pt>
                <c:pt idx="33">
                  <c:v>126810</c:v>
                </c:pt>
                <c:pt idx="34">
                  <c:v>134007</c:v>
                </c:pt>
                <c:pt idx="35">
                  <c:v>164612</c:v>
                </c:pt>
                <c:pt idx="36">
                  <c:v>127139</c:v>
                </c:pt>
                <c:pt idx="37">
                  <c:v>53743</c:v>
                </c:pt>
                <c:pt idx="38">
                  <c:v>139829</c:v>
                </c:pt>
                <c:pt idx="39">
                  <c:v>173910</c:v>
                </c:pt>
                <c:pt idx="40">
                  <c:v>128622</c:v>
                </c:pt>
                <c:pt idx="41">
                  <c:v>129290</c:v>
                </c:pt>
                <c:pt idx="42">
                  <c:v>126706</c:v>
                </c:pt>
                <c:pt idx="43">
                  <c:v>128684</c:v>
                </c:pt>
                <c:pt idx="44">
                  <c:v>127860</c:v>
                </c:pt>
                <c:pt idx="45">
                  <c:v>128047</c:v>
                </c:pt>
                <c:pt idx="46">
                  <c:v>133114</c:v>
                </c:pt>
                <c:pt idx="47">
                  <c:v>128202</c:v>
                </c:pt>
                <c:pt idx="48">
                  <c:v>127660</c:v>
                </c:pt>
                <c:pt idx="49">
                  <c:v>139545</c:v>
                </c:pt>
                <c:pt idx="50">
                  <c:v>126990</c:v>
                </c:pt>
                <c:pt idx="51">
                  <c:v>136285</c:v>
                </c:pt>
                <c:pt idx="52">
                  <c:v>174290</c:v>
                </c:pt>
                <c:pt idx="53">
                  <c:v>128050</c:v>
                </c:pt>
                <c:pt idx="54">
                  <c:v>153592</c:v>
                </c:pt>
                <c:pt idx="55">
                  <c:v>127887</c:v>
                </c:pt>
                <c:pt idx="56">
                  <c:v>133300</c:v>
                </c:pt>
                <c:pt idx="57">
                  <c:v>163934</c:v>
                </c:pt>
                <c:pt idx="58">
                  <c:v>23781</c:v>
                </c:pt>
                <c:pt idx="59">
                  <c:v>125086</c:v>
                </c:pt>
                <c:pt idx="60">
                  <c:v>130130</c:v>
                </c:pt>
                <c:pt idx="61">
                  <c:v>131138</c:v>
                </c:pt>
                <c:pt idx="62">
                  <c:v>147384</c:v>
                </c:pt>
                <c:pt idx="63">
                  <c:v>131585</c:v>
                </c:pt>
                <c:pt idx="64">
                  <c:v>194932</c:v>
                </c:pt>
                <c:pt idx="65">
                  <c:v>146681</c:v>
                </c:pt>
                <c:pt idx="66">
                  <c:v>40970</c:v>
                </c:pt>
                <c:pt idx="67">
                  <c:v>179881</c:v>
                </c:pt>
                <c:pt idx="68">
                  <c:v>133685</c:v>
                </c:pt>
                <c:pt idx="69">
                  <c:v>170276</c:v>
                </c:pt>
                <c:pt idx="70">
                  <c:v>153959</c:v>
                </c:pt>
                <c:pt idx="71">
                  <c:v>136469</c:v>
                </c:pt>
                <c:pt idx="72">
                  <c:v>133210</c:v>
                </c:pt>
                <c:pt idx="73">
                  <c:v>132658</c:v>
                </c:pt>
                <c:pt idx="74">
                  <c:v>221661</c:v>
                </c:pt>
                <c:pt idx="75">
                  <c:v>134070</c:v>
                </c:pt>
                <c:pt idx="76">
                  <c:v>38264</c:v>
                </c:pt>
                <c:pt idx="77">
                  <c:v>157436</c:v>
                </c:pt>
                <c:pt idx="78">
                  <c:v>133353</c:v>
                </c:pt>
                <c:pt idx="79">
                  <c:v>126386</c:v>
                </c:pt>
                <c:pt idx="80">
                  <c:v>133912</c:v>
                </c:pt>
                <c:pt idx="81">
                  <c:v>14073</c:v>
                </c:pt>
                <c:pt idx="82">
                  <c:v>170312</c:v>
                </c:pt>
                <c:pt idx="83">
                  <c:v>132366</c:v>
                </c:pt>
                <c:pt idx="84">
                  <c:v>12563</c:v>
                </c:pt>
                <c:pt idx="85">
                  <c:v>132801</c:v>
                </c:pt>
                <c:pt idx="86">
                  <c:v>110171</c:v>
                </c:pt>
                <c:pt idx="87">
                  <c:v>133721</c:v>
                </c:pt>
                <c:pt idx="88">
                  <c:v>133183</c:v>
                </c:pt>
                <c:pt idx="89">
                  <c:v>132680</c:v>
                </c:pt>
                <c:pt idx="90">
                  <c:v>135109</c:v>
                </c:pt>
                <c:pt idx="91">
                  <c:v>132411</c:v>
                </c:pt>
                <c:pt idx="92">
                  <c:v>134572</c:v>
                </c:pt>
                <c:pt idx="93">
                  <c:v>153487</c:v>
                </c:pt>
                <c:pt idx="94">
                  <c:v>149736</c:v>
                </c:pt>
                <c:pt idx="95">
                  <c:v>136222</c:v>
                </c:pt>
                <c:pt idx="96">
                  <c:v>131664</c:v>
                </c:pt>
                <c:pt idx="97">
                  <c:v>162404</c:v>
                </c:pt>
                <c:pt idx="98">
                  <c:v>187815</c:v>
                </c:pt>
                <c:pt idx="99">
                  <c:v>77521</c:v>
                </c:pt>
                <c:pt idx="100">
                  <c:v>134244</c:v>
                </c:pt>
                <c:pt idx="101">
                  <c:v>138423</c:v>
                </c:pt>
                <c:pt idx="102">
                  <c:v>157588</c:v>
                </c:pt>
                <c:pt idx="103">
                  <c:v>134050</c:v>
                </c:pt>
                <c:pt idx="104">
                  <c:v>211574</c:v>
                </c:pt>
                <c:pt idx="105">
                  <c:v>142216</c:v>
                </c:pt>
                <c:pt idx="106">
                  <c:v>133140</c:v>
                </c:pt>
                <c:pt idx="107">
                  <c:v>138902</c:v>
                </c:pt>
                <c:pt idx="108">
                  <c:v>132579</c:v>
                </c:pt>
                <c:pt idx="109">
                  <c:v>235036</c:v>
                </c:pt>
                <c:pt idx="110">
                  <c:v>132802</c:v>
                </c:pt>
                <c:pt idx="111">
                  <c:v>136312</c:v>
                </c:pt>
                <c:pt idx="112">
                  <c:v>136239</c:v>
                </c:pt>
                <c:pt idx="113">
                  <c:v>132253</c:v>
                </c:pt>
                <c:pt idx="114">
                  <c:v>263389</c:v>
                </c:pt>
                <c:pt idx="115">
                  <c:v>134418</c:v>
                </c:pt>
                <c:pt idx="116">
                  <c:v>162131</c:v>
                </c:pt>
                <c:pt idx="117">
                  <c:v>126347</c:v>
                </c:pt>
                <c:pt idx="118">
                  <c:v>130038</c:v>
                </c:pt>
                <c:pt idx="119">
                  <c:v>234426</c:v>
                </c:pt>
                <c:pt idx="120">
                  <c:v>129374</c:v>
                </c:pt>
                <c:pt idx="121">
                  <c:v>128498</c:v>
                </c:pt>
                <c:pt idx="122">
                  <c:v>129149</c:v>
                </c:pt>
                <c:pt idx="123">
                  <c:v>163649</c:v>
                </c:pt>
                <c:pt idx="124">
                  <c:v>223947</c:v>
                </c:pt>
                <c:pt idx="125">
                  <c:v>128271</c:v>
                </c:pt>
                <c:pt idx="126">
                  <c:v>119682</c:v>
                </c:pt>
                <c:pt idx="127">
                  <c:v>128005</c:v>
                </c:pt>
                <c:pt idx="128">
                  <c:v>53323</c:v>
                </c:pt>
                <c:pt idx="129">
                  <c:v>415023</c:v>
                </c:pt>
                <c:pt idx="130">
                  <c:v>135453</c:v>
                </c:pt>
                <c:pt idx="131">
                  <c:v>134315</c:v>
                </c:pt>
                <c:pt idx="132">
                  <c:v>107186</c:v>
                </c:pt>
                <c:pt idx="133">
                  <c:v>118185</c:v>
                </c:pt>
                <c:pt idx="134">
                  <c:v>232291</c:v>
                </c:pt>
                <c:pt idx="135">
                  <c:v>135325</c:v>
                </c:pt>
                <c:pt idx="136">
                  <c:v>170284</c:v>
                </c:pt>
                <c:pt idx="137">
                  <c:v>153535</c:v>
                </c:pt>
                <c:pt idx="138">
                  <c:v>167877</c:v>
                </c:pt>
                <c:pt idx="139">
                  <c:v>127567</c:v>
                </c:pt>
                <c:pt idx="140">
                  <c:v>305876</c:v>
                </c:pt>
                <c:pt idx="141">
                  <c:v>127100</c:v>
                </c:pt>
                <c:pt idx="142">
                  <c:v>129011</c:v>
                </c:pt>
                <c:pt idx="143">
                  <c:v>131356</c:v>
                </c:pt>
                <c:pt idx="144">
                  <c:v>130174</c:v>
                </c:pt>
                <c:pt idx="145">
                  <c:v>219641</c:v>
                </c:pt>
                <c:pt idx="146">
                  <c:v>134153</c:v>
                </c:pt>
                <c:pt idx="147">
                  <c:v>166504</c:v>
                </c:pt>
                <c:pt idx="148">
                  <c:v>136038</c:v>
                </c:pt>
                <c:pt idx="149">
                  <c:v>133416</c:v>
                </c:pt>
                <c:pt idx="150">
                  <c:v>234899</c:v>
                </c:pt>
                <c:pt idx="151">
                  <c:v>133209</c:v>
                </c:pt>
                <c:pt idx="152" formatCode="0.00E+00">
                  <c:v>1404120</c:v>
                </c:pt>
                <c:pt idx="153">
                  <c:v>138876</c:v>
                </c:pt>
                <c:pt idx="154">
                  <c:v>140309</c:v>
                </c:pt>
                <c:pt idx="155">
                  <c:v>268850</c:v>
                </c:pt>
                <c:pt idx="156">
                  <c:v>137185</c:v>
                </c:pt>
                <c:pt idx="157">
                  <c:v>127432</c:v>
                </c:pt>
                <c:pt idx="158">
                  <c:v>115282</c:v>
                </c:pt>
                <c:pt idx="159">
                  <c:v>132332</c:v>
                </c:pt>
                <c:pt idx="160">
                  <c:v>272938</c:v>
                </c:pt>
                <c:pt idx="161">
                  <c:v>145150</c:v>
                </c:pt>
                <c:pt idx="162">
                  <c:v>23529</c:v>
                </c:pt>
                <c:pt idx="163">
                  <c:v>128442</c:v>
                </c:pt>
                <c:pt idx="164">
                  <c:v>128996</c:v>
                </c:pt>
                <c:pt idx="165">
                  <c:v>515688</c:v>
                </c:pt>
                <c:pt idx="166">
                  <c:v>126738</c:v>
                </c:pt>
                <c:pt idx="167">
                  <c:v>148218</c:v>
                </c:pt>
                <c:pt idx="168">
                  <c:v>126671</c:v>
                </c:pt>
                <c:pt idx="169">
                  <c:v>146229</c:v>
                </c:pt>
                <c:pt idx="170">
                  <c:v>316776</c:v>
                </c:pt>
                <c:pt idx="171">
                  <c:v>100741</c:v>
                </c:pt>
                <c:pt idx="172">
                  <c:v>132469</c:v>
                </c:pt>
                <c:pt idx="173">
                  <c:v>140724</c:v>
                </c:pt>
                <c:pt idx="174">
                  <c:v>309774</c:v>
                </c:pt>
                <c:pt idx="175">
                  <c:v>131079</c:v>
                </c:pt>
                <c:pt idx="176">
                  <c:v>145268</c:v>
                </c:pt>
                <c:pt idx="177">
                  <c:v>127131</c:v>
                </c:pt>
                <c:pt idx="178">
                  <c:v>128648</c:v>
                </c:pt>
                <c:pt idx="179">
                  <c:v>132554</c:v>
                </c:pt>
                <c:pt idx="180">
                  <c:v>213883</c:v>
                </c:pt>
                <c:pt idx="181">
                  <c:v>127264</c:v>
                </c:pt>
                <c:pt idx="182">
                  <c:v>126870</c:v>
                </c:pt>
                <c:pt idx="183">
                  <c:v>126246</c:v>
                </c:pt>
                <c:pt idx="184">
                  <c:v>127046</c:v>
                </c:pt>
                <c:pt idx="185">
                  <c:v>242112</c:v>
                </c:pt>
                <c:pt idx="186">
                  <c:v>131434</c:v>
                </c:pt>
                <c:pt idx="187">
                  <c:v>132590</c:v>
                </c:pt>
                <c:pt idx="188">
                  <c:v>125954</c:v>
                </c:pt>
                <c:pt idx="189">
                  <c:v>170579</c:v>
                </c:pt>
                <c:pt idx="190">
                  <c:v>131144</c:v>
                </c:pt>
                <c:pt idx="191">
                  <c:v>129360</c:v>
                </c:pt>
                <c:pt idx="192">
                  <c:v>154538</c:v>
                </c:pt>
                <c:pt idx="193">
                  <c:v>153180</c:v>
                </c:pt>
                <c:pt idx="194">
                  <c:v>104222</c:v>
                </c:pt>
                <c:pt idx="195">
                  <c:v>170949</c:v>
                </c:pt>
                <c:pt idx="196">
                  <c:v>129560</c:v>
                </c:pt>
                <c:pt idx="197">
                  <c:v>70130</c:v>
                </c:pt>
                <c:pt idx="198">
                  <c:v>146821</c:v>
                </c:pt>
                <c:pt idx="199">
                  <c:v>240616</c:v>
                </c:pt>
                <c:pt idx="200">
                  <c:v>133895</c:v>
                </c:pt>
                <c:pt idx="201">
                  <c:v>129080</c:v>
                </c:pt>
                <c:pt idx="202">
                  <c:v>130158</c:v>
                </c:pt>
                <c:pt idx="203">
                  <c:v>127366</c:v>
                </c:pt>
                <c:pt idx="204">
                  <c:v>154091</c:v>
                </c:pt>
                <c:pt idx="205">
                  <c:v>226911</c:v>
                </c:pt>
                <c:pt idx="206">
                  <c:v>165696</c:v>
                </c:pt>
                <c:pt idx="207">
                  <c:v>70959</c:v>
                </c:pt>
                <c:pt idx="208">
                  <c:v>131023</c:v>
                </c:pt>
                <c:pt idx="209">
                  <c:v>143050</c:v>
                </c:pt>
                <c:pt idx="210">
                  <c:v>235377</c:v>
                </c:pt>
                <c:pt idx="211">
                  <c:v>118802</c:v>
                </c:pt>
                <c:pt idx="212">
                  <c:v>119769</c:v>
                </c:pt>
                <c:pt idx="213">
                  <c:v>127140</c:v>
                </c:pt>
                <c:pt idx="214">
                  <c:v>106030</c:v>
                </c:pt>
                <c:pt idx="215">
                  <c:v>216518</c:v>
                </c:pt>
                <c:pt idx="216">
                  <c:v>193743</c:v>
                </c:pt>
                <c:pt idx="217">
                  <c:v>145928</c:v>
                </c:pt>
                <c:pt idx="218">
                  <c:v>128724</c:v>
                </c:pt>
                <c:pt idx="219">
                  <c:v>129301</c:v>
                </c:pt>
                <c:pt idx="220">
                  <c:v>583160</c:v>
                </c:pt>
                <c:pt idx="221">
                  <c:v>127508</c:v>
                </c:pt>
                <c:pt idx="222">
                  <c:v>59139</c:v>
                </c:pt>
                <c:pt idx="223">
                  <c:v>127363</c:v>
                </c:pt>
                <c:pt idx="224">
                  <c:v>36419</c:v>
                </c:pt>
                <c:pt idx="225">
                  <c:v>141268</c:v>
                </c:pt>
                <c:pt idx="226">
                  <c:v>128410</c:v>
                </c:pt>
                <c:pt idx="227">
                  <c:v>144004</c:v>
                </c:pt>
                <c:pt idx="228">
                  <c:v>129799</c:v>
                </c:pt>
                <c:pt idx="229">
                  <c:v>85027</c:v>
                </c:pt>
                <c:pt idx="230">
                  <c:v>370821</c:v>
                </c:pt>
                <c:pt idx="231">
                  <c:v>129076</c:v>
                </c:pt>
                <c:pt idx="232">
                  <c:v>128565</c:v>
                </c:pt>
                <c:pt idx="233">
                  <c:v>128053</c:v>
                </c:pt>
                <c:pt idx="234">
                  <c:v>126958</c:v>
                </c:pt>
                <c:pt idx="235">
                  <c:v>209165</c:v>
                </c:pt>
                <c:pt idx="236">
                  <c:v>129680</c:v>
                </c:pt>
                <c:pt idx="237">
                  <c:v>148706</c:v>
                </c:pt>
                <c:pt idx="238">
                  <c:v>128715</c:v>
                </c:pt>
                <c:pt idx="239">
                  <c:v>126908</c:v>
                </c:pt>
                <c:pt idx="240">
                  <c:v>290436</c:v>
                </c:pt>
                <c:pt idx="241">
                  <c:v>130707</c:v>
                </c:pt>
                <c:pt idx="242">
                  <c:v>127208</c:v>
                </c:pt>
                <c:pt idx="243">
                  <c:v>129813</c:v>
                </c:pt>
                <c:pt idx="244">
                  <c:v>80437</c:v>
                </c:pt>
                <c:pt idx="245">
                  <c:v>295900</c:v>
                </c:pt>
                <c:pt idx="246">
                  <c:v>34245</c:v>
                </c:pt>
                <c:pt idx="247">
                  <c:v>154322</c:v>
                </c:pt>
                <c:pt idx="248">
                  <c:v>131217</c:v>
                </c:pt>
                <c:pt idx="249">
                  <c:v>121530</c:v>
                </c:pt>
                <c:pt idx="250">
                  <c:v>230770</c:v>
                </c:pt>
                <c:pt idx="251">
                  <c:v>129335</c:v>
                </c:pt>
                <c:pt idx="252">
                  <c:v>128340</c:v>
                </c:pt>
                <c:pt idx="253">
                  <c:v>133605</c:v>
                </c:pt>
                <c:pt idx="254">
                  <c:v>9896</c:v>
                </c:pt>
                <c:pt idx="255">
                  <c:v>651342</c:v>
                </c:pt>
                <c:pt idx="256">
                  <c:v>127097</c:v>
                </c:pt>
                <c:pt idx="257">
                  <c:v>128740</c:v>
                </c:pt>
                <c:pt idx="258">
                  <c:v>144527</c:v>
                </c:pt>
                <c:pt idx="259">
                  <c:v>159984</c:v>
                </c:pt>
                <c:pt idx="260">
                  <c:v>127460</c:v>
                </c:pt>
                <c:pt idx="261">
                  <c:v>130291</c:v>
                </c:pt>
                <c:pt idx="262">
                  <c:v>139966</c:v>
                </c:pt>
                <c:pt idx="263">
                  <c:v>155042</c:v>
                </c:pt>
                <c:pt idx="264">
                  <c:v>137881</c:v>
                </c:pt>
                <c:pt idx="265">
                  <c:v>161134</c:v>
                </c:pt>
                <c:pt idx="266">
                  <c:v>132770</c:v>
                </c:pt>
                <c:pt idx="267">
                  <c:v>133382</c:v>
                </c:pt>
                <c:pt idx="268">
                  <c:v>179913</c:v>
                </c:pt>
                <c:pt idx="269">
                  <c:v>134932</c:v>
                </c:pt>
                <c:pt idx="270">
                  <c:v>252506</c:v>
                </c:pt>
                <c:pt idx="271">
                  <c:v>138890</c:v>
                </c:pt>
                <c:pt idx="272">
                  <c:v>75481</c:v>
                </c:pt>
                <c:pt idx="273">
                  <c:v>36007</c:v>
                </c:pt>
                <c:pt idx="274">
                  <c:v>134266</c:v>
                </c:pt>
                <c:pt idx="275">
                  <c:v>245635</c:v>
                </c:pt>
                <c:pt idx="276">
                  <c:v>133165</c:v>
                </c:pt>
                <c:pt idx="277">
                  <c:v>131122</c:v>
                </c:pt>
                <c:pt idx="278">
                  <c:v>155027</c:v>
                </c:pt>
                <c:pt idx="279">
                  <c:v>264464</c:v>
                </c:pt>
                <c:pt idx="280">
                  <c:v>169534</c:v>
                </c:pt>
                <c:pt idx="281">
                  <c:v>139258</c:v>
                </c:pt>
                <c:pt idx="282">
                  <c:v>131929</c:v>
                </c:pt>
                <c:pt idx="283">
                  <c:v>132456</c:v>
                </c:pt>
                <c:pt idx="284">
                  <c:v>278515</c:v>
                </c:pt>
                <c:pt idx="285">
                  <c:v>247258</c:v>
                </c:pt>
                <c:pt idx="286">
                  <c:v>130695</c:v>
                </c:pt>
                <c:pt idx="287">
                  <c:v>127007</c:v>
                </c:pt>
                <c:pt idx="288">
                  <c:v>69980</c:v>
                </c:pt>
                <c:pt idx="289" formatCode="0.00E+00">
                  <c:v>22332300</c:v>
                </c:pt>
                <c:pt idx="290">
                  <c:v>153551</c:v>
                </c:pt>
                <c:pt idx="291">
                  <c:v>136887</c:v>
                </c:pt>
                <c:pt idx="292">
                  <c:v>132363</c:v>
                </c:pt>
                <c:pt idx="293">
                  <c:v>132341</c:v>
                </c:pt>
                <c:pt idx="294">
                  <c:v>112257</c:v>
                </c:pt>
                <c:pt idx="295">
                  <c:v>266560</c:v>
                </c:pt>
                <c:pt idx="296">
                  <c:v>132757</c:v>
                </c:pt>
                <c:pt idx="297">
                  <c:v>133624</c:v>
                </c:pt>
                <c:pt idx="298">
                  <c:v>174993</c:v>
                </c:pt>
                <c:pt idx="299">
                  <c:v>152393</c:v>
                </c:pt>
                <c:pt idx="300">
                  <c:v>334308</c:v>
                </c:pt>
                <c:pt idx="301">
                  <c:v>162554</c:v>
                </c:pt>
                <c:pt idx="302">
                  <c:v>163160</c:v>
                </c:pt>
                <c:pt idx="303">
                  <c:v>133048</c:v>
                </c:pt>
                <c:pt idx="304">
                  <c:v>20323</c:v>
                </c:pt>
                <c:pt idx="305">
                  <c:v>272111</c:v>
                </c:pt>
                <c:pt idx="306">
                  <c:v>133608</c:v>
                </c:pt>
                <c:pt idx="307">
                  <c:v>131894</c:v>
                </c:pt>
                <c:pt idx="308">
                  <c:v>135334</c:v>
                </c:pt>
                <c:pt idx="309">
                  <c:v>278112</c:v>
                </c:pt>
                <c:pt idx="310">
                  <c:v>255105</c:v>
                </c:pt>
                <c:pt idx="311">
                  <c:v>166652</c:v>
                </c:pt>
                <c:pt idx="312">
                  <c:v>171145</c:v>
                </c:pt>
                <c:pt idx="313">
                  <c:v>134928</c:v>
                </c:pt>
                <c:pt idx="314">
                  <c:v>136910</c:v>
                </c:pt>
                <c:pt idx="315">
                  <c:v>214972</c:v>
                </c:pt>
                <c:pt idx="316">
                  <c:v>134239</c:v>
                </c:pt>
                <c:pt idx="317">
                  <c:v>133558</c:v>
                </c:pt>
                <c:pt idx="318">
                  <c:v>132023</c:v>
                </c:pt>
                <c:pt idx="319">
                  <c:v>33070</c:v>
                </c:pt>
                <c:pt idx="320">
                  <c:v>363665</c:v>
                </c:pt>
                <c:pt idx="321">
                  <c:v>174922</c:v>
                </c:pt>
                <c:pt idx="322">
                  <c:v>134371</c:v>
                </c:pt>
                <c:pt idx="323">
                  <c:v>141855</c:v>
                </c:pt>
                <c:pt idx="324">
                  <c:v>146333</c:v>
                </c:pt>
                <c:pt idx="325">
                  <c:v>78144</c:v>
                </c:pt>
                <c:pt idx="326">
                  <c:v>137677</c:v>
                </c:pt>
                <c:pt idx="327">
                  <c:v>69518</c:v>
                </c:pt>
                <c:pt idx="328">
                  <c:v>88254</c:v>
                </c:pt>
                <c:pt idx="329">
                  <c:v>233128</c:v>
                </c:pt>
                <c:pt idx="330">
                  <c:v>143492</c:v>
                </c:pt>
                <c:pt idx="331">
                  <c:v>143061</c:v>
                </c:pt>
                <c:pt idx="332">
                  <c:v>132968</c:v>
                </c:pt>
                <c:pt idx="333">
                  <c:v>131986</c:v>
                </c:pt>
                <c:pt idx="334">
                  <c:v>331116</c:v>
                </c:pt>
                <c:pt idx="335">
                  <c:v>162425</c:v>
                </c:pt>
                <c:pt idx="336">
                  <c:v>134079</c:v>
                </c:pt>
                <c:pt idx="337">
                  <c:v>185639</c:v>
                </c:pt>
                <c:pt idx="338">
                  <c:v>185912</c:v>
                </c:pt>
                <c:pt idx="339">
                  <c:v>234503</c:v>
                </c:pt>
                <c:pt idx="340">
                  <c:v>134655</c:v>
                </c:pt>
                <c:pt idx="341">
                  <c:v>126011</c:v>
                </c:pt>
                <c:pt idx="342">
                  <c:v>130332</c:v>
                </c:pt>
                <c:pt idx="343">
                  <c:v>75735</c:v>
                </c:pt>
                <c:pt idx="344">
                  <c:v>130809</c:v>
                </c:pt>
                <c:pt idx="345">
                  <c:v>163741</c:v>
                </c:pt>
                <c:pt idx="346">
                  <c:v>132886</c:v>
                </c:pt>
                <c:pt idx="347">
                  <c:v>138298</c:v>
                </c:pt>
                <c:pt idx="348">
                  <c:v>133445</c:v>
                </c:pt>
                <c:pt idx="349">
                  <c:v>300358</c:v>
                </c:pt>
                <c:pt idx="350">
                  <c:v>132473</c:v>
                </c:pt>
                <c:pt idx="351">
                  <c:v>132305</c:v>
                </c:pt>
                <c:pt idx="352">
                  <c:v>132519</c:v>
                </c:pt>
                <c:pt idx="353">
                  <c:v>111177</c:v>
                </c:pt>
                <c:pt idx="354">
                  <c:v>856342</c:v>
                </c:pt>
                <c:pt idx="355">
                  <c:v>159726</c:v>
                </c:pt>
                <c:pt idx="356">
                  <c:v>131579</c:v>
                </c:pt>
                <c:pt idx="357">
                  <c:v>159614</c:v>
                </c:pt>
                <c:pt idx="358">
                  <c:v>173863</c:v>
                </c:pt>
                <c:pt idx="359" formatCode="0.00E+00">
                  <c:v>1848900</c:v>
                </c:pt>
                <c:pt idx="360">
                  <c:v>149082</c:v>
                </c:pt>
                <c:pt idx="361">
                  <c:v>133370</c:v>
                </c:pt>
                <c:pt idx="362">
                  <c:v>131381</c:v>
                </c:pt>
                <c:pt idx="363">
                  <c:v>8011</c:v>
                </c:pt>
                <c:pt idx="364">
                  <c:v>126738</c:v>
                </c:pt>
                <c:pt idx="365">
                  <c:v>132007</c:v>
                </c:pt>
                <c:pt idx="366">
                  <c:v>131917</c:v>
                </c:pt>
                <c:pt idx="367">
                  <c:v>175909</c:v>
                </c:pt>
                <c:pt idx="368">
                  <c:v>156288</c:v>
                </c:pt>
                <c:pt idx="369">
                  <c:v>218750</c:v>
                </c:pt>
                <c:pt idx="370">
                  <c:v>133094</c:v>
                </c:pt>
                <c:pt idx="371">
                  <c:v>144675</c:v>
                </c:pt>
                <c:pt idx="372">
                  <c:v>131793</c:v>
                </c:pt>
                <c:pt idx="373">
                  <c:v>132308</c:v>
                </c:pt>
                <c:pt idx="374">
                  <c:v>223586</c:v>
                </c:pt>
                <c:pt idx="375">
                  <c:v>133535</c:v>
                </c:pt>
                <c:pt idx="376">
                  <c:v>126433</c:v>
                </c:pt>
                <c:pt idx="377">
                  <c:v>127205</c:v>
                </c:pt>
                <c:pt idx="378">
                  <c:v>132611</c:v>
                </c:pt>
                <c:pt idx="379">
                  <c:v>211752</c:v>
                </c:pt>
                <c:pt idx="380">
                  <c:v>142123</c:v>
                </c:pt>
                <c:pt idx="381">
                  <c:v>233830</c:v>
                </c:pt>
                <c:pt idx="382">
                  <c:v>132996</c:v>
                </c:pt>
                <c:pt idx="383">
                  <c:v>132531</c:v>
                </c:pt>
                <c:pt idx="384">
                  <c:v>300520</c:v>
                </c:pt>
                <c:pt idx="385">
                  <c:v>144955</c:v>
                </c:pt>
                <c:pt idx="386">
                  <c:v>141766</c:v>
                </c:pt>
                <c:pt idx="387">
                  <c:v>128830</c:v>
                </c:pt>
                <c:pt idx="388">
                  <c:v>133393</c:v>
                </c:pt>
                <c:pt idx="389">
                  <c:v>230694</c:v>
                </c:pt>
                <c:pt idx="390">
                  <c:v>131891</c:v>
                </c:pt>
                <c:pt idx="391">
                  <c:v>132850</c:v>
                </c:pt>
                <c:pt idx="392">
                  <c:v>218639</c:v>
                </c:pt>
                <c:pt idx="393">
                  <c:v>30418</c:v>
                </c:pt>
                <c:pt idx="394">
                  <c:v>227465</c:v>
                </c:pt>
                <c:pt idx="395">
                  <c:v>145976</c:v>
                </c:pt>
                <c:pt idx="396">
                  <c:v>135150</c:v>
                </c:pt>
                <c:pt idx="397">
                  <c:v>136174</c:v>
                </c:pt>
                <c:pt idx="398">
                  <c:v>134151</c:v>
                </c:pt>
                <c:pt idx="399">
                  <c:v>141873</c:v>
                </c:pt>
                <c:pt idx="400">
                  <c:v>132653</c:v>
                </c:pt>
                <c:pt idx="401">
                  <c:v>131945</c:v>
                </c:pt>
                <c:pt idx="402">
                  <c:v>160705</c:v>
                </c:pt>
                <c:pt idx="403">
                  <c:v>223961</c:v>
                </c:pt>
                <c:pt idx="404">
                  <c:v>135884</c:v>
                </c:pt>
                <c:pt idx="405">
                  <c:v>132612</c:v>
                </c:pt>
                <c:pt idx="406">
                  <c:v>55096</c:v>
                </c:pt>
                <c:pt idx="407">
                  <c:v>132476</c:v>
                </c:pt>
                <c:pt idx="408">
                  <c:v>153519</c:v>
                </c:pt>
                <c:pt idx="409">
                  <c:v>304068</c:v>
                </c:pt>
                <c:pt idx="410">
                  <c:v>139483</c:v>
                </c:pt>
                <c:pt idx="411">
                  <c:v>133699</c:v>
                </c:pt>
                <c:pt idx="412">
                  <c:v>95399</c:v>
                </c:pt>
                <c:pt idx="413">
                  <c:v>304926</c:v>
                </c:pt>
                <c:pt idx="414">
                  <c:v>133036</c:v>
                </c:pt>
                <c:pt idx="415">
                  <c:v>133692</c:v>
                </c:pt>
                <c:pt idx="416">
                  <c:v>135580</c:v>
                </c:pt>
                <c:pt idx="417">
                  <c:v>134953</c:v>
                </c:pt>
                <c:pt idx="418">
                  <c:v>180657</c:v>
                </c:pt>
                <c:pt idx="419">
                  <c:v>318290</c:v>
                </c:pt>
                <c:pt idx="420">
                  <c:v>132000</c:v>
                </c:pt>
                <c:pt idx="421">
                  <c:v>133121</c:v>
                </c:pt>
                <c:pt idx="422">
                  <c:v>134100</c:v>
                </c:pt>
                <c:pt idx="423">
                  <c:v>54271</c:v>
                </c:pt>
                <c:pt idx="424">
                  <c:v>283328</c:v>
                </c:pt>
                <c:pt idx="425">
                  <c:v>173629</c:v>
                </c:pt>
                <c:pt idx="426">
                  <c:v>108138</c:v>
                </c:pt>
                <c:pt idx="427">
                  <c:v>98312</c:v>
                </c:pt>
                <c:pt idx="428">
                  <c:v>133220</c:v>
                </c:pt>
                <c:pt idx="429">
                  <c:v>304600</c:v>
                </c:pt>
                <c:pt idx="430">
                  <c:v>132449</c:v>
                </c:pt>
                <c:pt idx="431">
                  <c:v>53128</c:v>
                </c:pt>
                <c:pt idx="432">
                  <c:v>124413</c:v>
                </c:pt>
                <c:pt idx="433">
                  <c:v>130936</c:v>
                </c:pt>
                <c:pt idx="434">
                  <c:v>274535</c:v>
                </c:pt>
                <c:pt idx="435">
                  <c:v>135729</c:v>
                </c:pt>
                <c:pt idx="436">
                  <c:v>59286</c:v>
                </c:pt>
                <c:pt idx="437">
                  <c:v>133972</c:v>
                </c:pt>
                <c:pt idx="438">
                  <c:v>68002</c:v>
                </c:pt>
                <c:pt idx="439">
                  <c:v>130357</c:v>
                </c:pt>
                <c:pt idx="440">
                  <c:v>133260</c:v>
                </c:pt>
                <c:pt idx="441">
                  <c:v>117879</c:v>
                </c:pt>
                <c:pt idx="442">
                  <c:v>168456</c:v>
                </c:pt>
                <c:pt idx="443">
                  <c:v>144467</c:v>
                </c:pt>
                <c:pt idx="444">
                  <c:v>173034</c:v>
                </c:pt>
                <c:pt idx="445">
                  <c:v>128649</c:v>
                </c:pt>
                <c:pt idx="446">
                  <c:v>870820</c:v>
                </c:pt>
                <c:pt idx="447">
                  <c:v>126723</c:v>
                </c:pt>
                <c:pt idx="448">
                  <c:v>29784</c:v>
                </c:pt>
                <c:pt idx="449">
                  <c:v>259938</c:v>
                </c:pt>
                <c:pt idx="450">
                  <c:v>145945</c:v>
                </c:pt>
                <c:pt idx="451">
                  <c:v>135654</c:v>
                </c:pt>
                <c:pt idx="452">
                  <c:v>140026</c:v>
                </c:pt>
                <c:pt idx="453">
                  <c:v>135760</c:v>
                </c:pt>
                <c:pt idx="454">
                  <c:v>303128</c:v>
                </c:pt>
                <c:pt idx="455">
                  <c:v>164109</c:v>
                </c:pt>
                <c:pt idx="456">
                  <c:v>134341</c:v>
                </c:pt>
                <c:pt idx="457">
                  <c:v>158642</c:v>
                </c:pt>
                <c:pt idx="458">
                  <c:v>166468</c:v>
                </c:pt>
                <c:pt idx="459">
                  <c:v>102035</c:v>
                </c:pt>
                <c:pt idx="460">
                  <c:v>149296</c:v>
                </c:pt>
                <c:pt idx="461">
                  <c:v>155303</c:v>
                </c:pt>
                <c:pt idx="462">
                  <c:v>145724</c:v>
                </c:pt>
                <c:pt idx="463">
                  <c:v>91070</c:v>
                </c:pt>
                <c:pt idx="464">
                  <c:v>312420</c:v>
                </c:pt>
                <c:pt idx="465">
                  <c:v>133245</c:v>
                </c:pt>
                <c:pt idx="466">
                  <c:v>137935</c:v>
                </c:pt>
                <c:pt idx="467">
                  <c:v>140802</c:v>
                </c:pt>
                <c:pt idx="468">
                  <c:v>158687</c:v>
                </c:pt>
                <c:pt idx="469">
                  <c:v>207311</c:v>
                </c:pt>
                <c:pt idx="470">
                  <c:v>169756</c:v>
                </c:pt>
                <c:pt idx="471">
                  <c:v>125819</c:v>
                </c:pt>
                <c:pt idx="472">
                  <c:v>133607</c:v>
                </c:pt>
                <c:pt idx="473">
                  <c:v>135463</c:v>
                </c:pt>
                <c:pt idx="474">
                  <c:v>288216</c:v>
                </c:pt>
                <c:pt idx="475">
                  <c:v>138928</c:v>
                </c:pt>
                <c:pt idx="476">
                  <c:v>18429</c:v>
                </c:pt>
                <c:pt idx="477">
                  <c:v>133072</c:v>
                </c:pt>
                <c:pt idx="478">
                  <c:v>131945</c:v>
                </c:pt>
                <c:pt idx="479">
                  <c:v>257514</c:v>
                </c:pt>
                <c:pt idx="480">
                  <c:v>70556</c:v>
                </c:pt>
                <c:pt idx="481">
                  <c:v>132633</c:v>
                </c:pt>
                <c:pt idx="482">
                  <c:v>139108</c:v>
                </c:pt>
                <c:pt idx="483">
                  <c:v>136061</c:v>
                </c:pt>
                <c:pt idx="484">
                  <c:v>208581</c:v>
                </c:pt>
                <c:pt idx="485">
                  <c:v>133381</c:v>
                </c:pt>
                <c:pt idx="486">
                  <c:v>169383</c:v>
                </c:pt>
                <c:pt idx="487">
                  <c:v>254687</c:v>
                </c:pt>
                <c:pt idx="488">
                  <c:v>134322</c:v>
                </c:pt>
                <c:pt idx="489">
                  <c:v>229461</c:v>
                </c:pt>
                <c:pt idx="490">
                  <c:v>127496</c:v>
                </c:pt>
                <c:pt idx="491">
                  <c:v>136498</c:v>
                </c:pt>
                <c:pt idx="492">
                  <c:v>144488</c:v>
                </c:pt>
                <c:pt idx="493">
                  <c:v>36848</c:v>
                </c:pt>
                <c:pt idx="494">
                  <c:v>292771</c:v>
                </c:pt>
                <c:pt idx="495">
                  <c:v>167143</c:v>
                </c:pt>
                <c:pt idx="496">
                  <c:v>171912</c:v>
                </c:pt>
                <c:pt idx="497">
                  <c:v>132858</c:v>
                </c:pt>
                <c:pt idx="498">
                  <c:v>134022</c:v>
                </c:pt>
                <c:pt idx="499">
                  <c:v>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7-4FCF-BD74-3A2CE742B86B}"/>
            </c:ext>
          </c:extLst>
        </c:ser>
        <c:ser>
          <c:idx val="1"/>
          <c:order val="1"/>
          <c:tx>
            <c:strRef>
              <c:f>'Busqueda Codificada'!$P$3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'Busqueda Codificada'!$N$4:$N$503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'Busqueda Codificada'!$P$4:$P$503</c:f>
              <c:numCache>
                <c:formatCode>General</c:formatCode>
                <c:ptCount val="500"/>
                <c:pt idx="0">
                  <c:v>5824</c:v>
                </c:pt>
                <c:pt idx="1">
                  <c:v>3709</c:v>
                </c:pt>
                <c:pt idx="2">
                  <c:v>7076</c:v>
                </c:pt>
                <c:pt idx="3">
                  <c:v>281885</c:v>
                </c:pt>
                <c:pt idx="4">
                  <c:v>4539</c:v>
                </c:pt>
                <c:pt idx="5">
                  <c:v>10589</c:v>
                </c:pt>
                <c:pt idx="6">
                  <c:v>5481</c:v>
                </c:pt>
                <c:pt idx="7">
                  <c:v>4175</c:v>
                </c:pt>
                <c:pt idx="8">
                  <c:v>5747</c:v>
                </c:pt>
                <c:pt idx="9">
                  <c:v>5177</c:v>
                </c:pt>
                <c:pt idx="10">
                  <c:v>17632</c:v>
                </c:pt>
                <c:pt idx="11">
                  <c:v>4133</c:v>
                </c:pt>
                <c:pt idx="12">
                  <c:v>34380</c:v>
                </c:pt>
                <c:pt idx="13">
                  <c:v>6364</c:v>
                </c:pt>
                <c:pt idx="14">
                  <c:v>3175</c:v>
                </c:pt>
                <c:pt idx="15">
                  <c:v>180720</c:v>
                </c:pt>
                <c:pt idx="16">
                  <c:v>10210</c:v>
                </c:pt>
                <c:pt idx="17">
                  <c:v>6177</c:v>
                </c:pt>
                <c:pt idx="18">
                  <c:v>11404</c:v>
                </c:pt>
                <c:pt idx="19">
                  <c:v>194583</c:v>
                </c:pt>
                <c:pt idx="20">
                  <c:v>5275</c:v>
                </c:pt>
                <c:pt idx="21">
                  <c:v>5299</c:v>
                </c:pt>
                <c:pt idx="22">
                  <c:v>4590</c:v>
                </c:pt>
                <c:pt idx="23">
                  <c:v>6303</c:v>
                </c:pt>
                <c:pt idx="24">
                  <c:v>3584</c:v>
                </c:pt>
                <c:pt idx="25">
                  <c:v>4095</c:v>
                </c:pt>
                <c:pt idx="26">
                  <c:v>7079</c:v>
                </c:pt>
                <c:pt idx="27">
                  <c:v>5390</c:v>
                </c:pt>
                <c:pt idx="28">
                  <c:v>191187</c:v>
                </c:pt>
                <c:pt idx="29">
                  <c:v>5389</c:v>
                </c:pt>
                <c:pt idx="30">
                  <c:v>7416</c:v>
                </c:pt>
                <c:pt idx="31">
                  <c:v>4254</c:v>
                </c:pt>
                <c:pt idx="32">
                  <c:v>9522</c:v>
                </c:pt>
                <c:pt idx="33">
                  <c:v>4642</c:v>
                </c:pt>
                <c:pt idx="34">
                  <c:v>4578</c:v>
                </c:pt>
                <c:pt idx="35">
                  <c:v>5590</c:v>
                </c:pt>
                <c:pt idx="36">
                  <c:v>4960</c:v>
                </c:pt>
                <c:pt idx="37">
                  <c:v>6288</c:v>
                </c:pt>
                <c:pt idx="38">
                  <c:v>5987</c:v>
                </c:pt>
                <c:pt idx="39">
                  <c:v>5445</c:v>
                </c:pt>
                <c:pt idx="40">
                  <c:v>6735</c:v>
                </c:pt>
                <c:pt idx="41">
                  <c:v>201225</c:v>
                </c:pt>
                <c:pt idx="42">
                  <c:v>5526</c:v>
                </c:pt>
                <c:pt idx="43">
                  <c:v>5304</c:v>
                </c:pt>
                <c:pt idx="44">
                  <c:v>4646</c:v>
                </c:pt>
                <c:pt idx="45">
                  <c:v>7376</c:v>
                </c:pt>
                <c:pt idx="46">
                  <c:v>4618</c:v>
                </c:pt>
                <c:pt idx="47">
                  <c:v>4669</c:v>
                </c:pt>
                <c:pt idx="48">
                  <c:v>67098</c:v>
                </c:pt>
                <c:pt idx="49">
                  <c:v>4231</c:v>
                </c:pt>
                <c:pt idx="50">
                  <c:v>4358</c:v>
                </c:pt>
                <c:pt idx="51">
                  <c:v>4735</c:v>
                </c:pt>
                <c:pt idx="52">
                  <c:v>4237</c:v>
                </c:pt>
                <c:pt idx="53">
                  <c:v>4959</c:v>
                </c:pt>
                <c:pt idx="54">
                  <c:v>4752</c:v>
                </c:pt>
                <c:pt idx="55">
                  <c:v>6883</c:v>
                </c:pt>
                <c:pt idx="56">
                  <c:v>4778</c:v>
                </c:pt>
                <c:pt idx="57">
                  <c:v>207924</c:v>
                </c:pt>
                <c:pt idx="58">
                  <c:v>5546</c:v>
                </c:pt>
                <c:pt idx="59">
                  <c:v>5150</c:v>
                </c:pt>
                <c:pt idx="60">
                  <c:v>5903</c:v>
                </c:pt>
                <c:pt idx="61">
                  <c:v>4932</c:v>
                </c:pt>
                <c:pt idx="62">
                  <c:v>5732</c:v>
                </c:pt>
                <c:pt idx="63">
                  <c:v>5503</c:v>
                </c:pt>
                <c:pt idx="64">
                  <c:v>19480</c:v>
                </c:pt>
                <c:pt idx="65">
                  <c:v>5120</c:v>
                </c:pt>
                <c:pt idx="66">
                  <c:v>3858</c:v>
                </c:pt>
                <c:pt idx="67">
                  <c:v>5349</c:v>
                </c:pt>
                <c:pt idx="68">
                  <c:v>5298</c:v>
                </c:pt>
                <c:pt idx="69">
                  <c:v>5270</c:v>
                </c:pt>
                <c:pt idx="70">
                  <c:v>5078</c:v>
                </c:pt>
                <c:pt idx="71">
                  <c:v>22573</c:v>
                </c:pt>
                <c:pt idx="72">
                  <c:v>5845</c:v>
                </c:pt>
                <c:pt idx="73">
                  <c:v>130685</c:v>
                </c:pt>
                <c:pt idx="74">
                  <c:v>4661</c:v>
                </c:pt>
                <c:pt idx="75">
                  <c:v>5634</c:v>
                </c:pt>
                <c:pt idx="76">
                  <c:v>5345</c:v>
                </c:pt>
                <c:pt idx="77">
                  <c:v>183041</c:v>
                </c:pt>
                <c:pt idx="78">
                  <c:v>5218</c:v>
                </c:pt>
                <c:pt idx="79">
                  <c:v>6714</c:v>
                </c:pt>
                <c:pt idx="80">
                  <c:v>5116</c:v>
                </c:pt>
                <c:pt idx="81">
                  <c:v>4724</c:v>
                </c:pt>
                <c:pt idx="82">
                  <c:v>11698</c:v>
                </c:pt>
                <c:pt idx="83">
                  <c:v>4849</c:v>
                </c:pt>
                <c:pt idx="84">
                  <c:v>4872</c:v>
                </c:pt>
                <c:pt idx="85">
                  <c:v>5869</c:v>
                </c:pt>
                <c:pt idx="86">
                  <c:v>4021</c:v>
                </c:pt>
                <c:pt idx="87">
                  <c:v>4293</c:v>
                </c:pt>
                <c:pt idx="88">
                  <c:v>5638</c:v>
                </c:pt>
                <c:pt idx="89">
                  <c:v>5037</c:v>
                </c:pt>
                <c:pt idx="90">
                  <c:v>4629</c:v>
                </c:pt>
                <c:pt idx="91">
                  <c:v>4954</c:v>
                </c:pt>
                <c:pt idx="92">
                  <c:v>211415</c:v>
                </c:pt>
                <c:pt idx="93">
                  <c:v>4707</c:v>
                </c:pt>
                <c:pt idx="94">
                  <c:v>7056</c:v>
                </c:pt>
                <c:pt idx="95">
                  <c:v>4748</c:v>
                </c:pt>
                <c:pt idx="96">
                  <c:v>4834</c:v>
                </c:pt>
                <c:pt idx="97">
                  <c:v>6508</c:v>
                </c:pt>
                <c:pt idx="98">
                  <c:v>5597</c:v>
                </c:pt>
                <c:pt idx="99">
                  <c:v>5123</c:v>
                </c:pt>
                <c:pt idx="100">
                  <c:v>131937</c:v>
                </c:pt>
                <c:pt idx="101">
                  <c:v>4809</c:v>
                </c:pt>
                <c:pt idx="102">
                  <c:v>43658</c:v>
                </c:pt>
                <c:pt idx="103">
                  <c:v>4675</c:v>
                </c:pt>
                <c:pt idx="104">
                  <c:v>7632</c:v>
                </c:pt>
                <c:pt idx="105">
                  <c:v>5419</c:v>
                </c:pt>
                <c:pt idx="106">
                  <c:v>3843</c:v>
                </c:pt>
                <c:pt idx="107">
                  <c:v>200092</c:v>
                </c:pt>
                <c:pt idx="108">
                  <c:v>4235</c:v>
                </c:pt>
                <c:pt idx="109">
                  <c:v>4832</c:v>
                </c:pt>
                <c:pt idx="110">
                  <c:v>6020</c:v>
                </c:pt>
                <c:pt idx="111">
                  <c:v>5397</c:v>
                </c:pt>
                <c:pt idx="112">
                  <c:v>19529</c:v>
                </c:pt>
                <c:pt idx="113">
                  <c:v>5299</c:v>
                </c:pt>
                <c:pt idx="114">
                  <c:v>5830</c:v>
                </c:pt>
                <c:pt idx="115">
                  <c:v>5532</c:v>
                </c:pt>
                <c:pt idx="116">
                  <c:v>5170</c:v>
                </c:pt>
                <c:pt idx="117">
                  <c:v>3691</c:v>
                </c:pt>
                <c:pt idx="118">
                  <c:v>4508</c:v>
                </c:pt>
                <c:pt idx="119">
                  <c:v>194136</c:v>
                </c:pt>
                <c:pt idx="120">
                  <c:v>7325</c:v>
                </c:pt>
                <c:pt idx="121">
                  <c:v>4537</c:v>
                </c:pt>
                <c:pt idx="122">
                  <c:v>6467</c:v>
                </c:pt>
                <c:pt idx="123">
                  <c:v>5777</c:v>
                </c:pt>
                <c:pt idx="124">
                  <c:v>4287</c:v>
                </c:pt>
                <c:pt idx="125">
                  <c:v>163317</c:v>
                </c:pt>
                <c:pt idx="126">
                  <c:v>4565</c:v>
                </c:pt>
                <c:pt idx="127">
                  <c:v>200845</c:v>
                </c:pt>
                <c:pt idx="128">
                  <c:v>6937</c:v>
                </c:pt>
                <c:pt idx="129">
                  <c:v>4942</c:v>
                </c:pt>
                <c:pt idx="130">
                  <c:v>5537</c:v>
                </c:pt>
                <c:pt idx="131">
                  <c:v>6498</c:v>
                </c:pt>
                <c:pt idx="132">
                  <c:v>5068</c:v>
                </c:pt>
                <c:pt idx="133">
                  <c:v>210148</c:v>
                </c:pt>
                <c:pt idx="134">
                  <c:v>6825</c:v>
                </c:pt>
                <c:pt idx="135">
                  <c:v>156127</c:v>
                </c:pt>
                <c:pt idx="136">
                  <c:v>282813</c:v>
                </c:pt>
                <c:pt idx="137">
                  <c:v>4710</c:v>
                </c:pt>
                <c:pt idx="138">
                  <c:v>5179</c:v>
                </c:pt>
                <c:pt idx="139">
                  <c:v>8087</c:v>
                </c:pt>
                <c:pt idx="140">
                  <c:v>6081</c:v>
                </c:pt>
                <c:pt idx="141">
                  <c:v>7509</c:v>
                </c:pt>
                <c:pt idx="142">
                  <c:v>5634</c:v>
                </c:pt>
                <c:pt idx="143">
                  <c:v>67042</c:v>
                </c:pt>
                <c:pt idx="144">
                  <c:v>15745</c:v>
                </c:pt>
                <c:pt idx="145">
                  <c:v>5062</c:v>
                </c:pt>
                <c:pt idx="146">
                  <c:v>5279</c:v>
                </c:pt>
                <c:pt idx="147">
                  <c:v>4942</c:v>
                </c:pt>
                <c:pt idx="148">
                  <c:v>9906</c:v>
                </c:pt>
                <c:pt idx="149">
                  <c:v>5135</c:v>
                </c:pt>
                <c:pt idx="150">
                  <c:v>4988</c:v>
                </c:pt>
                <c:pt idx="151">
                  <c:v>7973</c:v>
                </c:pt>
                <c:pt idx="152">
                  <c:v>4930</c:v>
                </c:pt>
                <c:pt idx="153">
                  <c:v>20201</c:v>
                </c:pt>
                <c:pt idx="154">
                  <c:v>4825</c:v>
                </c:pt>
                <c:pt idx="155">
                  <c:v>6876</c:v>
                </c:pt>
                <c:pt idx="156">
                  <c:v>4549</c:v>
                </c:pt>
                <c:pt idx="157">
                  <c:v>4998</c:v>
                </c:pt>
                <c:pt idx="158">
                  <c:v>6359</c:v>
                </c:pt>
                <c:pt idx="159">
                  <c:v>9470</c:v>
                </c:pt>
                <c:pt idx="160">
                  <c:v>5306</c:v>
                </c:pt>
                <c:pt idx="161">
                  <c:v>4270</c:v>
                </c:pt>
                <c:pt idx="162">
                  <c:v>6140</c:v>
                </c:pt>
                <c:pt idx="163">
                  <c:v>5363</c:v>
                </c:pt>
                <c:pt idx="164">
                  <c:v>6089</c:v>
                </c:pt>
                <c:pt idx="165">
                  <c:v>4511</c:v>
                </c:pt>
                <c:pt idx="166">
                  <c:v>35224</c:v>
                </c:pt>
                <c:pt idx="167">
                  <c:v>194132</c:v>
                </c:pt>
                <c:pt idx="168">
                  <c:v>5856</c:v>
                </c:pt>
                <c:pt idx="169">
                  <c:v>4439</c:v>
                </c:pt>
                <c:pt idx="170">
                  <c:v>32543</c:v>
                </c:pt>
                <c:pt idx="171">
                  <c:v>4302</c:v>
                </c:pt>
                <c:pt idx="172">
                  <c:v>4826</c:v>
                </c:pt>
                <c:pt idx="173">
                  <c:v>4391</c:v>
                </c:pt>
                <c:pt idx="174">
                  <c:v>4078</c:v>
                </c:pt>
                <c:pt idx="175">
                  <c:v>6907</c:v>
                </c:pt>
                <c:pt idx="176">
                  <c:v>7007</c:v>
                </c:pt>
                <c:pt idx="177">
                  <c:v>218006</c:v>
                </c:pt>
                <c:pt idx="178">
                  <c:v>5991</c:v>
                </c:pt>
                <c:pt idx="179">
                  <c:v>7552</c:v>
                </c:pt>
                <c:pt idx="180">
                  <c:v>197475</c:v>
                </c:pt>
                <c:pt idx="181">
                  <c:v>9126</c:v>
                </c:pt>
                <c:pt idx="182">
                  <c:v>10386</c:v>
                </c:pt>
                <c:pt idx="183">
                  <c:v>5848</c:v>
                </c:pt>
                <c:pt idx="184">
                  <c:v>6777</c:v>
                </c:pt>
                <c:pt idx="185">
                  <c:v>5026</c:v>
                </c:pt>
                <c:pt idx="186">
                  <c:v>5821</c:v>
                </c:pt>
                <c:pt idx="187">
                  <c:v>92496</c:v>
                </c:pt>
                <c:pt idx="188">
                  <c:v>7015</c:v>
                </c:pt>
                <c:pt idx="189">
                  <c:v>7092</c:v>
                </c:pt>
                <c:pt idx="190">
                  <c:v>5607</c:v>
                </c:pt>
                <c:pt idx="191">
                  <c:v>213202</c:v>
                </c:pt>
                <c:pt idx="192">
                  <c:v>196596</c:v>
                </c:pt>
                <c:pt idx="193">
                  <c:v>186476</c:v>
                </c:pt>
                <c:pt idx="194">
                  <c:v>34674</c:v>
                </c:pt>
                <c:pt idx="195">
                  <c:v>5292</c:v>
                </c:pt>
                <c:pt idx="196">
                  <c:v>6390</c:v>
                </c:pt>
                <c:pt idx="197">
                  <c:v>5070</c:v>
                </c:pt>
                <c:pt idx="198">
                  <c:v>5620</c:v>
                </c:pt>
                <c:pt idx="199">
                  <c:v>6115</c:v>
                </c:pt>
                <c:pt idx="200">
                  <c:v>4669</c:v>
                </c:pt>
                <c:pt idx="201">
                  <c:v>5280</c:v>
                </c:pt>
                <c:pt idx="202">
                  <c:v>18253</c:v>
                </c:pt>
                <c:pt idx="203">
                  <c:v>5388</c:v>
                </c:pt>
                <c:pt idx="204">
                  <c:v>14681</c:v>
                </c:pt>
                <c:pt idx="205">
                  <c:v>4933</c:v>
                </c:pt>
                <c:pt idx="206">
                  <c:v>6126</c:v>
                </c:pt>
                <c:pt idx="207">
                  <c:v>4349</c:v>
                </c:pt>
                <c:pt idx="208">
                  <c:v>32942</c:v>
                </c:pt>
                <c:pt idx="209">
                  <c:v>8310</c:v>
                </c:pt>
                <c:pt idx="210">
                  <c:v>5326</c:v>
                </c:pt>
                <c:pt idx="211">
                  <c:v>6601</c:v>
                </c:pt>
                <c:pt idx="212">
                  <c:v>5920</c:v>
                </c:pt>
                <c:pt idx="213">
                  <c:v>5732</c:v>
                </c:pt>
                <c:pt idx="214">
                  <c:v>7057</c:v>
                </c:pt>
                <c:pt idx="215">
                  <c:v>5410</c:v>
                </c:pt>
                <c:pt idx="216">
                  <c:v>5102</c:v>
                </c:pt>
                <c:pt idx="217">
                  <c:v>33558</c:v>
                </c:pt>
                <c:pt idx="218">
                  <c:v>5024</c:v>
                </c:pt>
                <c:pt idx="219">
                  <c:v>6124</c:v>
                </c:pt>
                <c:pt idx="220">
                  <c:v>6331</c:v>
                </c:pt>
                <c:pt idx="221">
                  <c:v>6880</c:v>
                </c:pt>
                <c:pt idx="222">
                  <c:v>5767</c:v>
                </c:pt>
                <c:pt idx="223">
                  <c:v>9829</c:v>
                </c:pt>
                <c:pt idx="224">
                  <c:v>5242</c:v>
                </c:pt>
                <c:pt idx="225">
                  <c:v>10139</c:v>
                </c:pt>
                <c:pt idx="226">
                  <c:v>257926</c:v>
                </c:pt>
                <c:pt idx="227">
                  <c:v>170989</c:v>
                </c:pt>
                <c:pt idx="228">
                  <c:v>5654</c:v>
                </c:pt>
                <c:pt idx="229">
                  <c:v>34717</c:v>
                </c:pt>
                <c:pt idx="230">
                  <c:v>4026</c:v>
                </c:pt>
                <c:pt idx="231">
                  <c:v>5290</c:v>
                </c:pt>
                <c:pt idx="232">
                  <c:v>239535</c:v>
                </c:pt>
                <c:pt idx="233">
                  <c:v>5067</c:v>
                </c:pt>
                <c:pt idx="234">
                  <c:v>187987</c:v>
                </c:pt>
                <c:pt idx="235">
                  <c:v>5114</c:v>
                </c:pt>
                <c:pt idx="236">
                  <c:v>4876</c:v>
                </c:pt>
                <c:pt idx="237">
                  <c:v>5935</c:v>
                </c:pt>
                <c:pt idx="238">
                  <c:v>4275</c:v>
                </c:pt>
                <c:pt idx="239">
                  <c:v>6643</c:v>
                </c:pt>
                <c:pt idx="240">
                  <c:v>18697</c:v>
                </c:pt>
                <c:pt idx="241">
                  <c:v>71308</c:v>
                </c:pt>
                <c:pt idx="242">
                  <c:v>6981</c:v>
                </c:pt>
                <c:pt idx="243">
                  <c:v>6903</c:v>
                </c:pt>
                <c:pt idx="244">
                  <c:v>7172</c:v>
                </c:pt>
                <c:pt idx="245">
                  <c:v>5849</c:v>
                </c:pt>
                <c:pt idx="246">
                  <c:v>5027</c:v>
                </c:pt>
                <c:pt idx="247">
                  <c:v>5810</c:v>
                </c:pt>
                <c:pt idx="248">
                  <c:v>9056</c:v>
                </c:pt>
                <c:pt idx="249">
                  <c:v>127924</c:v>
                </c:pt>
                <c:pt idx="250">
                  <c:v>5373</c:v>
                </c:pt>
                <c:pt idx="251">
                  <c:v>9642</c:v>
                </c:pt>
                <c:pt idx="252">
                  <c:v>6200</c:v>
                </c:pt>
                <c:pt idx="253">
                  <c:v>6606</c:v>
                </c:pt>
                <c:pt idx="254">
                  <c:v>6038</c:v>
                </c:pt>
                <c:pt idx="255">
                  <c:v>5206</c:v>
                </c:pt>
                <c:pt idx="256">
                  <c:v>45781</c:v>
                </c:pt>
                <c:pt idx="257">
                  <c:v>5841</c:v>
                </c:pt>
                <c:pt idx="258">
                  <c:v>5716</c:v>
                </c:pt>
                <c:pt idx="259">
                  <c:v>249761</c:v>
                </c:pt>
                <c:pt idx="260">
                  <c:v>5721</c:v>
                </c:pt>
                <c:pt idx="261">
                  <c:v>38077</c:v>
                </c:pt>
                <c:pt idx="262">
                  <c:v>3764</c:v>
                </c:pt>
                <c:pt idx="263">
                  <c:v>12005</c:v>
                </c:pt>
                <c:pt idx="264">
                  <c:v>199902</c:v>
                </c:pt>
                <c:pt idx="265">
                  <c:v>67050</c:v>
                </c:pt>
                <c:pt idx="266">
                  <c:v>6219</c:v>
                </c:pt>
                <c:pt idx="267">
                  <c:v>5065</c:v>
                </c:pt>
                <c:pt idx="268">
                  <c:v>4395</c:v>
                </c:pt>
                <c:pt idx="269">
                  <c:v>8657</c:v>
                </c:pt>
                <c:pt idx="270">
                  <c:v>6031</c:v>
                </c:pt>
                <c:pt idx="271">
                  <c:v>4871</c:v>
                </c:pt>
                <c:pt idx="272">
                  <c:v>6579</c:v>
                </c:pt>
                <c:pt idx="273">
                  <c:v>215865</c:v>
                </c:pt>
                <c:pt idx="274">
                  <c:v>4766</c:v>
                </c:pt>
                <c:pt idx="275">
                  <c:v>200768</c:v>
                </c:pt>
                <c:pt idx="276">
                  <c:v>7053</c:v>
                </c:pt>
                <c:pt idx="277">
                  <c:v>7353</c:v>
                </c:pt>
                <c:pt idx="278">
                  <c:v>175667</c:v>
                </c:pt>
                <c:pt idx="279">
                  <c:v>5427</c:v>
                </c:pt>
                <c:pt idx="280">
                  <c:v>8488</c:v>
                </c:pt>
                <c:pt idx="281">
                  <c:v>9529</c:v>
                </c:pt>
                <c:pt idx="282">
                  <c:v>7406</c:v>
                </c:pt>
                <c:pt idx="283">
                  <c:v>5123</c:v>
                </c:pt>
                <c:pt idx="284">
                  <c:v>5484</c:v>
                </c:pt>
                <c:pt idx="285">
                  <c:v>6532</c:v>
                </c:pt>
                <c:pt idx="286">
                  <c:v>4126</c:v>
                </c:pt>
                <c:pt idx="287">
                  <c:v>9853</c:v>
                </c:pt>
                <c:pt idx="288">
                  <c:v>170335</c:v>
                </c:pt>
                <c:pt idx="289">
                  <c:v>5100</c:v>
                </c:pt>
                <c:pt idx="290">
                  <c:v>4944</c:v>
                </c:pt>
                <c:pt idx="291">
                  <c:v>5763</c:v>
                </c:pt>
                <c:pt idx="292">
                  <c:v>4527</c:v>
                </c:pt>
                <c:pt idx="293">
                  <c:v>3948</c:v>
                </c:pt>
                <c:pt idx="294">
                  <c:v>22082</c:v>
                </c:pt>
                <c:pt idx="295">
                  <c:v>10073</c:v>
                </c:pt>
                <c:pt idx="296">
                  <c:v>10645</c:v>
                </c:pt>
                <c:pt idx="297">
                  <c:v>7196</c:v>
                </c:pt>
                <c:pt idx="298">
                  <c:v>5340</c:v>
                </c:pt>
                <c:pt idx="299">
                  <c:v>6414</c:v>
                </c:pt>
                <c:pt idx="300">
                  <c:v>3971</c:v>
                </c:pt>
                <c:pt idx="301">
                  <c:v>172582</c:v>
                </c:pt>
                <c:pt idx="302">
                  <c:v>14460</c:v>
                </c:pt>
                <c:pt idx="303">
                  <c:v>4925</c:v>
                </c:pt>
                <c:pt idx="304">
                  <c:v>5435</c:v>
                </c:pt>
                <c:pt idx="305">
                  <c:v>4564</c:v>
                </c:pt>
                <c:pt idx="306">
                  <c:v>10267</c:v>
                </c:pt>
                <c:pt idx="307">
                  <c:v>5072</c:v>
                </c:pt>
                <c:pt idx="308">
                  <c:v>4841</c:v>
                </c:pt>
                <c:pt idx="309">
                  <c:v>34264</c:v>
                </c:pt>
                <c:pt idx="310">
                  <c:v>4570</c:v>
                </c:pt>
                <c:pt idx="311">
                  <c:v>195973</c:v>
                </c:pt>
                <c:pt idx="312">
                  <c:v>4095</c:v>
                </c:pt>
                <c:pt idx="313">
                  <c:v>5876</c:v>
                </c:pt>
                <c:pt idx="314">
                  <c:v>208152</c:v>
                </c:pt>
                <c:pt idx="315">
                  <c:v>3469</c:v>
                </c:pt>
                <c:pt idx="316">
                  <c:v>6119</c:v>
                </c:pt>
                <c:pt idx="317">
                  <c:v>14799</c:v>
                </c:pt>
                <c:pt idx="318">
                  <c:v>7145</c:v>
                </c:pt>
                <c:pt idx="319">
                  <c:v>4551</c:v>
                </c:pt>
                <c:pt idx="320">
                  <c:v>3686</c:v>
                </c:pt>
                <c:pt idx="321">
                  <c:v>191505</c:v>
                </c:pt>
                <c:pt idx="322">
                  <c:v>183688</c:v>
                </c:pt>
                <c:pt idx="323">
                  <c:v>5521</c:v>
                </c:pt>
                <c:pt idx="324">
                  <c:v>4571</c:v>
                </c:pt>
                <c:pt idx="325">
                  <c:v>4401</c:v>
                </c:pt>
                <c:pt idx="326">
                  <c:v>5900</c:v>
                </c:pt>
                <c:pt idx="327">
                  <c:v>210593</c:v>
                </c:pt>
                <c:pt idx="328">
                  <c:v>19335</c:v>
                </c:pt>
                <c:pt idx="329">
                  <c:v>5047</c:v>
                </c:pt>
                <c:pt idx="330">
                  <c:v>6011</c:v>
                </c:pt>
                <c:pt idx="331">
                  <c:v>5970</c:v>
                </c:pt>
                <c:pt idx="332">
                  <c:v>180828</c:v>
                </c:pt>
                <c:pt idx="333">
                  <c:v>5899</c:v>
                </c:pt>
                <c:pt idx="334">
                  <c:v>4165</c:v>
                </c:pt>
                <c:pt idx="335">
                  <c:v>196010</c:v>
                </c:pt>
                <c:pt idx="336">
                  <c:v>214112</c:v>
                </c:pt>
                <c:pt idx="337">
                  <c:v>4955</c:v>
                </c:pt>
                <c:pt idx="338">
                  <c:v>5337</c:v>
                </c:pt>
                <c:pt idx="339">
                  <c:v>6726</c:v>
                </c:pt>
                <c:pt idx="340">
                  <c:v>209271</c:v>
                </c:pt>
                <c:pt idx="341">
                  <c:v>5988</c:v>
                </c:pt>
                <c:pt idx="342">
                  <c:v>6380</c:v>
                </c:pt>
                <c:pt idx="343">
                  <c:v>6115</c:v>
                </c:pt>
                <c:pt idx="344">
                  <c:v>3976</c:v>
                </c:pt>
                <c:pt idx="345">
                  <c:v>234769</c:v>
                </c:pt>
                <c:pt idx="346">
                  <c:v>4386</c:v>
                </c:pt>
                <c:pt idx="347">
                  <c:v>3257</c:v>
                </c:pt>
                <c:pt idx="348">
                  <c:v>7056</c:v>
                </c:pt>
                <c:pt idx="349">
                  <c:v>3872</c:v>
                </c:pt>
                <c:pt idx="350">
                  <c:v>4365</c:v>
                </c:pt>
                <c:pt idx="351">
                  <c:v>6426</c:v>
                </c:pt>
                <c:pt idx="352">
                  <c:v>3544</c:v>
                </c:pt>
                <c:pt idx="353">
                  <c:v>5285</c:v>
                </c:pt>
                <c:pt idx="354">
                  <c:v>194647</c:v>
                </c:pt>
                <c:pt idx="355">
                  <c:v>5208</c:v>
                </c:pt>
                <c:pt idx="356">
                  <c:v>5451</c:v>
                </c:pt>
                <c:pt idx="357">
                  <c:v>6390</c:v>
                </c:pt>
                <c:pt idx="358">
                  <c:v>3193</c:v>
                </c:pt>
                <c:pt idx="359">
                  <c:v>5192</c:v>
                </c:pt>
                <c:pt idx="360">
                  <c:v>6449</c:v>
                </c:pt>
                <c:pt idx="361">
                  <c:v>9082</c:v>
                </c:pt>
                <c:pt idx="362">
                  <c:v>11621</c:v>
                </c:pt>
                <c:pt idx="363">
                  <c:v>5924</c:v>
                </c:pt>
                <c:pt idx="364">
                  <c:v>200670</c:v>
                </c:pt>
                <c:pt idx="365">
                  <c:v>199300</c:v>
                </c:pt>
                <c:pt idx="366">
                  <c:v>5021</c:v>
                </c:pt>
                <c:pt idx="367">
                  <c:v>196985</c:v>
                </c:pt>
                <c:pt idx="368">
                  <c:v>5006</c:v>
                </c:pt>
                <c:pt idx="369">
                  <c:v>8137</c:v>
                </c:pt>
                <c:pt idx="370">
                  <c:v>4079</c:v>
                </c:pt>
                <c:pt idx="371">
                  <c:v>4384</c:v>
                </c:pt>
                <c:pt idx="372">
                  <c:v>5449</c:v>
                </c:pt>
                <c:pt idx="373">
                  <c:v>4076</c:v>
                </c:pt>
                <c:pt idx="374">
                  <c:v>5788</c:v>
                </c:pt>
                <c:pt idx="375">
                  <c:v>4536</c:v>
                </c:pt>
                <c:pt idx="376">
                  <c:v>258674</c:v>
                </c:pt>
                <c:pt idx="377">
                  <c:v>6012</c:v>
                </c:pt>
                <c:pt idx="378">
                  <c:v>5288</c:v>
                </c:pt>
                <c:pt idx="379">
                  <c:v>39292</c:v>
                </c:pt>
                <c:pt idx="380">
                  <c:v>4398</c:v>
                </c:pt>
                <c:pt idx="381">
                  <c:v>4915</c:v>
                </c:pt>
                <c:pt idx="382">
                  <c:v>206176</c:v>
                </c:pt>
                <c:pt idx="383">
                  <c:v>178856</c:v>
                </c:pt>
                <c:pt idx="384">
                  <c:v>8421</c:v>
                </c:pt>
                <c:pt idx="385">
                  <c:v>5334</c:v>
                </c:pt>
                <c:pt idx="386">
                  <c:v>6706</c:v>
                </c:pt>
                <c:pt idx="387">
                  <c:v>3500</c:v>
                </c:pt>
                <c:pt idx="388">
                  <c:v>166450</c:v>
                </c:pt>
                <c:pt idx="389">
                  <c:v>12258</c:v>
                </c:pt>
                <c:pt idx="390">
                  <c:v>6054</c:v>
                </c:pt>
                <c:pt idx="391">
                  <c:v>6427</c:v>
                </c:pt>
                <c:pt idx="392">
                  <c:v>7940</c:v>
                </c:pt>
                <c:pt idx="393">
                  <c:v>34776</c:v>
                </c:pt>
                <c:pt idx="394">
                  <c:v>199912</c:v>
                </c:pt>
                <c:pt idx="395">
                  <c:v>147124</c:v>
                </c:pt>
                <c:pt idx="396">
                  <c:v>10978</c:v>
                </c:pt>
                <c:pt idx="397">
                  <c:v>6715</c:v>
                </c:pt>
                <c:pt idx="398">
                  <c:v>5295</c:v>
                </c:pt>
                <c:pt idx="399">
                  <c:v>18553</c:v>
                </c:pt>
                <c:pt idx="400">
                  <c:v>5267</c:v>
                </c:pt>
                <c:pt idx="401">
                  <c:v>4476</c:v>
                </c:pt>
                <c:pt idx="402">
                  <c:v>18840</c:v>
                </c:pt>
                <c:pt idx="403">
                  <c:v>3621</c:v>
                </c:pt>
                <c:pt idx="404">
                  <c:v>5377</c:v>
                </c:pt>
                <c:pt idx="405">
                  <c:v>4601</c:v>
                </c:pt>
                <c:pt idx="406">
                  <c:v>4115</c:v>
                </c:pt>
                <c:pt idx="407">
                  <c:v>4100</c:v>
                </c:pt>
                <c:pt idx="408">
                  <c:v>4255</c:v>
                </c:pt>
                <c:pt idx="409">
                  <c:v>36030</c:v>
                </c:pt>
                <c:pt idx="410">
                  <c:v>4171</c:v>
                </c:pt>
                <c:pt idx="411">
                  <c:v>33205</c:v>
                </c:pt>
                <c:pt idx="412">
                  <c:v>6442</c:v>
                </c:pt>
                <c:pt idx="413">
                  <c:v>4196</c:v>
                </c:pt>
                <c:pt idx="414">
                  <c:v>5544</c:v>
                </c:pt>
                <c:pt idx="415">
                  <c:v>4601</c:v>
                </c:pt>
                <c:pt idx="416">
                  <c:v>5709</c:v>
                </c:pt>
                <c:pt idx="417">
                  <c:v>6075</c:v>
                </c:pt>
                <c:pt idx="418">
                  <c:v>4473</c:v>
                </c:pt>
                <c:pt idx="419">
                  <c:v>8121</c:v>
                </c:pt>
                <c:pt idx="420">
                  <c:v>4246</c:v>
                </c:pt>
                <c:pt idx="421">
                  <c:v>204735</c:v>
                </c:pt>
                <c:pt idx="422">
                  <c:v>186977</c:v>
                </c:pt>
                <c:pt idx="423">
                  <c:v>214532</c:v>
                </c:pt>
                <c:pt idx="424">
                  <c:v>6687</c:v>
                </c:pt>
                <c:pt idx="425">
                  <c:v>4346</c:v>
                </c:pt>
                <c:pt idx="426">
                  <c:v>4252</c:v>
                </c:pt>
                <c:pt idx="427">
                  <c:v>4161</c:v>
                </c:pt>
                <c:pt idx="428">
                  <c:v>6141</c:v>
                </c:pt>
                <c:pt idx="429">
                  <c:v>4793</c:v>
                </c:pt>
                <c:pt idx="430">
                  <c:v>4069</c:v>
                </c:pt>
                <c:pt idx="431">
                  <c:v>3929</c:v>
                </c:pt>
                <c:pt idx="432">
                  <c:v>4406</c:v>
                </c:pt>
                <c:pt idx="433">
                  <c:v>4578</c:v>
                </c:pt>
                <c:pt idx="434">
                  <c:v>4971</c:v>
                </c:pt>
                <c:pt idx="435">
                  <c:v>7145</c:v>
                </c:pt>
                <c:pt idx="436">
                  <c:v>6114</c:v>
                </c:pt>
                <c:pt idx="437">
                  <c:v>243758</c:v>
                </c:pt>
                <c:pt idx="438">
                  <c:v>197847</c:v>
                </c:pt>
                <c:pt idx="439">
                  <c:v>5835</c:v>
                </c:pt>
                <c:pt idx="440">
                  <c:v>4407</c:v>
                </c:pt>
                <c:pt idx="441">
                  <c:v>4254</c:v>
                </c:pt>
                <c:pt idx="442">
                  <c:v>21509</c:v>
                </c:pt>
                <c:pt idx="443">
                  <c:v>5980</c:v>
                </c:pt>
                <c:pt idx="444">
                  <c:v>6490</c:v>
                </c:pt>
                <c:pt idx="445">
                  <c:v>7257</c:v>
                </c:pt>
                <c:pt idx="446">
                  <c:v>5163</c:v>
                </c:pt>
                <c:pt idx="447">
                  <c:v>5956</c:v>
                </c:pt>
                <c:pt idx="448">
                  <c:v>5121</c:v>
                </c:pt>
                <c:pt idx="449">
                  <c:v>4468</c:v>
                </c:pt>
                <c:pt idx="450">
                  <c:v>5146</c:v>
                </c:pt>
                <c:pt idx="451">
                  <c:v>137955</c:v>
                </c:pt>
                <c:pt idx="452">
                  <c:v>5680</c:v>
                </c:pt>
                <c:pt idx="453">
                  <c:v>138940</c:v>
                </c:pt>
                <c:pt idx="454">
                  <c:v>4827</c:v>
                </c:pt>
                <c:pt idx="455">
                  <c:v>253538</c:v>
                </c:pt>
                <c:pt idx="456">
                  <c:v>4765</c:v>
                </c:pt>
                <c:pt idx="457">
                  <c:v>4048</c:v>
                </c:pt>
                <c:pt idx="458">
                  <c:v>79808</c:v>
                </c:pt>
                <c:pt idx="459">
                  <c:v>6153</c:v>
                </c:pt>
                <c:pt idx="460">
                  <c:v>4852</c:v>
                </c:pt>
                <c:pt idx="461">
                  <c:v>5606</c:v>
                </c:pt>
                <c:pt idx="462">
                  <c:v>8121</c:v>
                </c:pt>
                <c:pt idx="463">
                  <c:v>5908</c:v>
                </c:pt>
                <c:pt idx="464">
                  <c:v>5938</c:v>
                </c:pt>
                <c:pt idx="465">
                  <c:v>6065</c:v>
                </c:pt>
                <c:pt idx="466">
                  <c:v>3938</c:v>
                </c:pt>
                <c:pt idx="467">
                  <c:v>4788</c:v>
                </c:pt>
                <c:pt idx="468">
                  <c:v>5604</c:v>
                </c:pt>
                <c:pt idx="469">
                  <c:v>6881</c:v>
                </c:pt>
                <c:pt idx="470">
                  <c:v>106891</c:v>
                </c:pt>
                <c:pt idx="471">
                  <c:v>6077</c:v>
                </c:pt>
                <c:pt idx="472">
                  <c:v>8357</c:v>
                </c:pt>
                <c:pt idx="473">
                  <c:v>4112</c:v>
                </c:pt>
                <c:pt idx="474">
                  <c:v>4326</c:v>
                </c:pt>
                <c:pt idx="475">
                  <c:v>35434</c:v>
                </c:pt>
                <c:pt idx="476">
                  <c:v>4076</c:v>
                </c:pt>
                <c:pt idx="477">
                  <c:v>4844</c:v>
                </c:pt>
                <c:pt idx="478">
                  <c:v>4877</c:v>
                </c:pt>
                <c:pt idx="479">
                  <c:v>5402</c:v>
                </c:pt>
                <c:pt idx="480">
                  <c:v>4758</c:v>
                </c:pt>
                <c:pt idx="481">
                  <c:v>34150</c:v>
                </c:pt>
                <c:pt idx="482">
                  <c:v>191578</c:v>
                </c:pt>
                <c:pt idx="483">
                  <c:v>6145</c:v>
                </c:pt>
                <c:pt idx="484">
                  <c:v>9785</c:v>
                </c:pt>
                <c:pt idx="485">
                  <c:v>5165</c:v>
                </c:pt>
                <c:pt idx="486">
                  <c:v>4701</c:v>
                </c:pt>
                <c:pt idx="487">
                  <c:v>6908</c:v>
                </c:pt>
                <c:pt idx="488">
                  <c:v>4255</c:v>
                </c:pt>
                <c:pt idx="489">
                  <c:v>4449</c:v>
                </c:pt>
                <c:pt idx="490">
                  <c:v>5175</c:v>
                </c:pt>
                <c:pt idx="491">
                  <c:v>6894</c:v>
                </c:pt>
                <c:pt idx="492">
                  <c:v>3846</c:v>
                </c:pt>
                <c:pt idx="493">
                  <c:v>3855</c:v>
                </c:pt>
                <c:pt idx="494">
                  <c:v>5044</c:v>
                </c:pt>
                <c:pt idx="495">
                  <c:v>4427</c:v>
                </c:pt>
                <c:pt idx="496">
                  <c:v>5281</c:v>
                </c:pt>
                <c:pt idx="497">
                  <c:v>4451</c:v>
                </c:pt>
                <c:pt idx="498">
                  <c:v>4489</c:v>
                </c:pt>
                <c:pt idx="499">
                  <c:v>163067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7-4FCF-BD74-3A2CE742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Promedio de Busqueda en Gap_Codificado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'Busqueda Codificada'!$S$507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'Busqueda Codificada'!$R$508:$R$512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'Busqueda Codificada'!$S$508:$S$512</c:f>
              <c:numCache>
                <c:formatCode>0.0000</c:formatCode>
                <c:ptCount val="5"/>
                <c:pt idx="0">
                  <c:v>3.209946E-3</c:v>
                </c:pt>
                <c:pt idx="1">
                  <c:v>7.0259700000000003E-3</c:v>
                </c:pt>
                <c:pt idx="2">
                  <c:v>2.2182996E-2</c:v>
                </c:pt>
                <c:pt idx="3">
                  <c:v>4.4338955999999999E-2</c:v>
                </c:pt>
                <c:pt idx="4">
                  <c:v>0.20344711799999998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131-BF63-6C24B33E2CF8}"/>
            </c:ext>
          </c:extLst>
        </c:ser>
        <c:ser>
          <c:idx val="1"/>
          <c:order val="1"/>
          <c:tx>
            <c:strRef>
              <c:f>'Busqueda Codificada'!$T$507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'Busqueda Codificada'!$R$508:$R$512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'Busqueda Codificada'!$T$508:$T$512</c:f>
              <c:numCache>
                <c:formatCode>0.0000</c:formatCode>
                <c:ptCount val="5"/>
                <c:pt idx="0">
                  <c:v>1.5906780000000001E-3</c:v>
                </c:pt>
                <c:pt idx="1">
                  <c:v>2.734382E-3</c:v>
                </c:pt>
                <c:pt idx="2">
                  <c:v>9.1122960000000006E-3</c:v>
                </c:pt>
                <c:pt idx="3">
                  <c:v>1.0325941999999999E-2</c:v>
                </c:pt>
                <c:pt idx="4">
                  <c:v>3.303159E-2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1-4131-BF63-6C24B33E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rnd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Outliers Busqueda</a:t>
            </a:r>
            <a:r>
              <a:rPr lang="es-419" baseline="0"/>
              <a:t> Gap_Codificado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'Busqueda Codificada'!$W$507</c:f>
              <c:strCache>
                <c:ptCount val="1"/>
                <c:pt idx="0">
                  <c:v>Arreglo_Lineal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'Busqueda Codificada'!$V$508:$V$512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'Busqueda Codificada'!$W$508:$W$512</c:f>
              <c:numCache>
                <c:formatCode>General</c:formatCode>
                <c:ptCount val="5"/>
                <c:pt idx="0">
                  <c:v>33</c:v>
                </c:pt>
                <c:pt idx="1">
                  <c:v>60</c:v>
                </c:pt>
                <c:pt idx="2">
                  <c:v>76</c:v>
                </c:pt>
                <c:pt idx="3">
                  <c:v>151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2-4F28-B531-CA90EEF8EDFF}"/>
            </c:ext>
          </c:extLst>
        </c:ser>
        <c:ser>
          <c:idx val="1"/>
          <c:order val="1"/>
          <c:tx>
            <c:strRef>
              <c:f>'Busqueda Codificada'!$X$507</c:f>
              <c:strCache>
                <c:ptCount val="1"/>
                <c:pt idx="0">
                  <c:v>Arreglo_Normal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'Busqueda Codificada'!$V$508:$V$512</c:f>
              <c:strCache>
                <c:ptCount val="5"/>
                <c:pt idx="0">
                  <c:v>10^4</c:v>
                </c:pt>
                <c:pt idx="1">
                  <c:v>10^5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'Busqueda Codificada'!$X$508:$X$512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96</c:v>
                </c:pt>
                <c:pt idx="3">
                  <c:v>91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2-4F28-B531-CA90EEF8E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0605615"/>
        <c:axId val="2110610415"/>
      </c:barChart>
      <c:catAx>
        <c:axId val="211060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auto val="1"/>
        <c:lblAlgn val="ctr"/>
        <c:lblOffset val="100"/>
        <c:noMultiLvlLbl val="0"/>
      </c:cat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Calculo_Frecuencias!$C$3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Calculo_Frecuencias!$B$4:$B$503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Calculo_Frecuencias!$C$4:$C$503</c:f>
              <c:numCache>
                <c:formatCode>General</c:formatCode>
                <c:ptCount val="500"/>
                <c:pt idx="0">
                  <c:v>6637</c:v>
                </c:pt>
                <c:pt idx="1">
                  <c:v>4650</c:v>
                </c:pt>
                <c:pt idx="2">
                  <c:v>4964</c:v>
                </c:pt>
                <c:pt idx="3">
                  <c:v>4536</c:v>
                </c:pt>
                <c:pt idx="4">
                  <c:v>5268</c:v>
                </c:pt>
                <c:pt idx="5">
                  <c:v>4436</c:v>
                </c:pt>
                <c:pt idx="6">
                  <c:v>4399</c:v>
                </c:pt>
                <c:pt idx="7">
                  <c:v>4509</c:v>
                </c:pt>
                <c:pt idx="8">
                  <c:v>5033</c:v>
                </c:pt>
                <c:pt idx="9">
                  <c:v>5043</c:v>
                </c:pt>
                <c:pt idx="10">
                  <c:v>5175</c:v>
                </c:pt>
                <c:pt idx="11">
                  <c:v>5060</c:v>
                </c:pt>
                <c:pt idx="12">
                  <c:v>4908</c:v>
                </c:pt>
                <c:pt idx="13">
                  <c:v>5014</c:v>
                </c:pt>
                <c:pt idx="14">
                  <c:v>5941</c:v>
                </c:pt>
                <c:pt idx="15">
                  <c:v>5906</c:v>
                </c:pt>
                <c:pt idx="16">
                  <c:v>5440</c:v>
                </c:pt>
                <c:pt idx="17">
                  <c:v>5485</c:v>
                </c:pt>
                <c:pt idx="18">
                  <c:v>5388</c:v>
                </c:pt>
                <c:pt idx="19">
                  <c:v>6020</c:v>
                </c:pt>
                <c:pt idx="20">
                  <c:v>5999</c:v>
                </c:pt>
                <c:pt idx="21">
                  <c:v>7518</c:v>
                </c:pt>
                <c:pt idx="22">
                  <c:v>4779</c:v>
                </c:pt>
                <c:pt idx="23">
                  <c:v>4561</c:v>
                </c:pt>
                <c:pt idx="24">
                  <c:v>4372</c:v>
                </c:pt>
                <c:pt idx="25">
                  <c:v>4961</c:v>
                </c:pt>
                <c:pt idx="26">
                  <c:v>4349</c:v>
                </c:pt>
                <c:pt idx="27">
                  <c:v>4569</c:v>
                </c:pt>
                <c:pt idx="28">
                  <c:v>4479</c:v>
                </c:pt>
                <c:pt idx="29">
                  <c:v>4416</c:v>
                </c:pt>
                <c:pt idx="30">
                  <c:v>4543</c:v>
                </c:pt>
                <c:pt idx="31">
                  <c:v>4352</c:v>
                </c:pt>
                <c:pt idx="32">
                  <c:v>4284</c:v>
                </c:pt>
                <c:pt idx="33">
                  <c:v>4317</c:v>
                </c:pt>
                <c:pt idx="34">
                  <c:v>5436</c:v>
                </c:pt>
                <c:pt idx="35">
                  <c:v>4525</c:v>
                </c:pt>
                <c:pt idx="36">
                  <c:v>4309</c:v>
                </c:pt>
                <c:pt idx="37">
                  <c:v>4543</c:v>
                </c:pt>
                <c:pt idx="38">
                  <c:v>4584</c:v>
                </c:pt>
                <c:pt idx="39">
                  <c:v>4495</c:v>
                </c:pt>
                <c:pt idx="40">
                  <c:v>4539</c:v>
                </c:pt>
                <c:pt idx="41">
                  <c:v>4417</c:v>
                </c:pt>
                <c:pt idx="42">
                  <c:v>4509</c:v>
                </c:pt>
                <c:pt idx="43">
                  <c:v>4513</c:v>
                </c:pt>
                <c:pt idx="44">
                  <c:v>4437</c:v>
                </c:pt>
                <c:pt idx="45">
                  <c:v>4566</c:v>
                </c:pt>
                <c:pt idx="46">
                  <c:v>4398</c:v>
                </c:pt>
                <c:pt idx="47">
                  <c:v>4334</c:v>
                </c:pt>
                <c:pt idx="48">
                  <c:v>4622</c:v>
                </c:pt>
                <c:pt idx="49">
                  <c:v>4664</c:v>
                </c:pt>
                <c:pt idx="50">
                  <c:v>4402</c:v>
                </c:pt>
                <c:pt idx="51">
                  <c:v>4451</c:v>
                </c:pt>
                <c:pt idx="52">
                  <c:v>4304</c:v>
                </c:pt>
                <c:pt idx="53">
                  <c:v>4505</c:v>
                </c:pt>
                <c:pt idx="54">
                  <c:v>4570</c:v>
                </c:pt>
                <c:pt idx="55">
                  <c:v>4474</c:v>
                </c:pt>
                <c:pt idx="56">
                  <c:v>4594</c:v>
                </c:pt>
                <c:pt idx="57">
                  <c:v>6539</c:v>
                </c:pt>
                <c:pt idx="58">
                  <c:v>5078</c:v>
                </c:pt>
                <c:pt idx="59">
                  <c:v>4848</c:v>
                </c:pt>
                <c:pt idx="60">
                  <c:v>4902</c:v>
                </c:pt>
                <c:pt idx="61">
                  <c:v>5464</c:v>
                </c:pt>
                <c:pt idx="62">
                  <c:v>4880</c:v>
                </c:pt>
                <c:pt idx="63">
                  <c:v>5139</c:v>
                </c:pt>
                <c:pt idx="64">
                  <c:v>5488</c:v>
                </c:pt>
                <c:pt idx="65">
                  <c:v>5209</c:v>
                </c:pt>
                <c:pt idx="66">
                  <c:v>27401</c:v>
                </c:pt>
                <c:pt idx="67">
                  <c:v>4535</c:v>
                </c:pt>
                <c:pt idx="68">
                  <c:v>4424</c:v>
                </c:pt>
                <c:pt idx="69">
                  <c:v>4673</c:v>
                </c:pt>
                <c:pt idx="70">
                  <c:v>4542</c:v>
                </c:pt>
                <c:pt idx="71">
                  <c:v>4235</c:v>
                </c:pt>
                <c:pt idx="72">
                  <c:v>4565</c:v>
                </c:pt>
                <c:pt idx="73">
                  <c:v>4477</c:v>
                </c:pt>
                <c:pt idx="74">
                  <c:v>4363</c:v>
                </c:pt>
                <c:pt idx="75">
                  <c:v>4792</c:v>
                </c:pt>
                <c:pt idx="76">
                  <c:v>4534</c:v>
                </c:pt>
                <c:pt idx="77">
                  <c:v>5294</c:v>
                </c:pt>
                <c:pt idx="78">
                  <c:v>5240</c:v>
                </c:pt>
                <c:pt idx="79">
                  <c:v>4948</c:v>
                </c:pt>
                <c:pt idx="80">
                  <c:v>4461</c:v>
                </c:pt>
                <c:pt idx="81">
                  <c:v>4559</c:v>
                </c:pt>
                <c:pt idx="82">
                  <c:v>4976</c:v>
                </c:pt>
                <c:pt idx="83">
                  <c:v>4326</c:v>
                </c:pt>
                <c:pt idx="84">
                  <c:v>4461</c:v>
                </c:pt>
                <c:pt idx="85">
                  <c:v>4384</c:v>
                </c:pt>
                <c:pt idx="86">
                  <c:v>4460</c:v>
                </c:pt>
                <c:pt idx="87">
                  <c:v>4250</c:v>
                </c:pt>
                <c:pt idx="88">
                  <c:v>4328</c:v>
                </c:pt>
                <c:pt idx="89">
                  <c:v>4433</c:v>
                </c:pt>
                <c:pt idx="90">
                  <c:v>5254</c:v>
                </c:pt>
                <c:pt idx="91">
                  <c:v>4318</c:v>
                </c:pt>
                <c:pt idx="92">
                  <c:v>4459</c:v>
                </c:pt>
                <c:pt idx="93">
                  <c:v>4428</c:v>
                </c:pt>
                <c:pt idx="94">
                  <c:v>4309</c:v>
                </c:pt>
                <c:pt idx="95">
                  <c:v>4467</c:v>
                </c:pt>
                <c:pt idx="96">
                  <c:v>4364</c:v>
                </c:pt>
                <c:pt idx="97">
                  <c:v>4417</c:v>
                </c:pt>
                <c:pt idx="98">
                  <c:v>4319</c:v>
                </c:pt>
                <c:pt idx="99">
                  <c:v>4390</c:v>
                </c:pt>
                <c:pt idx="100">
                  <c:v>4284</c:v>
                </c:pt>
                <c:pt idx="101">
                  <c:v>4364</c:v>
                </c:pt>
                <c:pt idx="102">
                  <c:v>4493</c:v>
                </c:pt>
                <c:pt idx="103">
                  <c:v>4937</c:v>
                </c:pt>
                <c:pt idx="104">
                  <c:v>5200</c:v>
                </c:pt>
                <c:pt idx="105">
                  <c:v>4561</c:v>
                </c:pt>
                <c:pt idx="106">
                  <c:v>4941</c:v>
                </c:pt>
                <c:pt idx="107">
                  <c:v>4984</c:v>
                </c:pt>
                <c:pt idx="108">
                  <c:v>5850</c:v>
                </c:pt>
                <c:pt idx="109">
                  <c:v>5093</c:v>
                </c:pt>
                <c:pt idx="110">
                  <c:v>4824</c:v>
                </c:pt>
                <c:pt idx="111">
                  <c:v>5332</c:v>
                </c:pt>
                <c:pt idx="112">
                  <c:v>4378</c:v>
                </c:pt>
                <c:pt idx="113">
                  <c:v>4433</c:v>
                </c:pt>
                <c:pt idx="114">
                  <c:v>4296</c:v>
                </c:pt>
                <c:pt idx="115">
                  <c:v>4590</c:v>
                </c:pt>
                <c:pt idx="116">
                  <c:v>4418</c:v>
                </c:pt>
                <c:pt idx="117">
                  <c:v>5098</c:v>
                </c:pt>
                <c:pt idx="118">
                  <c:v>5336</c:v>
                </c:pt>
                <c:pt idx="119">
                  <c:v>5200</c:v>
                </c:pt>
                <c:pt idx="120">
                  <c:v>4862</c:v>
                </c:pt>
                <c:pt idx="121">
                  <c:v>5221</c:v>
                </c:pt>
                <c:pt idx="122">
                  <c:v>5345</c:v>
                </c:pt>
                <c:pt idx="123">
                  <c:v>4392</c:v>
                </c:pt>
                <c:pt idx="124">
                  <c:v>4640</c:v>
                </c:pt>
                <c:pt idx="125">
                  <c:v>4511</c:v>
                </c:pt>
                <c:pt idx="126">
                  <c:v>4817</c:v>
                </c:pt>
                <c:pt idx="127">
                  <c:v>5723</c:v>
                </c:pt>
                <c:pt idx="128">
                  <c:v>5969</c:v>
                </c:pt>
                <c:pt idx="129">
                  <c:v>5320</c:v>
                </c:pt>
                <c:pt idx="130">
                  <c:v>4791</c:v>
                </c:pt>
                <c:pt idx="131">
                  <c:v>7103</c:v>
                </c:pt>
                <c:pt idx="132">
                  <c:v>4583</c:v>
                </c:pt>
                <c:pt idx="133">
                  <c:v>8672</c:v>
                </c:pt>
                <c:pt idx="134">
                  <c:v>8073</c:v>
                </c:pt>
                <c:pt idx="135">
                  <c:v>4537</c:v>
                </c:pt>
                <c:pt idx="136">
                  <c:v>5692</c:v>
                </c:pt>
                <c:pt idx="137">
                  <c:v>4393</c:v>
                </c:pt>
                <c:pt idx="138">
                  <c:v>4469</c:v>
                </c:pt>
                <c:pt idx="139">
                  <c:v>4469</c:v>
                </c:pt>
                <c:pt idx="140">
                  <c:v>4421</c:v>
                </c:pt>
                <c:pt idx="141">
                  <c:v>4378</c:v>
                </c:pt>
                <c:pt idx="142">
                  <c:v>4456</c:v>
                </c:pt>
                <c:pt idx="143">
                  <c:v>4436</c:v>
                </c:pt>
                <c:pt idx="144">
                  <c:v>4600</c:v>
                </c:pt>
                <c:pt idx="145">
                  <c:v>4734</c:v>
                </c:pt>
                <c:pt idx="146">
                  <c:v>4789</c:v>
                </c:pt>
                <c:pt idx="147">
                  <c:v>4209</c:v>
                </c:pt>
                <c:pt idx="148">
                  <c:v>5322</c:v>
                </c:pt>
                <c:pt idx="149">
                  <c:v>4814</c:v>
                </c:pt>
                <c:pt idx="150">
                  <c:v>5552</c:v>
                </c:pt>
                <c:pt idx="151">
                  <c:v>5375</c:v>
                </c:pt>
                <c:pt idx="152">
                  <c:v>4936</c:v>
                </c:pt>
                <c:pt idx="153">
                  <c:v>4555</c:v>
                </c:pt>
                <c:pt idx="154">
                  <c:v>4872</c:v>
                </c:pt>
                <c:pt idx="155">
                  <c:v>4894</c:v>
                </c:pt>
                <c:pt idx="156">
                  <c:v>4933</c:v>
                </c:pt>
                <c:pt idx="157">
                  <c:v>4846</c:v>
                </c:pt>
                <c:pt idx="158">
                  <c:v>5958</c:v>
                </c:pt>
                <c:pt idx="159">
                  <c:v>4501</c:v>
                </c:pt>
                <c:pt idx="160">
                  <c:v>4422</c:v>
                </c:pt>
                <c:pt idx="161">
                  <c:v>4491</c:v>
                </c:pt>
                <c:pt idx="162">
                  <c:v>4941</c:v>
                </c:pt>
                <c:pt idx="163">
                  <c:v>4337</c:v>
                </c:pt>
                <c:pt idx="164">
                  <c:v>4573</c:v>
                </c:pt>
                <c:pt idx="165">
                  <c:v>4661</c:v>
                </c:pt>
                <c:pt idx="166">
                  <c:v>4349</c:v>
                </c:pt>
                <c:pt idx="167">
                  <c:v>4434</c:v>
                </c:pt>
                <c:pt idx="168">
                  <c:v>4574</c:v>
                </c:pt>
                <c:pt idx="169">
                  <c:v>5146</c:v>
                </c:pt>
                <c:pt idx="170">
                  <c:v>4390</c:v>
                </c:pt>
                <c:pt idx="171">
                  <c:v>4367</c:v>
                </c:pt>
                <c:pt idx="172">
                  <c:v>5118</c:v>
                </c:pt>
                <c:pt idx="173">
                  <c:v>4386</c:v>
                </c:pt>
                <c:pt idx="174">
                  <c:v>4472</c:v>
                </c:pt>
                <c:pt idx="175">
                  <c:v>4495</c:v>
                </c:pt>
                <c:pt idx="176">
                  <c:v>5084</c:v>
                </c:pt>
                <c:pt idx="177">
                  <c:v>4495</c:v>
                </c:pt>
                <c:pt idx="178">
                  <c:v>4417</c:v>
                </c:pt>
                <c:pt idx="179">
                  <c:v>4633</c:v>
                </c:pt>
                <c:pt idx="180">
                  <c:v>4531</c:v>
                </c:pt>
                <c:pt idx="181">
                  <c:v>4473</c:v>
                </c:pt>
                <c:pt idx="182">
                  <c:v>4464</c:v>
                </c:pt>
                <c:pt idx="183">
                  <c:v>4443</c:v>
                </c:pt>
                <c:pt idx="184">
                  <c:v>4774</c:v>
                </c:pt>
                <c:pt idx="185">
                  <c:v>4219</c:v>
                </c:pt>
                <c:pt idx="186">
                  <c:v>4712</c:v>
                </c:pt>
                <c:pt idx="187">
                  <c:v>4337</c:v>
                </c:pt>
                <c:pt idx="188">
                  <c:v>4960</c:v>
                </c:pt>
                <c:pt idx="189">
                  <c:v>4935</c:v>
                </c:pt>
                <c:pt idx="190">
                  <c:v>4509</c:v>
                </c:pt>
                <c:pt idx="191">
                  <c:v>4395</c:v>
                </c:pt>
                <c:pt idx="192">
                  <c:v>4666</c:v>
                </c:pt>
                <c:pt idx="193">
                  <c:v>4443</c:v>
                </c:pt>
                <c:pt idx="194">
                  <c:v>5055</c:v>
                </c:pt>
                <c:pt idx="195">
                  <c:v>4632</c:v>
                </c:pt>
                <c:pt idx="196">
                  <c:v>4435</c:v>
                </c:pt>
                <c:pt idx="197">
                  <c:v>4482</c:v>
                </c:pt>
                <c:pt idx="198">
                  <c:v>4642</c:v>
                </c:pt>
                <c:pt idx="199">
                  <c:v>4768</c:v>
                </c:pt>
                <c:pt idx="200">
                  <c:v>4689</c:v>
                </c:pt>
                <c:pt idx="201">
                  <c:v>4498</c:v>
                </c:pt>
                <c:pt idx="202">
                  <c:v>4785</c:v>
                </c:pt>
                <c:pt idx="203">
                  <c:v>5207</c:v>
                </c:pt>
                <c:pt idx="204">
                  <c:v>5584</c:v>
                </c:pt>
                <c:pt idx="205">
                  <c:v>5030</c:v>
                </c:pt>
                <c:pt idx="206">
                  <c:v>5230</c:v>
                </c:pt>
                <c:pt idx="207">
                  <c:v>5272</c:v>
                </c:pt>
                <c:pt idx="208">
                  <c:v>4558</c:v>
                </c:pt>
                <c:pt idx="209">
                  <c:v>5278</c:v>
                </c:pt>
                <c:pt idx="210">
                  <c:v>4663</c:v>
                </c:pt>
                <c:pt idx="211">
                  <c:v>4453</c:v>
                </c:pt>
                <c:pt idx="212">
                  <c:v>4309</c:v>
                </c:pt>
                <c:pt idx="213">
                  <c:v>4615</c:v>
                </c:pt>
                <c:pt idx="214">
                  <c:v>4215</c:v>
                </c:pt>
                <c:pt idx="215">
                  <c:v>4538</c:v>
                </c:pt>
                <c:pt idx="216">
                  <c:v>4438</c:v>
                </c:pt>
                <c:pt idx="217">
                  <c:v>4534</c:v>
                </c:pt>
                <c:pt idx="218">
                  <c:v>4619</c:v>
                </c:pt>
                <c:pt idx="219">
                  <c:v>4330</c:v>
                </c:pt>
                <c:pt idx="220">
                  <c:v>4602</c:v>
                </c:pt>
                <c:pt idx="221">
                  <c:v>4606</c:v>
                </c:pt>
                <c:pt idx="222">
                  <c:v>4306</c:v>
                </c:pt>
                <c:pt idx="223">
                  <c:v>4393</c:v>
                </c:pt>
                <c:pt idx="224">
                  <c:v>4547</c:v>
                </c:pt>
                <c:pt idx="225">
                  <c:v>4311</c:v>
                </c:pt>
                <c:pt idx="226">
                  <c:v>4279</c:v>
                </c:pt>
                <c:pt idx="227">
                  <c:v>4342</c:v>
                </c:pt>
                <c:pt idx="228">
                  <c:v>4375</c:v>
                </c:pt>
                <c:pt idx="229">
                  <c:v>4674</c:v>
                </c:pt>
                <c:pt idx="230">
                  <c:v>4581</c:v>
                </c:pt>
                <c:pt idx="231">
                  <c:v>4426</c:v>
                </c:pt>
                <c:pt idx="232">
                  <c:v>5006</c:v>
                </c:pt>
                <c:pt idx="233">
                  <c:v>5680</c:v>
                </c:pt>
                <c:pt idx="234">
                  <c:v>5248</c:v>
                </c:pt>
                <c:pt idx="235">
                  <c:v>6241</c:v>
                </c:pt>
                <c:pt idx="236">
                  <c:v>6328</c:v>
                </c:pt>
                <c:pt idx="237">
                  <c:v>4367</c:v>
                </c:pt>
                <c:pt idx="238">
                  <c:v>4766</c:v>
                </c:pt>
                <c:pt idx="239">
                  <c:v>5017</c:v>
                </c:pt>
                <c:pt idx="240">
                  <c:v>4431</c:v>
                </c:pt>
                <c:pt idx="241">
                  <c:v>4665</c:v>
                </c:pt>
                <c:pt idx="242">
                  <c:v>16844</c:v>
                </c:pt>
                <c:pt idx="243">
                  <c:v>4360</c:v>
                </c:pt>
                <c:pt idx="244">
                  <c:v>4236</c:v>
                </c:pt>
                <c:pt idx="245">
                  <c:v>5121</c:v>
                </c:pt>
                <c:pt idx="246">
                  <c:v>4365</c:v>
                </c:pt>
                <c:pt idx="247">
                  <c:v>5003</c:v>
                </c:pt>
                <c:pt idx="248">
                  <c:v>4493</c:v>
                </c:pt>
                <c:pt idx="249">
                  <c:v>4455</c:v>
                </c:pt>
                <c:pt idx="250">
                  <c:v>6026</c:v>
                </c:pt>
                <c:pt idx="251">
                  <c:v>4376</c:v>
                </c:pt>
                <c:pt idx="252">
                  <c:v>4348</c:v>
                </c:pt>
                <c:pt idx="253">
                  <c:v>4369</c:v>
                </c:pt>
                <c:pt idx="254">
                  <c:v>4683</c:v>
                </c:pt>
                <c:pt idx="255">
                  <c:v>4863</c:v>
                </c:pt>
                <c:pt idx="256">
                  <c:v>4555</c:v>
                </c:pt>
                <c:pt idx="257">
                  <c:v>5704</c:v>
                </c:pt>
                <c:pt idx="258">
                  <c:v>4262</c:v>
                </c:pt>
                <c:pt idx="259">
                  <c:v>4896</c:v>
                </c:pt>
                <c:pt idx="260">
                  <c:v>4539</c:v>
                </c:pt>
                <c:pt idx="261">
                  <c:v>4486</c:v>
                </c:pt>
                <c:pt idx="262">
                  <c:v>4749</c:v>
                </c:pt>
                <c:pt idx="263">
                  <c:v>4761</c:v>
                </c:pt>
                <c:pt idx="264">
                  <c:v>4881</c:v>
                </c:pt>
                <c:pt idx="265">
                  <c:v>4795</c:v>
                </c:pt>
                <c:pt idx="266">
                  <c:v>4402</c:v>
                </c:pt>
                <c:pt idx="267">
                  <c:v>4584</c:v>
                </c:pt>
                <c:pt idx="268">
                  <c:v>4356</c:v>
                </c:pt>
                <c:pt idx="269">
                  <c:v>4435</c:v>
                </c:pt>
                <c:pt idx="270">
                  <c:v>4978</c:v>
                </c:pt>
                <c:pt idx="271">
                  <c:v>4369</c:v>
                </c:pt>
                <c:pt idx="272">
                  <c:v>4785</c:v>
                </c:pt>
                <c:pt idx="273">
                  <c:v>5125</c:v>
                </c:pt>
                <c:pt idx="274">
                  <c:v>4866</c:v>
                </c:pt>
                <c:pt idx="275">
                  <c:v>4832</c:v>
                </c:pt>
                <c:pt idx="276">
                  <c:v>4816</c:v>
                </c:pt>
                <c:pt idx="277">
                  <c:v>4263</c:v>
                </c:pt>
                <c:pt idx="278">
                  <c:v>4433</c:v>
                </c:pt>
                <c:pt idx="279">
                  <c:v>5074</c:v>
                </c:pt>
                <c:pt idx="280">
                  <c:v>4378</c:v>
                </c:pt>
                <c:pt idx="281">
                  <c:v>4405</c:v>
                </c:pt>
                <c:pt idx="282">
                  <c:v>4369</c:v>
                </c:pt>
                <c:pt idx="283">
                  <c:v>4394</c:v>
                </c:pt>
                <c:pt idx="284">
                  <c:v>4441</c:v>
                </c:pt>
                <c:pt idx="285">
                  <c:v>4333</c:v>
                </c:pt>
                <c:pt idx="286">
                  <c:v>4385</c:v>
                </c:pt>
                <c:pt idx="287">
                  <c:v>4484</c:v>
                </c:pt>
                <c:pt idx="288">
                  <c:v>4585</c:v>
                </c:pt>
                <c:pt idx="289">
                  <c:v>4434</c:v>
                </c:pt>
                <c:pt idx="290">
                  <c:v>4449</c:v>
                </c:pt>
                <c:pt idx="291">
                  <c:v>4777</c:v>
                </c:pt>
                <c:pt idx="292">
                  <c:v>4360</c:v>
                </c:pt>
                <c:pt idx="293">
                  <c:v>4346</c:v>
                </c:pt>
                <c:pt idx="294">
                  <c:v>4466</c:v>
                </c:pt>
                <c:pt idx="295">
                  <c:v>5109</c:v>
                </c:pt>
                <c:pt idx="296">
                  <c:v>5519</c:v>
                </c:pt>
                <c:pt idx="297">
                  <c:v>4536</c:v>
                </c:pt>
                <c:pt idx="298">
                  <c:v>4803</c:v>
                </c:pt>
                <c:pt idx="299">
                  <c:v>4904</c:v>
                </c:pt>
                <c:pt idx="300">
                  <c:v>4460</c:v>
                </c:pt>
                <c:pt idx="301">
                  <c:v>4912</c:v>
                </c:pt>
                <c:pt idx="302">
                  <c:v>4307</c:v>
                </c:pt>
                <c:pt idx="303">
                  <c:v>4420</c:v>
                </c:pt>
                <c:pt idx="304">
                  <c:v>4368</c:v>
                </c:pt>
                <c:pt idx="305">
                  <c:v>4344</c:v>
                </c:pt>
                <c:pt idx="306">
                  <c:v>4380</c:v>
                </c:pt>
                <c:pt idx="307">
                  <c:v>4366</c:v>
                </c:pt>
                <c:pt idx="308">
                  <c:v>4446</c:v>
                </c:pt>
                <c:pt idx="309">
                  <c:v>4414</c:v>
                </c:pt>
                <c:pt idx="310">
                  <c:v>4997</c:v>
                </c:pt>
                <c:pt idx="311">
                  <c:v>4356</c:v>
                </c:pt>
                <c:pt idx="312">
                  <c:v>4354</c:v>
                </c:pt>
                <c:pt idx="313">
                  <c:v>4257</c:v>
                </c:pt>
                <c:pt idx="314">
                  <c:v>4396</c:v>
                </c:pt>
                <c:pt idx="315">
                  <c:v>4409</c:v>
                </c:pt>
                <c:pt idx="316">
                  <c:v>4432</c:v>
                </c:pt>
                <c:pt idx="317">
                  <c:v>4529</c:v>
                </c:pt>
                <c:pt idx="318">
                  <c:v>4387</c:v>
                </c:pt>
                <c:pt idx="319">
                  <c:v>4392</c:v>
                </c:pt>
                <c:pt idx="320">
                  <c:v>4500</c:v>
                </c:pt>
                <c:pt idx="321">
                  <c:v>4490</c:v>
                </c:pt>
                <c:pt idx="322">
                  <c:v>4460</c:v>
                </c:pt>
                <c:pt idx="323">
                  <c:v>4475</c:v>
                </c:pt>
                <c:pt idx="324">
                  <c:v>4421</c:v>
                </c:pt>
                <c:pt idx="325">
                  <c:v>4389</c:v>
                </c:pt>
                <c:pt idx="326">
                  <c:v>4409</c:v>
                </c:pt>
                <c:pt idx="327">
                  <c:v>4431</c:v>
                </c:pt>
                <c:pt idx="328">
                  <c:v>4442</c:v>
                </c:pt>
                <c:pt idx="329">
                  <c:v>4337</c:v>
                </c:pt>
                <c:pt idx="330">
                  <c:v>4278</c:v>
                </c:pt>
                <c:pt idx="331">
                  <c:v>4463</c:v>
                </c:pt>
                <c:pt idx="332">
                  <c:v>4413</c:v>
                </c:pt>
                <c:pt idx="333">
                  <c:v>4464</c:v>
                </c:pt>
                <c:pt idx="334">
                  <c:v>4491</c:v>
                </c:pt>
                <c:pt idx="335">
                  <c:v>4311</c:v>
                </c:pt>
                <c:pt idx="336">
                  <c:v>4394</c:v>
                </c:pt>
                <c:pt idx="337">
                  <c:v>4352</c:v>
                </c:pt>
                <c:pt idx="338">
                  <c:v>4437</c:v>
                </c:pt>
                <c:pt idx="339">
                  <c:v>4433</c:v>
                </c:pt>
                <c:pt idx="340">
                  <c:v>4416</c:v>
                </c:pt>
                <c:pt idx="341">
                  <c:v>4390</c:v>
                </c:pt>
                <c:pt idx="342">
                  <c:v>4528</c:v>
                </c:pt>
                <c:pt idx="343">
                  <c:v>5354</c:v>
                </c:pt>
                <c:pt idx="344">
                  <c:v>4462</c:v>
                </c:pt>
                <c:pt idx="345">
                  <c:v>4410</c:v>
                </c:pt>
                <c:pt idx="346">
                  <c:v>4766</c:v>
                </c:pt>
                <c:pt idx="347">
                  <c:v>4432</c:v>
                </c:pt>
                <c:pt idx="348">
                  <c:v>4339</c:v>
                </c:pt>
                <c:pt idx="349">
                  <c:v>4259</c:v>
                </c:pt>
                <c:pt idx="350">
                  <c:v>4293</c:v>
                </c:pt>
                <c:pt idx="351">
                  <c:v>4531</c:v>
                </c:pt>
                <c:pt idx="352">
                  <c:v>4650</c:v>
                </c:pt>
                <c:pt idx="353">
                  <c:v>4398</c:v>
                </c:pt>
                <c:pt idx="354">
                  <c:v>4423</c:v>
                </c:pt>
                <c:pt idx="355">
                  <c:v>4564</c:v>
                </c:pt>
                <c:pt idx="356">
                  <c:v>4326</c:v>
                </c:pt>
                <c:pt idx="357">
                  <c:v>4557</c:v>
                </c:pt>
                <c:pt idx="358">
                  <c:v>4347</c:v>
                </c:pt>
                <c:pt idx="359">
                  <c:v>4391</c:v>
                </c:pt>
                <c:pt idx="360">
                  <c:v>4392</c:v>
                </c:pt>
                <c:pt idx="361">
                  <c:v>5208</c:v>
                </c:pt>
                <c:pt idx="362">
                  <c:v>5454</c:v>
                </c:pt>
                <c:pt idx="363">
                  <c:v>5926</c:v>
                </c:pt>
                <c:pt idx="364">
                  <c:v>5238</c:v>
                </c:pt>
                <c:pt idx="365">
                  <c:v>5152</c:v>
                </c:pt>
                <c:pt idx="366">
                  <c:v>5377</c:v>
                </c:pt>
                <c:pt idx="367">
                  <c:v>5609</c:v>
                </c:pt>
                <c:pt idx="368">
                  <c:v>5424</c:v>
                </c:pt>
                <c:pt idx="369">
                  <c:v>4849</c:v>
                </c:pt>
                <c:pt idx="370">
                  <c:v>5119</c:v>
                </c:pt>
                <c:pt idx="371">
                  <c:v>4945</c:v>
                </c:pt>
                <c:pt idx="372">
                  <c:v>5699</c:v>
                </c:pt>
                <c:pt idx="373">
                  <c:v>6185</c:v>
                </c:pt>
                <c:pt idx="374">
                  <c:v>6032</c:v>
                </c:pt>
                <c:pt idx="375">
                  <c:v>5517</c:v>
                </c:pt>
                <c:pt idx="376">
                  <c:v>5745</c:v>
                </c:pt>
                <c:pt idx="377">
                  <c:v>5748</c:v>
                </c:pt>
                <c:pt idx="378">
                  <c:v>5881</c:v>
                </c:pt>
                <c:pt idx="379">
                  <c:v>5541</c:v>
                </c:pt>
                <c:pt idx="380">
                  <c:v>5805</c:v>
                </c:pt>
                <c:pt idx="381">
                  <c:v>5339</c:v>
                </c:pt>
                <c:pt idx="382">
                  <c:v>5484</c:v>
                </c:pt>
                <c:pt idx="383">
                  <c:v>5585</c:v>
                </c:pt>
                <c:pt idx="384">
                  <c:v>5974</c:v>
                </c:pt>
                <c:pt idx="385">
                  <c:v>4632</c:v>
                </c:pt>
                <c:pt idx="386">
                  <c:v>4401</c:v>
                </c:pt>
                <c:pt idx="387">
                  <c:v>4684</c:v>
                </c:pt>
                <c:pt idx="388">
                  <c:v>6178</c:v>
                </c:pt>
                <c:pt idx="389">
                  <c:v>4812</c:v>
                </c:pt>
                <c:pt idx="390">
                  <c:v>4983</c:v>
                </c:pt>
                <c:pt idx="391">
                  <c:v>4654</c:v>
                </c:pt>
                <c:pt idx="392">
                  <c:v>4368</c:v>
                </c:pt>
                <c:pt idx="393">
                  <c:v>8485</c:v>
                </c:pt>
                <c:pt idx="394">
                  <c:v>4851</c:v>
                </c:pt>
                <c:pt idx="395">
                  <c:v>4872</c:v>
                </c:pt>
                <c:pt idx="396">
                  <c:v>4852</c:v>
                </c:pt>
                <c:pt idx="397">
                  <c:v>4301</c:v>
                </c:pt>
                <c:pt idx="398">
                  <c:v>4407</c:v>
                </c:pt>
                <c:pt idx="399">
                  <c:v>4447</c:v>
                </c:pt>
                <c:pt idx="400">
                  <c:v>4532</c:v>
                </c:pt>
                <c:pt idx="401">
                  <c:v>4421</c:v>
                </c:pt>
                <c:pt idx="402">
                  <c:v>4838</c:v>
                </c:pt>
                <c:pt idx="403">
                  <c:v>5074</c:v>
                </c:pt>
                <c:pt idx="404">
                  <c:v>5039</c:v>
                </c:pt>
                <c:pt idx="405">
                  <c:v>5043</c:v>
                </c:pt>
                <c:pt idx="406">
                  <c:v>4279</c:v>
                </c:pt>
                <c:pt idx="407">
                  <c:v>4277</c:v>
                </c:pt>
                <c:pt idx="408">
                  <c:v>4393</c:v>
                </c:pt>
                <c:pt idx="409">
                  <c:v>4544</c:v>
                </c:pt>
                <c:pt idx="410">
                  <c:v>4489</c:v>
                </c:pt>
                <c:pt idx="411">
                  <c:v>5260</c:v>
                </c:pt>
                <c:pt idx="412">
                  <c:v>4399</c:v>
                </c:pt>
                <c:pt idx="413">
                  <c:v>5196</c:v>
                </c:pt>
                <c:pt idx="414">
                  <c:v>5026</c:v>
                </c:pt>
                <c:pt idx="415">
                  <c:v>4430</c:v>
                </c:pt>
                <c:pt idx="416">
                  <c:v>4945</c:v>
                </c:pt>
                <c:pt idx="417">
                  <c:v>4830</c:v>
                </c:pt>
                <c:pt idx="418">
                  <c:v>5535</c:v>
                </c:pt>
                <c:pt idx="419">
                  <c:v>5657</c:v>
                </c:pt>
                <c:pt idx="420">
                  <c:v>4308</c:v>
                </c:pt>
                <c:pt idx="421">
                  <c:v>4405</c:v>
                </c:pt>
                <c:pt idx="422">
                  <c:v>4358</c:v>
                </c:pt>
                <c:pt idx="423">
                  <c:v>4399</c:v>
                </c:pt>
                <c:pt idx="424">
                  <c:v>4371</c:v>
                </c:pt>
                <c:pt idx="425">
                  <c:v>4432</c:v>
                </c:pt>
                <c:pt idx="426">
                  <c:v>4550</c:v>
                </c:pt>
                <c:pt idx="427">
                  <c:v>4462</c:v>
                </c:pt>
                <c:pt idx="428">
                  <c:v>4383</c:v>
                </c:pt>
                <c:pt idx="429">
                  <c:v>4910</c:v>
                </c:pt>
                <c:pt idx="430">
                  <c:v>4479</c:v>
                </c:pt>
                <c:pt idx="431">
                  <c:v>4909</c:v>
                </c:pt>
                <c:pt idx="432">
                  <c:v>4570</c:v>
                </c:pt>
                <c:pt idx="433">
                  <c:v>5969</c:v>
                </c:pt>
                <c:pt idx="434">
                  <c:v>5127</c:v>
                </c:pt>
                <c:pt idx="435">
                  <c:v>5793</c:v>
                </c:pt>
                <c:pt idx="436">
                  <c:v>5435</c:v>
                </c:pt>
                <c:pt idx="437">
                  <c:v>5415</c:v>
                </c:pt>
                <c:pt idx="438">
                  <c:v>5535</c:v>
                </c:pt>
                <c:pt idx="439">
                  <c:v>5677</c:v>
                </c:pt>
                <c:pt idx="440">
                  <c:v>4868</c:v>
                </c:pt>
                <c:pt idx="441">
                  <c:v>6726</c:v>
                </c:pt>
                <c:pt idx="442">
                  <c:v>4686</c:v>
                </c:pt>
                <c:pt idx="443">
                  <c:v>5524</c:v>
                </c:pt>
                <c:pt idx="444">
                  <c:v>5004</c:v>
                </c:pt>
                <c:pt idx="445">
                  <c:v>5619</c:v>
                </c:pt>
                <c:pt idx="446">
                  <c:v>5238</c:v>
                </c:pt>
                <c:pt idx="447">
                  <c:v>4859</c:v>
                </c:pt>
                <c:pt idx="448">
                  <c:v>4688</c:v>
                </c:pt>
                <c:pt idx="449">
                  <c:v>5678</c:v>
                </c:pt>
                <c:pt idx="450">
                  <c:v>4682</c:v>
                </c:pt>
                <c:pt idx="451">
                  <c:v>4517</c:v>
                </c:pt>
                <c:pt idx="452">
                  <c:v>4387</c:v>
                </c:pt>
                <c:pt idx="453">
                  <c:v>4598</c:v>
                </c:pt>
                <c:pt idx="454">
                  <c:v>4515</c:v>
                </c:pt>
                <c:pt idx="455">
                  <c:v>4676</c:v>
                </c:pt>
                <c:pt idx="456">
                  <c:v>4324</c:v>
                </c:pt>
                <c:pt idx="457">
                  <c:v>4304</c:v>
                </c:pt>
                <c:pt idx="458">
                  <c:v>4476</c:v>
                </c:pt>
                <c:pt idx="459">
                  <c:v>4446</c:v>
                </c:pt>
                <c:pt idx="460">
                  <c:v>4431</c:v>
                </c:pt>
                <c:pt idx="461">
                  <c:v>4360</c:v>
                </c:pt>
                <c:pt idx="462">
                  <c:v>4377</c:v>
                </c:pt>
                <c:pt idx="463">
                  <c:v>4486</c:v>
                </c:pt>
                <c:pt idx="464">
                  <c:v>4419</c:v>
                </c:pt>
                <c:pt idx="465">
                  <c:v>4489</c:v>
                </c:pt>
                <c:pt idx="466">
                  <c:v>4404</c:v>
                </c:pt>
                <c:pt idx="467">
                  <c:v>4638</c:v>
                </c:pt>
                <c:pt idx="468">
                  <c:v>4869</c:v>
                </c:pt>
                <c:pt idx="469">
                  <c:v>4361</c:v>
                </c:pt>
                <c:pt idx="470">
                  <c:v>4423</c:v>
                </c:pt>
                <c:pt idx="471">
                  <c:v>4592</c:v>
                </c:pt>
                <c:pt idx="472">
                  <c:v>5362</c:v>
                </c:pt>
                <c:pt idx="473">
                  <c:v>4651</c:v>
                </c:pt>
                <c:pt idx="474">
                  <c:v>4635</c:v>
                </c:pt>
                <c:pt idx="475">
                  <c:v>5598</c:v>
                </c:pt>
                <c:pt idx="476">
                  <c:v>5076</c:v>
                </c:pt>
                <c:pt idx="477">
                  <c:v>5005</c:v>
                </c:pt>
                <c:pt idx="478">
                  <c:v>5096</c:v>
                </c:pt>
                <c:pt idx="479">
                  <c:v>5859</c:v>
                </c:pt>
                <c:pt idx="480">
                  <c:v>5267</c:v>
                </c:pt>
                <c:pt idx="481">
                  <c:v>5306</c:v>
                </c:pt>
                <c:pt idx="482">
                  <c:v>5537</c:v>
                </c:pt>
                <c:pt idx="483">
                  <c:v>15798</c:v>
                </c:pt>
                <c:pt idx="484">
                  <c:v>4895</c:v>
                </c:pt>
                <c:pt idx="485">
                  <c:v>4408</c:v>
                </c:pt>
                <c:pt idx="486">
                  <c:v>4429</c:v>
                </c:pt>
                <c:pt idx="487">
                  <c:v>5436</c:v>
                </c:pt>
                <c:pt idx="488">
                  <c:v>5664</c:v>
                </c:pt>
                <c:pt idx="489">
                  <c:v>4677</c:v>
                </c:pt>
                <c:pt idx="490">
                  <c:v>5030</c:v>
                </c:pt>
                <c:pt idx="491">
                  <c:v>5128</c:v>
                </c:pt>
                <c:pt idx="492">
                  <c:v>4847</c:v>
                </c:pt>
                <c:pt idx="493">
                  <c:v>4866</c:v>
                </c:pt>
                <c:pt idx="494">
                  <c:v>5315</c:v>
                </c:pt>
                <c:pt idx="495">
                  <c:v>5487</c:v>
                </c:pt>
                <c:pt idx="496">
                  <c:v>5057</c:v>
                </c:pt>
                <c:pt idx="497">
                  <c:v>5118</c:v>
                </c:pt>
                <c:pt idx="498">
                  <c:v>5006</c:v>
                </c:pt>
                <c:pt idx="499">
                  <c:v>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8-4A12-AAAC-B98E6EE06F31}"/>
            </c:ext>
          </c:extLst>
        </c:ser>
        <c:ser>
          <c:idx val="1"/>
          <c:order val="1"/>
          <c:tx>
            <c:strRef>
              <c:f>Calculo_Frecuencias!$D$3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Calculo_Frecuencias!$B$4:$B$503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Calculo_Frecuencias!$D$4:$D$503</c:f>
              <c:numCache>
                <c:formatCode>General</c:formatCode>
                <c:ptCount val="500"/>
                <c:pt idx="0">
                  <c:v>4220</c:v>
                </c:pt>
                <c:pt idx="1">
                  <c:v>4097</c:v>
                </c:pt>
                <c:pt idx="2">
                  <c:v>3903</c:v>
                </c:pt>
                <c:pt idx="3">
                  <c:v>4747</c:v>
                </c:pt>
                <c:pt idx="4">
                  <c:v>3898</c:v>
                </c:pt>
                <c:pt idx="5">
                  <c:v>3895</c:v>
                </c:pt>
                <c:pt idx="6">
                  <c:v>3951</c:v>
                </c:pt>
                <c:pt idx="7">
                  <c:v>4035</c:v>
                </c:pt>
                <c:pt idx="8">
                  <c:v>4088</c:v>
                </c:pt>
                <c:pt idx="9">
                  <c:v>4220</c:v>
                </c:pt>
                <c:pt idx="10">
                  <c:v>4145</c:v>
                </c:pt>
                <c:pt idx="11">
                  <c:v>4920</c:v>
                </c:pt>
                <c:pt idx="12">
                  <c:v>3951</c:v>
                </c:pt>
                <c:pt idx="13">
                  <c:v>4041</c:v>
                </c:pt>
                <c:pt idx="14">
                  <c:v>4535</c:v>
                </c:pt>
                <c:pt idx="15">
                  <c:v>4478</c:v>
                </c:pt>
                <c:pt idx="16">
                  <c:v>4811</c:v>
                </c:pt>
                <c:pt idx="17">
                  <c:v>4979</c:v>
                </c:pt>
                <c:pt idx="18">
                  <c:v>5325</c:v>
                </c:pt>
                <c:pt idx="19">
                  <c:v>4725</c:v>
                </c:pt>
                <c:pt idx="20">
                  <c:v>4968</c:v>
                </c:pt>
                <c:pt idx="21">
                  <c:v>4267</c:v>
                </c:pt>
                <c:pt idx="22">
                  <c:v>3956</c:v>
                </c:pt>
                <c:pt idx="23">
                  <c:v>4243</c:v>
                </c:pt>
                <c:pt idx="24">
                  <c:v>3928</c:v>
                </c:pt>
                <c:pt idx="25">
                  <c:v>3934</c:v>
                </c:pt>
                <c:pt idx="26">
                  <c:v>4096</c:v>
                </c:pt>
                <c:pt idx="27">
                  <c:v>3906</c:v>
                </c:pt>
                <c:pt idx="28">
                  <c:v>3930</c:v>
                </c:pt>
                <c:pt idx="29">
                  <c:v>4079</c:v>
                </c:pt>
                <c:pt idx="30">
                  <c:v>3879</c:v>
                </c:pt>
                <c:pt idx="31">
                  <c:v>3921</c:v>
                </c:pt>
                <c:pt idx="32">
                  <c:v>3866</c:v>
                </c:pt>
                <c:pt idx="33">
                  <c:v>3953</c:v>
                </c:pt>
                <c:pt idx="34">
                  <c:v>3977</c:v>
                </c:pt>
                <c:pt idx="35">
                  <c:v>4255</c:v>
                </c:pt>
                <c:pt idx="36">
                  <c:v>3877</c:v>
                </c:pt>
                <c:pt idx="37">
                  <c:v>4352</c:v>
                </c:pt>
                <c:pt idx="38">
                  <c:v>4093</c:v>
                </c:pt>
                <c:pt idx="39">
                  <c:v>3899</c:v>
                </c:pt>
                <c:pt idx="40">
                  <c:v>3864</c:v>
                </c:pt>
                <c:pt idx="41">
                  <c:v>4226</c:v>
                </c:pt>
                <c:pt idx="42">
                  <c:v>3888</c:v>
                </c:pt>
                <c:pt idx="43">
                  <c:v>3966</c:v>
                </c:pt>
                <c:pt idx="44">
                  <c:v>4180</c:v>
                </c:pt>
                <c:pt idx="45">
                  <c:v>4001</c:v>
                </c:pt>
                <c:pt idx="46">
                  <c:v>3960</c:v>
                </c:pt>
                <c:pt idx="47">
                  <c:v>3895</c:v>
                </c:pt>
                <c:pt idx="48">
                  <c:v>4181</c:v>
                </c:pt>
                <c:pt idx="49">
                  <c:v>3962</c:v>
                </c:pt>
                <c:pt idx="50">
                  <c:v>3985</c:v>
                </c:pt>
                <c:pt idx="51">
                  <c:v>3849</c:v>
                </c:pt>
                <c:pt idx="52">
                  <c:v>4140</c:v>
                </c:pt>
                <c:pt idx="53">
                  <c:v>4140</c:v>
                </c:pt>
                <c:pt idx="54">
                  <c:v>3859</c:v>
                </c:pt>
                <c:pt idx="55">
                  <c:v>4067</c:v>
                </c:pt>
                <c:pt idx="56">
                  <c:v>4611</c:v>
                </c:pt>
                <c:pt idx="57">
                  <c:v>3993</c:v>
                </c:pt>
                <c:pt idx="58">
                  <c:v>4813</c:v>
                </c:pt>
                <c:pt idx="59">
                  <c:v>4384</c:v>
                </c:pt>
                <c:pt idx="60">
                  <c:v>5060</c:v>
                </c:pt>
                <c:pt idx="61">
                  <c:v>4288</c:v>
                </c:pt>
                <c:pt idx="62">
                  <c:v>4987</c:v>
                </c:pt>
                <c:pt idx="63">
                  <c:v>5311</c:v>
                </c:pt>
                <c:pt idx="64">
                  <c:v>4650</c:v>
                </c:pt>
                <c:pt idx="65">
                  <c:v>4723</c:v>
                </c:pt>
                <c:pt idx="66">
                  <c:v>4079</c:v>
                </c:pt>
                <c:pt idx="67">
                  <c:v>4401</c:v>
                </c:pt>
                <c:pt idx="68">
                  <c:v>4110</c:v>
                </c:pt>
                <c:pt idx="69">
                  <c:v>3915</c:v>
                </c:pt>
                <c:pt idx="70">
                  <c:v>3952</c:v>
                </c:pt>
                <c:pt idx="71">
                  <c:v>4207</c:v>
                </c:pt>
                <c:pt idx="72">
                  <c:v>4005</c:v>
                </c:pt>
                <c:pt idx="73">
                  <c:v>3896</c:v>
                </c:pt>
                <c:pt idx="74">
                  <c:v>4504</c:v>
                </c:pt>
                <c:pt idx="75">
                  <c:v>4101</c:v>
                </c:pt>
                <c:pt idx="76">
                  <c:v>3969</c:v>
                </c:pt>
                <c:pt idx="77">
                  <c:v>4963</c:v>
                </c:pt>
                <c:pt idx="78">
                  <c:v>8024</c:v>
                </c:pt>
                <c:pt idx="79">
                  <c:v>3970</c:v>
                </c:pt>
                <c:pt idx="80">
                  <c:v>4130</c:v>
                </c:pt>
                <c:pt idx="81">
                  <c:v>3938</c:v>
                </c:pt>
                <c:pt idx="82">
                  <c:v>4025</c:v>
                </c:pt>
                <c:pt idx="83">
                  <c:v>4047</c:v>
                </c:pt>
                <c:pt idx="84">
                  <c:v>3968</c:v>
                </c:pt>
                <c:pt idx="85">
                  <c:v>4079</c:v>
                </c:pt>
                <c:pt idx="86">
                  <c:v>3928</c:v>
                </c:pt>
                <c:pt idx="87">
                  <c:v>3896</c:v>
                </c:pt>
                <c:pt idx="88">
                  <c:v>3848</c:v>
                </c:pt>
                <c:pt idx="89">
                  <c:v>3932</c:v>
                </c:pt>
                <c:pt idx="90">
                  <c:v>3991</c:v>
                </c:pt>
                <c:pt idx="91">
                  <c:v>4522</c:v>
                </c:pt>
                <c:pt idx="92">
                  <c:v>3897</c:v>
                </c:pt>
                <c:pt idx="93">
                  <c:v>3976</c:v>
                </c:pt>
                <c:pt idx="94">
                  <c:v>4102</c:v>
                </c:pt>
                <c:pt idx="95">
                  <c:v>3902</c:v>
                </c:pt>
                <c:pt idx="96">
                  <c:v>3921</c:v>
                </c:pt>
                <c:pt idx="97">
                  <c:v>4151</c:v>
                </c:pt>
                <c:pt idx="98">
                  <c:v>3941</c:v>
                </c:pt>
                <c:pt idx="99">
                  <c:v>3904</c:v>
                </c:pt>
                <c:pt idx="100">
                  <c:v>4669</c:v>
                </c:pt>
                <c:pt idx="101">
                  <c:v>3837</c:v>
                </c:pt>
                <c:pt idx="102">
                  <c:v>3953</c:v>
                </c:pt>
                <c:pt idx="103">
                  <c:v>8975</c:v>
                </c:pt>
                <c:pt idx="104">
                  <c:v>4145</c:v>
                </c:pt>
                <c:pt idx="105">
                  <c:v>3943</c:v>
                </c:pt>
                <c:pt idx="106">
                  <c:v>5231</c:v>
                </c:pt>
                <c:pt idx="107">
                  <c:v>4461</c:v>
                </c:pt>
                <c:pt idx="108">
                  <c:v>4905</c:v>
                </c:pt>
                <c:pt idx="109">
                  <c:v>4917</c:v>
                </c:pt>
                <c:pt idx="110">
                  <c:v>4774</c:v>
                </c:pt>
                <c:pt idx="111">
                  <c:v>4022</c:v>
                </c:pt>
                <c:pt idx="112">
                  <c:v>4401</c:v>
                </c:pt>
                <c:pt idx="113">
                  <c:v>4444</c:v>
                </c:pt>
                <c:pt idx="114">
                  <c:v>4028</c:v>
                </c:pt>
                <c:pt idx="115">
                  <c:v>3983</c:v>
                </c:pt>
                <c:pt idx="116">
                  <c:v>4569</c:v>
                </c:pt>
                <c:pt idx="117">
                  <c:v>4216</c:v>
                </c:pt>
                <c:pt idx="118">
                  <c:v>4626</c:v>
                </c:pt>
                <c:pt idx="119">
                  <c:v>4630</c:v>
                </c:pt>
                <c:pt idx="120">
                  <c:v>4175</c:v>
                </c:pt>
                <c:pt idx="121">
                  <c:v>3953</c:v>
                </c:pt>
                <c:pt idx="122">
                  <c:v>4174</c:v>
                </c:pt>
                <c:pt idx="123">
                  <c:v>3894</c:v>
                </c:pt>
                <c:pt idx="124">
                  <c:v>4006</c:v>
                </c:pt>
                <c:pt idx="125">
                  <c:v>3940</c:v>
                </c:pt>
                <c:pt idx="126">
                  <c:v>4225</c:v>
                </c:pt>
                <c:pt idx="127">
                  <c:v>5532</c:v>
                </c:pt>
                <c:pt idx="128">
                  <c:v>3884</c:v>
                </c:pt>
                <c:pt idx="129">
                  <c:v>4303</c:v>
                </c:pt>
                <c:pt idx="130">
                  <c:v>3893</c:v>
                </c:pt>
                <c:pt idx="131">
                  <c:v>4005</c:v>
                </c:pt>
                <c:pt idx="132">
                  <c:v>14432</c:v>
                </c:pt>
                <c:pt idx="133">
                  <c:v>8882</c:v>
                </c:pt>
                <c:pt idx="134">
                  <c:v>4780</c:v>
                </c:pt>
                <c:pt idx="135">
                  <c:v>5115</c:v>
                </c:pt>
                <c:pt idx="136">
                  <c:v>4030</c:v>
                </c:pt>
                <c:pt idx="137">
                  <c:v>3935</c:v>
                </c:pt>
                <c:pt idx="138">
                  <c:v>3946</c:v>
                </c:pt>
                <c:pt idx="139">
                  <c:v>3936</c:v>
                </c:pt>
                <c:pt idx="140">
                  <c:v>3937</c:v>
                </c:pt>
                <c:pt idx="141">
                  <c:v>3892</c:v>
                </c:pt>
                <c:pt idx="142">
                  <c:v>3837</c:v>
                </c:pt>
                <c:pt idx="143">
                  <c:v>3888</c:v>
                </c:pt>
                <c:pt idx="144">
                  <c:v>3943</c:v>
                </c:pt>
                <c:pt idx="145">
                  <c:v>5359</c:v>
                </c:pt>
                <c:pt idx="146">
                  <c:v>4017</c:v>
                </c:pt>
                <c:pt idx="147">
                  <c:v>4759</c:v>
                </c:pt>
                <c:pt idx="148">
                  <c:v>4595</c:v>
                </c:pt>
                <c:pt idx="149">
                  <c:v>5041</c:v>
                </c:pt>
                <c:pt idx="150">
                  <c:v>5288</c:v>
                </c:pt>
                <c:pt idx="151">
                  <c:v>4167</c:v>
                </c:pt>
                <c:pt idx="152">
                  <c:v>4162</c:v>
                </c:pt>
                <c:pt idx="153">
                  <c:v>4134</c:v>
                </c:pt>
                <c:pt idx="154">
                  <c:v>4352</c:v>
                </c:pt>
                <c:pt idx="155">
                  <c:v>3879</c:v>
                </c:pt>
                <c:pt idx="156">
                  <c:v>4783</c:v>
                </c:pt>
                <c:pt idx="157">
                  <c:v>4096</c:v>
                </c:pt>
                <c:pt idx="158">
                  <c:v>4059</c:v>
                </c:pt>
                <c:pt idx="159">
                  <c:v>5412</c:v>
                </c:pt>
                <c:pt idx="160">
                  <c:v>3897</c:v>
                </c:pt>
                <c:pt idx="161">
                  <c:v>3951</c:v>
                </c:pt>
                <c:pt idx="162">
                  <c:v>4109</c:v>
                </c:pt>
                <c:pt idx="163">
                  <c:v>3882</c:v>
                </c:pt>
                <c:pt idx="164">
                  <c:v>4041</c:v>
                </c:pt>
                <c:pt idx="165">
                  <c:v>4011</c:v>
                </c:pt>
                <c:pt idx="166">
                  <c:v>3927</c:v>
                </c:pt>
                <c:pt idx="167">
                  <c:v>4069</c:v>
                </c:pt>
                <c:pt idx="168">
                  <c:v>3965</c:v>
                </c:pt>
                <c:pt idx="169">
                  <c:v>3994</c:v>
                </c:pt>
                <c:pt idx="170">
                  <c:v>3982</c:v>
                </c:pt>
                <c:pt idx="171">
                  <c:v>3909</c:v>
                </c:pt>
                <c:pt idx="172">
                  <c:v>3990</c:v>
                </c:pt>
                <c:pt idx="173">
                  <c:v>4165</c:v>
                </c:pt>
                <c:pt idx="174">
                  <c:v>3944</c:v>
                </c:pt>
                <c:pt idx="175">
                  <c:v>3883</c:v>
                </c:pt>
                <c:pt idx="176">
                  <c:v>4180</c:v>
                </c:pt>
                <c:pt idx="177">
                  <c:v>3987</c:v>
                </c:pt>
                <c:pt idx="178">
                  <c:v>3950</c:v>
                </c:pt>
                <c:pt idx="179">
                  <c:v>4191</c:v>
                </c:pt>
                <c:pt idx="180">
                  <c:v>3893</c:v>
                </c:pt>
                <c:pt idx="181">
                  <c:v>3899</c:v>
                </c:pt>
                <c:pt idx="182">
                  <c:v>14018</c:v>
                </c:pt>
                <c:pt idx="183">
                  <c:v>3974</c:v>
                </c:pt>
                <c:pt idx="184">
                  <c:v>3980</c:v>
                </c:pt>
                <c:pt idx="185">
                  <c:v>3915</c:v>
                </c:pt>
                <c:pt idx="186">
                  <c:v>4067</c:v>
                </c:pt>
                <c:pt idx="187">
                  <c:v>3885</c:v>
                </c:pt>
                <c:pt idx="188">
                  <c:v>3903</c:v>
                </c:pt>
                <c:pt idx="189">
                  <c:v>3979</c:v>
                </c:pt>
                <c:pt idx="190">
                  <c:v>3948</c:v>
                </c:pt>
                <c:pt idx="191">
                  <c:v>3932</c:v>
                </c:pt>
                <c:pt idx="192">
                  <c:v>4868</c:v>
                </c:pt>
                <c:pt idx="193">
                  <c:v>4446</c:v>
                </c:pt>
                <c:pt idx="194">
                  <c:v>4896</c:v>
                </c:pt>
                <c:pt idx="195">
                  <c:v>3999</c:v>
                </c:pt>
                <c:pt idx="196">
                  <c:v>6045</c:v>
                </c:pt>
                <c:pt idx="197">
                  <c:v>4188</c:v>
                </c:pt>
                <c:pt idx="198">
                  <c:v>5184</c:v>
                </c:pt>
                <c:pt idx="199">
                  <c:v>3999</c:v>
                </c:pt>
                <c:pt idx="200">
                  <c:v>4109</c:v>
                </c:pt>
                <c:pt idx="201">
                  <c:v>4315</c:v>
                </c:pt>
                <c:pt idx="202">
                  <c:v>4511</c:v>
                </c:pt>
                <c:pt idx="203">
                  <c:v>4597</c:v>
                </c:pt>
                <c:pt idx="204">
                  <c:v>4701</c:v>
                </c:pt>
                <c:pt idx="205">
                  <c:v>4004</c:v>
                </c:pt>
                <c:pt idx="206">
                  <c:v>4228</c:v>
                </c:pt>
                <c:pt idx="207">
                  <c:v>3993</c:v>
                </c:pt>
                <c:pt idx="208">
                  <c:v>4030</c:v>
                </c:pt>
                <c:pt idx="209">
                  <c:v>4192</c:v>
                </c:pt>
                <c:pt idx="210">
                  <c:v>3969</c:v>
                </c:pt>
                <c:pt idx="211">
                  <c:v>3950</c:v>
                </c:pt>
                <c:pt idx="212">
                  <c:v>4189</c:v>
                </c:pt>
                <c:pt idx="213">
                  <c:v>4008</c:v>
                </c:pt>
                <c:pt idx="214">
                  <c:v>4085</c:v>
                </c:pt>
                <c:pt idx="215">
                  <c:v>3987</c:v>
                </c:pt>
                <c:pt idx="216">
                  <c:v>3920</c:v>
                </c:pt>
                <c:pt idx="217">
                  <c:v>4805</c:v>
                </c:pt>
                <c:pt idx="218">
                  <c:v>3885</c:v>
                </c:pt>
                <c:pt idx="219">
                  <c:v>12069</c:v>
                </c:pt>
                <c:pt idx="220">
                  <c:v>4566</c:v>
                </c:pt>
                <c:pt idx="221">
                  <c:v>3953</c:v>
                </c:pt>
                <c:pt idx="222">
                  <c:v>3969</c:v>
                </c:pt>
                <c:pt idx="223">
                  <c:v>4671</c:v>
                </c:pt>
                <c:pt idx="224">
                  <c:v>4072</c:v>
                </c:pt>
                <c:pt idx="225">
                  <c:v>3887</c:v>
                </c:pt>
                <c:pt idx="226">
                  <c:v>3905</c:v>
                </c:pt>
                <c:pt idx="227">
                  <c:v>3958</c:v>
                </c:pt>
                <c:pt idx="228">
                  <c:v>4548</c:v>
                </c:pt>
                <c:pt idx="229">
                  <c:v>4569</c:v>
                </c:pt>
                <c:pt idx="230">
                  <c:v>3839</c:v>
                </c:pt>
                <c:pt idx="231">
                  <c:v>4488</c:v>
                </c:pt>
                <c:pt idx="232">
                  <c:v>4241</c:v>
                </c:pt>
                <c:pt idx="233">
                  <c:v>4843</c:v>
                </c:pt>
                <c:pt idx="234">
                  <c:v>4279</c:v>
                </c:pt>
                <c:pt idx="235">
                  <c:v>4094</c:v>
                </c:pt>
                <c:pt idx="236">
                  <c:v>3953</c:v>
                </c:pt>
                <c:pt idx="237">
                  <c:v>3864</c:v>
                </c:pt>
                <c:pt idx="238">
                  <c:v>3850</c:v>
                </c:pt>
                <c:pt idx="239">
                  <c:v>3938</c:v>
                </c:pt>
                <c:pt idx="240">
                  <c:v>3968</c:v>
                </c:pt>
                <c:pt idx="241">
                  <c:v>3981</c:v>
                </c:pt>
                <c:pt idx="242">
                  <c:v>4852</c:v>
                </c:pt>
                <c:pt idx="243">
                  <c:v>4015</c:v>
                </c:pt>
                <c:pt idx="244">
                  <c:v>4781</c:v>
                </c:pt>
                <c:pt idx="245">
                  <c:v>4960</c:v>
                </c:pt>
                <c:pt idx="246">
                  <c:v>4119</c:v>
                </c:pt>
                <c:pt idx="247">
                  <c:v>3942</c:v>
                </c:pt>
                <c:pt idx="248">
                  <c:v>3884</c:v>
                </c:pt>
                <c:pt idx="249">
                  <c:v>4064</c:v>
                </c:pt>
                <c:pt idx="250">
                  <c:v>4015</c:v>
                </c:pt>
                <c:pt idx="251">
                  <c:v>4005</c:v>
                </c:pt>
                <c:pt idx="252">
                  <c:v>3899</c:v>
                </c:pt>
                <c:pt idx="253">
                  <c:v>3879</c:v>
                </c:pt>
                <c:pt idx="254">
                  <c:v>4205</c:v>
                </c:pt>
                <c:pt idx="255">
                  <c:v>4096</c:v>
                </c:pt>
                <c:pt idx="256">
                  <c:v>4182</c:v>
                </c:pt>
                <c:pt idx="257">
                  <c:v>3989</c:v>
                </c:pt>
                <c:pt idx="258">
                  <c:v>3955</c:v>
                </c:pt>
                <c:pt idx="259">
                  <c:v>4501</c:v>
                </c:pt>
                <c:pt idx="260">
                  <c:v>3943</c:v>
                </c:pt>
                <c:pt idx="261">
                  <c:v>3893</c:v>
                </c:pt>
                <c:pt idx="262">
                  <c:v>3898</c:v>
                </c:pt>
                <c:pt idx="263">
                  <c:v>3928</c:v>
                </c:pt>
                <c:pt idx="264">
                  <c:v>4118</c:v>
                </c:pt>
                <c:pt idx="265">
                  <c:v>3849</c:v>
                </c:pt>
                <c:pt idx="266">
                  <c:v>3902</c:v>
                </c:pt>
                <c:pt idx="267">
                  <c:v>3899</c:v>
                </c:pt>
                <c:pt idx="268">
                  <c:v>3878</c:v>
                </c:pt>
                <c:pt idx="269">
                  <c:v>3860</c:v>
                </c:pt>
                <c:pt idx="270">
                  <c:v>3921</c:v>
                </c:pt>
                <c:pt idx="271">
                  <c:v>4016</c:v>
                </c:pt>
                <c:pt idx="272">
                  <c:v>3989</c:v>
                </c:pt>
                <c:pt idx="273">
                  <c:v>3994</c:v>
                </c:pt>
                <c:pt idx="274">
                  <c:v>4386</c:v>
                </c:pt>
                <c:pt idx="275">
                  <c:v>3930</c:v>
                </c:pt>
                <c:pt idx="276">
                  <c:v>3937</c:v>
                </c:pt>
                <c:pt idx="277">
                  <c:v>4475</c:v>
                </c:pt>
                <c:pt idx="278">
                  <c:v>3897</c:v>
                </c:pt>
                <c:pt idx="279">
                  <c:v>3913</c:v>
                </c:pt>
                <c:pt idx="280">
                  <c:v>3899</c:v>
                </c:pt>
                <c:pt idx="281">
                  <c:v>3858</c:v>
                </c:pt>
                <c:pt idx="282">
                  <c:v>3992</c:v>
                </c:pt>
                <c:pt idx="283">
                  <c:v>3929</c:v>
                </c:pt>
                <c:pt idx="284">
                  <c:v>3916</c:v>
                </c:pt>
                <c:pt idx="285">
                  <c:v>3928</c:v>
                </c:pt>
                <c:pt idx="286">
                  <c:v>3908</c:v>
                </c:pt>
                <c:pt idx="287">
                  <c:v>4016</c:v>
                </c:pt>
                <c:pt idx="288">
                  <c:v>3931</c:v>
                </c:pt>
                <c:pt idx="289">
                  <c:v>3889</c:v>
                </c:pt>
                <c:pt idx="290">
                  <c:v>4126</c:v>
                </c:pt>
                <c:pt idx="291">
                  <c:v>4296</c:v>
                </c:pt>
                <c:pt idx="292">
                  <c:v>4001</c:v>
                </c:pt>
                <c:pt idx="293">
                  <c:v>3919</c:v>
                </c:pt>
                <c:pt idx="294">
                  <c:v>4714</c:v>
                </c:pt>
                <c:pt idx="295">
                  <c:v>4832</c:v>
                </c:pt>
                <c:pt idx="296">
                  <c:v>4093</c:v>
                </c:pt>
                <c:pt idx="297">
                  <c:v>4398</c:v>
                </c:pt>
                <c:pt idx="298">
                  <c:v>4425</c:v>
                </c:pt>
                <c:pt idx="299">
                  <c:v>3894</c:v>
                </c:pt>
                <c:pt idx="300">
                  <c:v>3850</c:v>
                </c:pt>
                <c:pt idx="301">
                  <c:v>3961</c:v>
                </c:pt>
                <c:pt idx="302">
                  <c:v>3889</c:v>
                </c:pt>
                <c:pt idx="303">
                  <c:v>3861</c:v>
                </c:pt>
                <c:pt idx="304">
                  <c:v>4006</c:v>
                </c:pt>
                <c:pt idx="305">
                  <c:v>3895</c:v>
                </c:pt>
                <c:pt idx="306">
                  <c:v>3956</c:v>
                </c:pt>
                <c:pt idx="307">
                  <c:v>3901</c:v>
                </c:pt>
                <c:pt idx="308">
                  <c:v>3861</c:v>
                </c:pt>
                <c:pt idx="309">
                  <c:v>4081</c:v>
                </c:pt>
                <c:pt idx="310">
                  <c:v>4008</c:v>
                </c:pt>
                <c:pt idx="311">
                  <c:v>3919</c:v>
                </c:pt>
                <c:pt idx="312">
                  <c:v>3850</c:v>
                </c:pt>
                <c:pt idx="313">
                  <c:v>4057</c:v>
                </c:pt>
                <c:pt idx="314">
                  <c:v>3886</c:v>
                </c:pt>
                <c:pt idx="315">
                  <c:v>3931</c:v>
                </c:pt>
                <c:pt idx="316">
                  <c:v>3962</c:v>
                </c:pt>
                <c:pt idx="317">
                  <c:v>3867</c:v>
                </c:pt>
                <c:pt idx="318">
                  <c:v>3878</c:v>
                </c:pt>
                <c:pt idx="319">
                  <c:v>3832</c:v>
                </c:pt>
                <c:pt idx="320">
                  <c:v>3902</c:v>
                </c:pt>
                <c:pt idx="321">
                  <c:v>3901</c:v>
                </c:pt>
                <c:pt idx="322">
                  <c:v>3842</c:v>
                </c:pt>
                <c:pt idx="323">
                  <c:v>3908</c:v>
                </c:pt>
                <c:pt idx="324">
                  <c:v>3939</c:v>
                </c:pt>
                <c:pt idx="325">
                  <c:v>3897</c:v>
                </c:pt>
                <c:pt idx="326">
                  <c:v>3920</c:v>
                </c:pt>
                <c:pt idx="327">
                  <c:v>4025</c:v>
                </c:pt>
                <c:pt idx="328">
                  <c:v>3965</c:v>
                </c:pt>
                <c:pt idx="329">
                  <c:v>3955</c:v>
                </c:pt>
                <c:pt idx="330">
                  <c:v>4155</c:v>
                </c:pt>
                <c:pt idx="331">
                  <c:v>3940</c:v>
                </c:pt>
                <c:pt idx="332">
                  <c:v>3892</c:v>
                </c:pt>
                <c:pt idx="333">
                  <c:v>3897</c:v>
                </c:pt>
                <c:pt idx="334">
                  <c:v>3971</c:v>
                </c:pt>
                <c:pt idx="335">
                  <c:v>3868</c:v>
                </c:pt>
                <c:pt idx="336">
                  <c:v>4099</c:v>
                </c:pt>
                <c:pt idx="337">
                  <c:v>4017</c:v>
                </c:pt>
                <c:pt idx="338">
                  <c:v>3964</c:v>
                </c:pt>
                <c:pt idx="339">
                  <c:v>3864</c:v>
                </c:pt>
                <c:pt idx="340">
                  <c:v>3996</c:v>
                </c:pt>
                <c:pt idx="341">
                  <c:v>4048</c:v>
                </c:pt>
                <c:pt idx="342">
                  <c:v>4369</c:v>
                </c:pt>
                <c:pt idx="343">
                  <c:v>4046</c:v>
                </c:pt>
                <c:pt idx="344">
                  <c:v>4664</c:v>
                </c:pt>
                <c:pt idx="345">
                  <c:v>4146</c:v>
                </c:pt>
                <c:pt idx="346">
                  <c:v>3937</c:v>
                </c:pt>
                <c:pt idx="347">
                  <c:v>4215</c:v>
                </c:pt>
                <c:pt idx="348">
                  <c:v>3985</c:v>
                </c:pt>
                <c:pt idx="349">
                  <c:v>3958</c:v>
                </c:pt>
                <c:pt idx="350">
                  <c:v>4378</c:v>
                </c:pt>
                <c:pt idx="351">
                  <c:v>3939</c:v>
                </c:pt>
                <c:pt idx="352">
                  <c:v>3900</c:v>
                </c:pt>
                <c:pt idx="353">
                  <c:v>3912</c:v>
                </c:pt>
                <c:pt idx="354">
                  <c:v>4105</c:v>
                </c:pt>
                <c:pt idx="355">
                  <c:v>3902</c:v>
                </c:pt>
                <c:pt idx="356">
                  <c:v>4084</c:v>
                </c:pt>
                <c:pt idx="357">
                  <c:v>4400</c:v>
                </c:pt>
                <c:pt idx="358">
                  <c:v>3881</c:v>
                </c:pt>
                <c:pt idx="359">
                  <c:v>3917</c:v>
                </c:pt>
                <c:pt idx="360">
                  <c:v>4357</c:v>
                </c:pt>
                <c:pt idx="361">
                  <c:v>5237</c:v>
                </c:pt>
                <c:pt idx="362">
                  <c:v>5219</c:v>
                </c:pt>
                <c:pt idx="363">
                  <c:v>4576</c:v>
                </c:pt>
                <c:pt idx="364">
                  <c:v>4763</c:v>
                </c:pt>
                <c:pt idx="365">
                  <c:v>50887</c:v>
                </c:pt>
                <c:pt idx="366">
                  <c:v>4985</c:v>
                </c:pt>
                <c:pt idx="367">
                  <c:v>4720</c:v>
                </c:pt>
                <c:pt idx="368">
                  <c:v>4478</c:v>
                </c:pt>
                <c:pt idx="369">
                  <c:v>5683</c:v>
                </c:pt>
                <c:pt idx="370">
                  <c:v>5180</c:v>
                </c:pt>
                <c:pt idx="371">
                  <c:v>5506</c:v>
                </c:pt>
                <c:pt idx="372">
                  <c:v>5123</c:v>
                </c:pt>
                <c:pt idx="373">
                  <c:v>5233</c:v>
                </c:pt>
                <c:pt idx="374">
                  <c:v>4643</c:v>
                </c:pt>
                <c:pt idx="375">
                  <c:v>5388</c:v>
                </c:pt>
                <c:pt idx="376">
                  <c:v>5046</c:v>
                </c:pt>
                <c:pt idx="377">
                  <c:v>5398</c:v>
                </c:pt>
                <c:pt idx="378">
                  <c:v>5213</c:v>
                </c:pt>
                <c:pt idx="379">
                  <c:v>5047</c:v>
                </c:pt>
                <c:pt idx="380">
                  <c:v>5033</c:v>
                </c:pt>
                <c:pt idx="381">
                  <c:v>5051</c:v>
                </c:pt>
                <c:pt idx="382">
                  <c:v>5150</c:v>
                </c:pt>
                <c:pt idx="383">
                  <c:v>5120</c:v>
                </c:pt>
                <c:pt idx="384">
                  <c:v>4199</c:v>
                </c:pt>
                <c:pt idx="385">
                  <c:v>3965</c:v>
                </c:pt>
                <c:pt idx="386">
                  <c:v>3919</c:v>
                </c:pt>
                <c:pt idx="387">
                  <c:v>3895</c:v>
                </c:pt>
                <c:pt idx="388">
                  <c:v>4418</c:v>
                </c:pt>
                <c:pt idx="389">
                  <c:v>4139</c:v>
                </c:pt>
                <c:pt idx="390">
                  <c:v>5726</c:v>
                </c:pt>
                <c:pt idx="391">
                  <c:v>4561</c:v>
                </c:pt>
                <c:pt idx="392">
                  <c:v>3940</c:v>
                </c:pt>
                <c:pt idx="393">
                  <c:v>3864</c:v>
                </c:pt>
                <c:pt idx="394">
                  <c:v>3879</c:v>
                </c:pt>
                <c:pt idx="395">
                  <c:v>3882</c:v>
                </c:pt>
                <c:pt idx="396">
                  <c:v>3954</c:v>
                </c:pt>
                <c:pt idx="397">
                  <c:v>3882</c:v>
                </c:pt>
                <c:pt idx="398">
                  <c:v>4087</c:v>
                </c:pt>
                <c:pt idx="399">
                  <c:v>3852</c:v>
                </c:pt>
                <c:pt idx="400">
                  <c:v>3882</c:v>
                </c:pt>
                <c:pt idx="401">
                  <c:v>4422</c:v>
                </c:pt>
                <c:pt idx="402">
                  <c:v>4140</c:v>
                </c:pt>
                <c:pt idx="403">
                  <c:v>3970</c:v>
                </c:pt>
                <c:pt idx="404">
                  <c:v>3868</c:v>
                </c:pt>
                <c:pt idx="405">
                  <c:v>3961</c:v>
                </c:pt>
                <c:pt idx="406">
                  <c:v>3903</c:v>
                </c:pt>
                <c:pt idx="407">
                  <c:v>3985</c:v>
                </c:pt>
                <c:pt idx="408">
                  <c:v>3941</c:v>
                </c:pt>
                <c:pt idx="409">
                  <c:v>3990</c:v>
                </c:pt>
                <c:pt idx="410">
                  <c:v>4326</c:v>
                </c:pt>
                <c:pt idx="411">
                  <c:v>3895</c:v>
                </c:pt>
                <c:pt idx="412">
                  <c:v>3879</c:v>
                </c:pt>
                <c:pt idx="413">
                  <c:v>3980</c:v>
                </c:pt>
                <c:pt idx="414">
                  <c:v>3949</c:v>
                </c:pt>
                <c:pt idx="415">
                  <c:v>4116</c:v>
                </c:pt>
                <c:pt idx="416">
                  <c:v>3999</c:v>
                </c:pt>
                <c:pt idx="417">
                  <c:v>4238</c:v>
                </c:pt>
                <c:pt idx="418">
                  <c:v>4771</c:v>
                </c:pt>
                <c:pt idx="419">
                  <c:v>3919</c:v>
                </c:pt>
                <c:pt idx="420">
                  <c:v>3911</c:v>
                </c:pt>
                <c:pt idx="421">
                  <c:v>3929</c:v>
                </c:pt>
                <c:pt idx="422">
                  <c:v>3847</c:v>
                </c:pt>
                <c:pt idx="423">
                  <c:v>3955</c:v>
                </c:pt>
                <c:pt idx="424">
                  <c:v>3867</c:v>
                </c:pt>
                <c:pt idx="425">
                  <c:v>3917</c:v>
                </c:pt>
                <c:pt idx="426">
                  <c:v>3898</c:v>
                </c:pt>
                <c:pt idx="427">
                  <c:v>4000</c:v>
                </c:pt>
                <c:pt idx="428">
                  <c:v>3929</c:v>
                </c:pt>
                <c:pt idx="429">
                  <c:v>3935</c:v>
                </c:pt>
                <c:pt idx="430">
                  <c:v>5317</c:v>
                </c:pt>
                <c:pt idx="431">
                  <c:v>4233</c:v>
                </c:pt>
                <c:pt idx="432">
                  <c:v>5933</c:v>
                </c:pt>
                <c:pt idx="433">
                  <c:v>5065</c:v>
                </c:pt>
                <c:pt idx="434">
                  <c:v>4788</c:v>
                </c:pt>
                <c:pt idx="435">
                  <c:v>5051</c:v>
                </c:pt>
                <c:pt idx="436">
                  <c:v>5211</c:v>
                </c:pt>
                <c:pt idx="437">
                  <c:v>4067</c:v>
                </c:pt>
                <c:pt idx="438">
                  <c:v>5558</c:v>
                </c:pt>
                <c:pt idx="439">
                  <c:v>4020</c:v>
                </c:pt>
                <c:pt idx="440">
                  <c:v>5000</c:v>
                </c:pt>
                <c:pt idx="441">
                  <c:v>4481</c:v>
                </c:pt>
                <c:pt idx="442">
                  <c:v>5899</c:v>
                </c:pt>
                <c:pt idx="443">
                  <c:v>4039</c:v>
                </c:pt>
                <c:pt idx="444">
                  <c:v>4495</c:v>
                </c:pt>
                <c:pt idx="445">
                  <c:v>4908</c:v>
                </c:pt>
                <c:pt idx="446">
                  <c:v>3882</c:v>
                </c:pt>
                <c:pt idx="447">
                  <c:v>3979</c:v>
                </c:pt>
                <c:pt idx="448">
                  <c:v>4230</c:v>
                </c:pt>
                <c:pt idx="449">
                  <c:v>3982</c:v>
                </c:pt>
                <c:pt idx="450">
                  <c:v>3960</c:v>
                </c:pt>
                <c:pt idx="451">
                  <c:v>4161</c:v>
                </c:pt>
                <c:pt idx="452">
                  <c:v>3916</c:v>
                </c:pt>
                <c:pt idx="453">
                  <c:v>3902</c:v>
                </c:pt>
                <c:pt idx="454">
                  <c:v>4071</c:v>
                </c:pt>
                <c:pt idx="455">
                  <c:v>3950</c:v>
                </c:pt>
                <c:pt idx="456">
                  <c:v>3913</c:v>
                </c:pt>
                <c:pt idx="457">
                  <c:v>4068</c:v>
                </c:pt>
                <c:pt idx="458">
                  <c:v>3886</c:v>
                </c:pt>
                <c:pt idx="459">
                  <c:v>3990</c:v>
                </c:pt>
                <c:pt idx="460">
                  <c:v>4477</c:v>
                </c:pt>
                <c:pt idx="461">
                  <c:v>3892</c:v>
                </c:pt>
                <c:pt idx="462">
                  <c:v>3903</c:v>
                </c:pt>
                <c:pt idx="463">
                  <c:v>4073</c:v>
                </c:pt>
                <c:pt idx="464">
                  <c:v>3981</c:v>
                </c:pt>
                <c:pt idx="465">
                  <c:v>3993</c:v>
                </c:pt>
                <c:pt idx="466">
                  <c:v>4635</c:v>
                </c:pt>
                <c:pt idx="467">
                  <c:v>3965</c:v>
                </c:pt>
                <c:pt idx="468">
                  <c:v>4131</c:v>
                </c:pt>
                <c:pt idx="469">
                  <c:v>4492</c:v>
                </c:pt>
                <c:pt idx="470">
                  <c:v>3991</c:v>
                </c:pt>
                <c:pt idx="471">
                  <c:v>3876</c:v>
                </c:pt>
                <c:pt idx="472">
                  <c:v>5145</c:v>
                </c:pt>
                <c:pt idx="473">
                  <c:v>3977</c:v>
                </c:pt>
                <c:pt idx="474">
                  <c:v>4380</c:v>
                </c:pt>
                <c:pt idx="475">
                  <c:v>4612</c:v>
                </c:pt>
                <c:pt idx="476">
                  <c:v>4568</c:v>
                </c:pt>
                <c:pt idx="477">
                  <c:v>4430</c:v>
                </c:pt>
                <c:pt idx="478">
                  <c:v>4691</c:v>
                </c:pt>
                <c:pt idx="479">
                  <c:v>4402</c:v>
                </c:pt>
                <c:pt idx="480">
                  <c:v>4585</c:v>
                </c:pt>
                <c:pt idx="481">
                  <c:v>5116</c:v>
                </c:pt>
                <c:pt idx="482">
                  <c:v>4973</c:v>
                </c:pt>
                <c:pt idx="483">
                  <c:v>4223</c:v>
                </c:pt>
                <c:pt idx="484">
                  <c:v>4252</c:v>
                </c:pt>
                <c:pt idx="485">
                  <c:v>3958</c:v>
                </c:pt>
                <c:pt idx="486">
                  <c:v>4948</c:v>
                </c:pt>
                <c:pt idx="487">
                  <c:v>4825</c:v>
                </c:pt>
                <c:pt idx="488">
                  <c:v>3884</c:v>
                </c:pt>
                <c:pt idx="489">
                  <c:v>4757</c:v>
                </c:pt>
                <c:pt idx="490">
                  <c:v>4497</c:v>
                </c:pt>
                <c:pt idx="491">
                  <c:v>4668</c:v>
                </c:pt>
                <c:pt idx="492">
                  <c:v>4467</c:v>
                </c:pt>
                <c:pt idx="493">
                  <c:v>4932</c:v>
                </c:pt>
                <c:pt idx="494">
                  <c:v>4522</c:v>
                </c:pt>
                <c:pt idx="495">
                  <c:v>4524</c:v>
                </c:pt>
                <c:pt idx="496">
                  <c:v>4376</c:v>
                </c:pt>
                <c:pt idx="497">
                  <c:v>4490</c:v>
                </c:pt>
                <c:pt idx="498">
                  <c:v>4802</c:v>
                </c:pt>
                <c:pt idx="499">
                  <c:v>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8-4A12-AAAC-B98E6EE0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Tiempo Busqueda Binaria Sample</a:t>
            </a:r>
            <a:r>
              <a:rPr lang="es-419" baseline="0"/>
              <a:t>,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Calculo_Frecuencias!$F$3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Calculo_Frecuencias!$E$4:$E$503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Calculo_Frecuencias!$F$4:$F$503</c:f>
              <c:numCache>
                <c:formatCode>General</c:formatCode>
                <c:ptCount val="500"/>
                <c:pt idx="0">
                  <c:v>51421</c:v>
                </c:pt>
                <c:pt idx="1">
                  <c:v>43968</c:v>
                </c:pt>
                <c:pt idx="2">
                  <c:v>43998</c:v>
                </c:pt>
                <c:pt idx="3">
                  <c:v>46778</c:v>
                </c:pt>
                <c:pt idx="4">
                  <c:v>40279</c:v>
                </c:pt>
                <c:pt idx="5">
                  <c:v>91184</c:v>
                </c:pt>
                <c:pt idx="6">
                  <c:v>38962</c:v>
                </c:pt>
                <c:pt idx="7">
                  <c:v>43506</c:v>
                </c:pt>
                <c:pt idx="8">
                  <c:v>43569</c:v>
                </c:pt>
                <c:pt idx="9">
                  <c:v>43325</c:v>
                </c:pt>
                <c:pt idx="10">
                  <c:v>39304</c:v>
                </c:pt>
                <c:pt idx="11">
                  <c:v>37807</c:v>
                </c:pt>
                <c:pt idx="12">
                  <c:v>38648</c:v>
                </c:pt>
                <c:pt idx="13">
                  <c:v>38424</c:v>
                </c:pt>
                <c:pt idx="14">
                  <c:v>42987</c:v>
                </c:pt>
                <c:pt idx="15">
                  <c:v>39606</c:v>
                </c:pt>
                <c:pt idx="16">
                  <c:v>38450</c:v>
                </c:pt>
                <c:pt idx="17">
                  <c:v>39531</c:v>
                </c:pt>
                <c:pt idx="18">
                  <c:v>40065</c:v>
                </c:pt>
                <c:pt idx="19">
                  <c:v>41687</c:v>
                </c:pt>
                <c:pt idx="20">
                  <c:v>42700</c:v>
                </c:pt>
                <c:pt idx="21">
                  <c:v>42032</c:v>
                </c:pt>
                <c:pt idx="22">
                  <c:v>40656</c:v>
                </c:pt>
                <c:pt idx="23">
                  <c:v>38985</c:v>
                </c:pt>
                <c:pt idx="24">
                  <c:v>38248</c:v>
                </c:pt>
                <c:pt idx="25">
                  <c:v>38370</c:v>
                </c:pt>
                <c:pt idx="26">
                  <c:v>38754</c:v>
                </c:pt>
                <c:pt idx="27">
                  <c:v>38328</c:v>
                </c:pt>
                <c:pt idx="28">
                  <c:v>38096</c:v>
                </c:pt>
                <c:pt idx="29">
                  <c:v>37992</c:v>
                </c:pt>
                <c:pt idx="30">
                  <c:v>37846</c:v>
                </c:pt>
                <c:pt idx="31">
                  <c:v>41634</c:v>
                </c:pt>
                <c:pt idx="32">
                  <c:v>43659</c:v>
                </c:pt>
                <c:pt idx="33">
                  <c:v>39485</c:v>
                </c:pt>
                <c:pt idx="34">
                  <c:v>37992</c:v>
                </c:pt>
                <c:pt idx="35">
                  <c:v>38174</c:v>
                </c:pt>
                <c:pt idx="36">
                  <c:v>38073</c:v>
                </c:pt>
                <c:pt idx="37">
                  <c:v>38300</c:v>
                </c:pt>
                <c:pt idx="38">
                  <c:v>38446</c:v>
                </c:pt>
                <c:pt idx="39">
                  <c:v>38299</c:v>
                </c:pt>
                <c:pt idx="40">
                  <c:v>43308</c:v>
                </c:pt>
                <c:pt idx="41">
                  <c:v>42542</c:v>
                </c:pt>
                <c:pt idx="42">
                  <c:v>42234</c:v>
                </c:pt>
                <c:pt idx="43">
                  <c:v>42660</c:v>
                </c:pt>
                <c:pt idx="44">
                  <c:v>38444</c:v>
                </c:pt>
                <c:pt idx="45">
                  <c:v>40152</c:v>
                </c:pt>
                <c:pt idx="46">
                  <c:v>40091</c:v>
                </c:pt>
                <c:pt idx="47">
                  <c:v>44507</c:v>
                </c:pt>
                <c:pt idx="48">
                  <c:v>50496</c:v>
                </c:pt>
                <c:pt idx="49">
                  <c:v>69619</c:v>
                </c:pt>
                <c:pt idx="50">
                  <c:v>69394</c:v>
                </c:pt>
                <c:pt idx="51">
                  <c:v>50699</c:v>
                </c:pt>
                <c:pt idx="52">
                  <c:v>41101</c:v>
                </c:pt>
                <c:pt idx="53">
                  <c:v>41223</c:v>
                </c:pt>
                <c:pt idx="54">
                  <c:v>40390</c:v>
                </c:pt>
                <c:pt idx="55">
                  <c:v>40717</c:v>
                </c:pt>
                <c:pt idx="56">
                  <c:v>40291</c:v>
                </c:pt>
                <c:pt idx="57">
                  <c:v>39479</c:v>
                </c:pt>
                <c:pt idx="58">
                  <c:v>39223</c:v>
                </c:pt>
                <c:pt idx="59">
                  <c:v>39572</c:v>
                </c:pt>
                <c:pt idx="60">
                  <c:v>39859</c:v>
                </c:pt>
                <c:pt idx="61">
                  <c:v>39851</c:v>
                </c:pt>
                <c:pt idx="62">
                  <c:v>38578</c:v>
                </c:pt>
                <c:pt idx="63">
                  <c:v>40647</c:v>
                </c:pt>
                <c:pt idx="64">
                  <c:v>39098</c:v>
                </c:pt>
                <c:pt idx="65">
                  <c:v>38906</c:v>
                </c:pt>
                <c:pt idx="66">
                  <c:v>38850</c:v>
                </c:pt>
                <c:pt idx="67">
                  <c:v>38802</c:v>
                </c:pt>
                <c:pt idx="68">
                  <c:v>40808</c:v>
                </c:pt>
                <c:pt idx="69">
                  <c:v>40439</c:v>
                </c:pt>
                <c:pt idx="70">
                  <c:v>40371</c:v>
                </c:pt>
                <c:pt idx="71">
                  <c:v>38951</c:v>
                </c:pt>
                <c:pt idx="72">
                  <c:v>38042</c:v>
                </c:pt>
                <c:pt idx="73">
                  <c:v>39257</c:v>
                </c:pt>
                <c:pt idx="74">
                  <c:v>134403</c:v>
                </c:pt>
                <c:pt idx="75">
                  <c:v>39449</c:v>
                </c:pt>
                <c:pt idx="76">
                  <c:v>37993</c:v>
                </c:pt>
                <c:pt idx="77">
                  <c:v>39386</c:v>
                </c:pt>
                <c:pt idx="78">
                  <c:v>38460</c:v>
                </c:pt>
                <c:pt idx="79">
                  <c:v>39271</c:v>
                </c:pt>
                <c:pt idx="80">
                  <c:v>39012</c:v>
                </c:pt>
                <c:pt idx="81">
                  <c:v>39505</c:v>
                </c:pt>
                <c:pt idx="82">
                  <c:v>38628</c:v>
                </c:pt>
                <c:pt idx="83">
                  <c:v>39045</c:v>
                </c:pt>
                <c:pt idx="84">
                  <c:v>39534</c:v>
                </c:pt>
                <c:pt idx="85">
                  <c:v>40350</c:v>
                </c:pt>
                <c:pt idx="86">
                  <c:v>39577</c:v>
                </c:pt>
                <c:pt idx="87">
                  <c:v>39393</c:v>
                </c:pt>
                <c:pt idx="88">
                  <c:v>39479</c:v>
                </c:pt>
                <c:pt idx="89">
                  <c:v>41264</c:v>
                </c:pt>
                <c:pt idx="90">
                  <c:v>39107</c:v>
                </c:pt>
                <c:pt idx="91">
                  <c:v>38839</c:v>
                </c:pt>
                <c:pt idx="92">
                  <c:v>38703</c:v>
                </c:pt>
                <c:pt idx="93">
                  <c:v>38488</c:v>
                </c:pt>
                <c:pt idx="94">
                  <c:v>38487</c:v>
                </c:pt>
                <c:pt idx="95">
                  <c:v>40837</c:v>
                </c:pt>
                <c:pt idx="96">
                  <c:v>46254</c:v>
                </c:pt>
                <c:pt idx="97">
                  <c:v>38879</c:v>
                </c:pt>
                <c:pt idx="98">
                  <c:v>38532</c:v>
                </c:pt>
                <c:pt idx="99">
                  <c:v>49849</c:v>
                </c:pt>
                <c:pt idx="100">
                  <c:v>50577</c:v>
                </c:pt>
                <c:pt idx="101">
                  <c:v>48765</c:v>
                </c:pt>
                <c:pt idx="102">
                  <c:v>45415</c:v>
                </c:pt>
                <c:pt idx="103">
                  <c:v>40543</c:v>
                </c:pt>
                <c:pt idx="104">
                  <c:v>46760</c:v>
                </c:pt>
                <c:pt idx="105">
                  <c:v>41159</c:v>
                </c:pt>
                <c:pt idx="106">
                  <c:v>40795</c:v>
                </c:pt>
                <c:pt idx="107">
                  <c:v>39861</c:v>
                </c:pt>
                <c:pt idx="108">
                  <c:v>40689</c:v>
                </c:pt>
                <c:pt idx="109">
                  <c:v>40548</c:v>
                </c:pt>
                <c:pt idx="110">
                  <c:v>39172</c:v>
                </c:pt>
                <c:pt idx="111">
                  <c:v>40424</c:v>
                </c:pt>
                <c:pt idx="112">
                  <c:v>38565</c:v>
                </c:pt>
                <c:pt idx="113">
                  <c:v>44017</c:v>
                </c:pt>
                <c:pt idx="114">
                  <c:v>38860</c:v>
                </c:pt>
                <c:pt idx="115">
                  <c:v>39981</c:v>
                </c:pt>
                <c:pt idx="116">
                  <c:v>39805</c:v>
                </c:pt>
                <c:pt idx="117">
                  <c:v>38485</c:v>
                </c:pt>
                <c:pt idx="118">
                  <c:v>38109</c:v>
                </c:pt>
                <c:pt idx="119">
                  <c:v>43730</c:v>
                </c:pt>
                <c:pt idx="120">
                  <c:v>38172</c:v>
                </c:pt>
                <c:pt idx="121">
                  <c:v>38256</c:v>
                </c:pt>
                <c:pt idx="122">
                  <c:v>38290</c:v>
                </c:pt>
                <c:pt idx="123">
                  <c:v>38256</c:v>
                </c:pt>
                <c:pt idx="124">
                  <c:v>37836</c:v>
                </c:pt>
                <c:pt idx="125">
                  <c:v>39126</c:v>
                </c:pt>
                <c:pt idx="126">
                  <c:v>41330</c:v>
                </c:pt>
                <c:pt idx="127">
                  <c:v>38349</c:v>
                </c:pt>
                <c:pt idx="128">
                  <c:v>37894</c:v>
                </c:pt>
                <c:pt idx="129">
                  <c:v>38341</c:v>
                </c:pt>
                <c:pt idx="130">
                  <c:v>38681</c:v>
                </c:pt>
                <c:pt idx="131">
                  <c:v>38461</c:v>
                </c:pt>
                <c:pt idx="132">
                  <c:v>38084</c:v>
                </c:pt>
                <c:pt idx="133">
                  <c:v>38229</c:v>
                </c:pt>
                <c:pt idx="134">
                  <c:v>38891</c:v>
                </c:pt>
                <c:pt idx="135">
                  <c:v>39934</c:v>
                </c:pt>
                <c:pt idx="136">
                  <c:v>40163</c:v>
                </c:pt>
                <c:pt idx="137">
                  <c:v>39064</c:v>
                </c:pt>
                <c:pt idx="138">
                  <c:v>37973</c:v>
                </c:pt>
                <c:pt idx="139">
                  <c:v>38912</c:v>
                </c:pt>
                <c:pt idx="140">
                  <c:v>44743</c:v>
                </c:pt>
                <c:pt idx="141">
                  <c:v>38495</c:v>
                </c:pt>
                <c:pt idx="142">
                  <c:v>38838</c:v>
                </c:pt>
                <c:pt idx="143">
                  <c:v>38385</c:v>
                </c:pt>
                <c:pt idx="144">
                  <c:v>52817</c:v>
                </c:pt>
                <c:pt idx="145">
                  <c:v>38196</c:v>
                </c:pt>
                <c:pt idx="146">
                  <c:v>45575</c:v>
                </c:pt>
                <c:pt idx="147">
                  <c:v>38944</c:v>
                </c:pt>
                <c:pt idx="148">
                  <c:v>38770</c:v>
                </c:pt>
                <c:pt idx="149">
                  <c:v>41262</c:v>
                </c:pt>
                <c:pt idx="150">
                  <c:v>40763</c:v>
                </c:pt>
                <c:pt idx="151">
                  <c:v>39197</c:v>
                </c:pt>
                <c:pt idx="152">
                  <c:v>39641</c:v>
                </c:pt>
                <c:pt idx="153">
                  <c:v>40095</c:v>
                </c:pt>
                <c:pt idx="154">
                  <c:v>40274</c:v>
                </c:pt>
                <c:pt idx="155">
                  <c:v>40566</c:v>
                </c:pt>
                <c:pt idx="156">
                  <c:v>40653</c:v>
                </c:pt>
                <c:pt idx="157">
                  <c:v>41173</c:v>
                </c:pt>
                <c:pt idx="158">
                  <c:v>39776</c:v>
                </c:pt>
                <c:pt idx="159">
                  <c:v>38474</c:v>
                </c:pt>
                <c:pt idx="160">
                  <c:v>40351</c:v>
                </c:pt>
                <c:pt idx="161">
                  <c:v>38989</c:v>
                </c:pt>
                <c:pt idx="162">
                  <c:v>39708</c:v>
                </c:pt>
                <c:pt idx="163">
                  <c:v>37777</c:v>
                </c:pt>
                <c:pt idx="164">
                  <c:v>39609</c:v>
                </c:pt>
                <c:pt idx="165">
                  <c:v>39795</c:v>
                </c:pt>
                <c:pt idx="166">
                  <c:v>40201</c:v>
                </c:pt>
                <c:pt idx="167">
                  <c:v>43151</c:v>
                </c:pt>
                <c:pt idx="168">
                  <c:v>40338</c:v>
                </c:pt>
                <c:pt idx="169">
                  <c:v>41267</c:v>
                </c:pt>
                <c:pt idx="170">
                  <c:v>40072</c:v>
                </c:pt>
                <c:pt idx="171">
                  <c:v>40732</c:v>
                </c:pt>
                <c:pt idx="172">
                  <c:v>41166</c:v>
                </c:pt>
                <c:pt idx="173">
                  <c:v>40554</c:v>
                </c:pt>
                <c:pt idx="174">
                  <c:v>38909</c:v>
                </c:pt>
                <c:pt idx="175">
                  <c:v>76854</c:v>
                </c:pt>
                <c:pt idx="176">
                  <c:v>39652</c:v>
                </c:pt>
                <c:pt idx="177">
                  <c:v>39694</c:v>
                </c:pt>
                <c:pt idx="178">
                  <c:v>40209</c:v>
                </c:pt>
                <c:pt idx="179">
                  <c:v>40681</c:v>
                </c:pt>
                <c:pt idx="180">
                  <c:v>39958</c:v>
                </c:pt>
                <c:pt idx="181">
                  <c:v>39993</c:v>
                </c:pt>
                <c:pt idx="182">
                  <c:v>39054</c:v>
                </c:pt>
                <c:pt idx="183">
                  <c:v>39538</c:v>
                </c:pt>
                <c:pt idx="184">
                  <c:v>39784</c:v>
                </c:pt>
                <c:pt idx="185">
                  <c:v>40302</c:v>
                </c:pt>
                <c:pt idx="186">
                  <c:v>39347</c:v>
                </c:pt>
                <c:pt idx="187">
                  <c:v>39589</c:v>
                </c:pt>
                <c:pt idx="188">
                  <c:v>41809</c:v>
                </c:pt>
                <c:pt idx="189">
                  <c:v>40479</c:v>
                </c:pt>
                <c:pt idx="190">
                  <c:v>40201</c:v>
                </c:pt>
                <c:pt idx="191">
                  <c:v>38659</c:v>
                </c:pt>
                <c:pt idx="192">
                  <c:v>40780</c:v>
                </c:pt>
                <c:pt idx="193">
                  <c:v>40807</c:v>
                </c:pt>
                <c:pt idx="194">
                  <c:v>38174</c:v>
                </c:pt>
                <c:pt idx="195">
                  <c:v>39724</c:v>
                </c:pt>
                <c:pt idx="196">
                  <c:v>39498</c:v>
                </c:pt>
                <c:pt idx="197">
                  <c:v>38410</c:v>
                </c:pt>
                <c:pt idx="198">
                  <c:v>39440</c:v>
                </c:pt>
                <c:pt idx="199">
                  <c:v>45940</c:v>
                </c:pt>
                <c:pt idx="200">
                  <c:v>39102</c:v>
                </c:pt>
                <c:pt idx="201">
                  <c:v>38089</c:v>
                </c:pt>
                <c:pt idx="202">
                  <c:v>38933</c:v>
                </c:pt>
                <c:pt idx="203">
                  <c:v>47782</c:v>
                </c:pt>
                <c:pt idx="204">
                  <c:v>38087</c:v>
                </c:pt>
                <c:pt idx="205">
                  <c:v>38059</c:v>
                </c:pt>
                <c:pt idx="206">
                  <c:v>37708</c:v>
                </c:pt>
                <c:pt idx="207">
                  <c:v>37686</c:v>
                </c:pt>
                <c:pt idx="208">
                  <c:v>37727</c:v>
                </c:pt>
                <c:pt idx="209">
                  <c:v>55601</c:v>
                </c:pt>
                <c:pt idx="210">
                  <c:v>38282</c:v>
                </c:pt>
                <c:pt idx="211">
                  <c:v>39189</c:v>
                </c:pt>
                <c:pt idx="212">
                  <c:v>39102</c:v>
                </c:pt>
                <c:pt idx="213">
                  <c:v>40664</c:v>
                </c:pt>
                <c:pt idx="214">
                  <c:v>40345</c:v>
                </c:pt>
                <c:pt idx="215">
                  <c:v>38749</c:v>
                </c:pt>
                <c:pt idx="216">
                  <c:v>38278</c:v>
                </c:pt>
                <c:pt idx="217">
                  <c:v>38000</c:v>
                </c:pt>
                <c:pt idx="218">
                  <c:v>37986</c:v>
                </c:pt>
                <c:pt idx="219">
                  <c:v>38041</c:v>
                </c:pt>
                <c:pt idx="220">
                  <c:v>39979</c:v>
                </c:pt>
                <c:pt idx="221">
                  <c:v>37969</c:v>
                </c:pt>
                <c:pt idx="222">
                  <c:v>39079</c:v>
                </c:pt>
                <c:pt idx="223">
                  <c:v>38433</c:v>
                </c:pt>
                <c:pt idx="224">
                  <c:v>38565</c:v>
                </c:pt>
                <c:pt idx="225">
                  <c:v>38580</c:v>
                </c:pt>
                <c:pt idx="226">
                  <c:v>39796</c:v>
                </c:pt>
                <c:pt idx="227">
                  <c:v>39452</c:v>
                </c:pt>
                <c:pt idx="228">
                  <c:v>46701</c:v>
                </c:pt>
                <c:pt idx="229">
                  <c:v>44505</c:v>
                </c:pt>
                <c:pt idx="230">
                  <c:v>38972</c:v>
                </c:pt>
                <c:pt idx="231">
                  <c:v>37989</c:v>
                </c:pt>
                <c:pt idx="232">
                  <c:v>42885</c:v>
                </c:pt>
                <c:pt idx="233">
                  <c:v>38272</c:v>
                </c:pt>
                <c:pt idx="234">
                  <c:v>38651</c:v>
                </c:pt>
                <c:pt idx="235">
                  <c:v>39090</c:v>
                </c:pt>
                <c:pt idx="236">
                  <c:v>39393</c:v>
                </c:pt>
                <c:pt idx="237">
                  <c:v>38201</c:v>
                </c:pt>
                <c:pt idx="238">
                  <c:v>38384</c:v>
                </c:pt>
                <c:pt idx="239">
                  <c:v>38754</c:v>
                </c:pt>
                <c:pt idx="240">
                  <c:v>55392</c:v>
                </c:pt>
                <c:pt idx="241">
                  <c:v>86678</c:v>
                </c:pt>
                <c:pt idx="242">
                  <c:v>38023</c:v>
                </c:pt>
                <c:pt idx="243">
                  <c:v>38196</c:v>
                </c:pt>
                <c:pt idx="244">
                  <c:v>38617</c:v>
                </c:pt>
                <c:pt idx="245">
                  <c:v>39453</c:v>
                </c:pt>
                <c:pt idx="246">
                  <c:v>38244</c:v>
                </c:pt>
                <c:pt idx="247">
                  <c:v>37814</c:v>
                </c:pt>
                <c:pt idx="248">
                  <c:v>38683</c:v>
                </c:pt>
                <c:pt idx="249">
                  <c:v>41578</c:v>
                </c:pt>
                <c:pt idx="250">
                  <c:v>40667</c:v>
                </c:pt>
                <c:pt idx="251">
                  <c:v>39904</c:v>
                </c:pt>
                <c:pt idx="252">
                  <c:v>38817</c:v>
                </c:pt>
                <c:pt idx="253">
                  <c:v>42189</c:v>
                </c:pt>
                <c:pt idx="254">
                  <c:v>216582</c:v>
                </c:pt>
                <c:pt idx="255">
                  <c:v>39065</c:v>
                </c:pt>
                <c:pt idx="256">
                  <c:v>38996</c:v>
                </c:pt>
                <c:pt idx="257">
                  <c:v>41244</c:v>
                </c:pt>
                <c:pt idx="258">
                  <c:v>46171</c:v>
                </c:pt>
                <c:pt idx="259">
                  <c:v>39686</c:v>
                </c:pt>
                <c:pt idx="260">
                  <c:v>39470</c:v>
                </c:pt>
                <c:pt idx="261">
                  <c:v>39245</c:v>
                </c:pt>
                <c:pt idx="262">
                  <c:v>38809</c:v>
                </c:pt>
                <c:pt idx="263">
                  <c:v>39894</c:v>
                </c:pt>
                <c:pt idx="264">
                  <c:v>39154</c:v>
                </c:pt>
                <c:pt idx="265">
                  <c:v>38499</c:v>
                </c:pt>
                <c:pt idx="266">
                  <c:v>39467</c:v>
                </c:pt>
                <c:pt idx="267">
                  <c:v>38962</c:v>
                </c:pt>
                <c:pt idx="268">
                  <c:v>39418</c:v>
                </c:pt>
                <c:pt idx="269">
                  <c:v>40482</c:v>
                </c:pt>
                <c:pt idx="270">
                  <c:v>41776</c:v>
                </c:pt>
                <c:pt idx="271">
                  <c:v>42513</c:v>
                </c:pt>
                <c:pt idx="272">
                  <c:v>41791</c:v>
                </c:pt>
                <c:pt idx="273">
                  <c:v>40905</c:v>
                </c:pt>
                <c:pt idx="274">
                  <c:v>46589</c:v>
                </c:pt>
                <c:pt idx="275">
                  <c:v>41960</c:v>
                </c:pt>
                <c:pt idx="276">
                  <c:v>43246</c:v>
                </c:pt>
                <c:pt idx="277">
                  <c:v>39234</c:v>
                </c:pt>
                <c:pt idx="278">
                  <c:v>82693</c:v>
                </c:pt>
                <c:pt idx="279">
                  <c:v>74679</c:v>
                </c:pt>
                <c:pt idx="280">
                  <c:v>52459</c:v>
                </c:pt>
                <c:pt idx="281">
                  <c:v>43563</c:v>
                </c:pt>
                <c:pt idx="282">
                  <c:v>39344</c:v>
                </c:pt>
                <c:pt idx="283">
                  <c:v>38181</c:v>
                </c:pt>
                <c:pt idx="284">
                  <c:v>39507</c:v>
                </c:pt>
                <c:pt idx="285">
                  <c:v>38494</c:v>
                </c:pt>
                <c:pt idx="286">
                  <c:v>38409</c:v>
                </c:pt>
                <c:pt idx="287">
                  <c:v>44970</c:v>
                </c:pt>
                <c:pt idx="288">
                  <c:v>38467</c:v>
                </c:pt>
                <c:pt idx="289">
                  <c:v>38399</c:v>
                </c:pt>
                <c:pt idx="290">
                  <c:v>42526</c:v>
                </c:pt>
                <c:pt idx="291">
                  <c:v>41160</c:v>
                </c:pt>
                <c:pt idx="292">
                  <c:v>38663</c:v>
                </c:pt>
                <c:pt idx="293">
                  <c:v>38396</c:v>
                </c:pt>
                <c:pt idx="294">
                  <c:v>40607</c:v>
                </c:pt>
                <c:pt idx="295">
                  <c:v>38689</c:v>
                </c:pt>
                <c:pt idx="296">
                  <c:v>40810</c:v>
                </c:pt>
                <c:pt idx="297">
                  <c:v>43939</c:v>
                </c:pt>
                <c:pt idx="298">
                  <c:v>40339</c:v>
                </c:pt>
                <c:pt idx="299">
                  <c:v>39645</c:v>
                </c:pt>
                <c:pt idx="300">
                  <c:v>39357</c:v>
                </c:pt>
                <c:pt idx="301">
                  <c:v>58037</c:v>
                </c:pt>
                <c:pt idx="302">
                  <c:v>40476</c:v>
                </c:pt>
                <c:pt idx="303">
                  <c:v>38378</c:v>
                </c:pt>
                <c:pt idx="304">
                  <c:v>39053</c:v>
                </c:pt>
                <c:pt idx="305">
                  <c:v>94986</c:v>
                </c:pt>
                <c:pt idx="306">
                  <c:v>42638</c:v>
                </c:pt>
                <c:pt idx="307">
                  <c:v>38262</c:v>
                </c:pt>
                <c:pt idx="308">
                  <c:v>38809</c:v>
                </c:pt>
                <c:pt idx="309">
                  <c:v>37944</c:v>
                </c:pt>
                <c:pt idx="310">
                  <c:v>38876</c:v>
                </c:pt>
                <c:pt idx="311">
                  <c:v>39909</c:v>
                </c:pt>
                <c:pt idx="312">
                  <c:v>38764</c:v>
                </c:pt>
                <c:pt idx="313">
                  <c:v>40826</c:v>
                </c:pt>
                <c:pt idx="314">
                  <c:v>39899</c:v>
                </c:pt>
                <c:pt idx="315">
                  <c:v>39447</c:v>
                </c:pt>
                <c:pt idx="316">
                  <c:v>40102</c:v>
                </c:pt>
                <c:pt idx="317">
                  <c:v>50590</c:v>
                </c:pt>
                <c:pt idx="318">
                  <c:v>39998</c:v>
                </c:pt>
                <c:pt idx="319">
                  <c:v>40558</c:v>
                </c:pt>
                <c:pt idx="320">
                  <c:v>39013</c:v>
                </c:pt>
                <c:pt idx="321">
                  <c:v>40615</c:v>
                </c:pt>
                <c:pt idx="322">
                  <c:v>39936</c:v>
                </c:pt>
                <c:pt idx="323">
                  <c:v>337767</c:v>
                </c:pt>
                <c:pt idx="324">
                  <c:v>46049</c:v>
                </c:pt>
                <c:pt idx="325">
                  <c:v>47674</c:v>
                </c:pt>
                <c:pt idx="326">
                  <c:v>40643</c:v>
                </c:pt>
                <c:pt idx="327">
                  <c:v>43941</c:v>
                </c:pt>
                <c:pt idx="328">
                  <c:v>40934</c:v>
                </c:pt>
                <c:pt idx="329">
                  <c:v>40389</c:v>
                </c:pt>
                <c:pt idx="330">
                  <c:v>39871</c:v>
                </c:pt>
                <c:pt idx="331">
                  <c:v>40344</c:v>
                </c:pt>
                <c:pt idx="332">
                  <c:v>38963</c:v>
                </c:pt>
                <c:pt idx="333">
                  <c:v>39195</c:v>
                </c:pt>
                <c:pt idx="334">
                  <c:v>39591</c:v>
                </c:pt>
                <c:pt idx="335">
                  <c:v>39017</c:v>
                </c:pt>
                <c:pt idx="336">
                  <c:v>40239</c:v>
                </c:pt>
                <c:pt idx="337">
                  <c:v>42313</c:v>
                </c:pt>
                <c:pt idx="338">
                  <c:v>47323</c:v>
                </c:pt>
                <c:pt idx="339">
                  <c:v>38757</c:v>
                </c:pt>
                <c:pt idx="340">
                  <c:v>38714</c:v>
                </c:pt>
                <c:pt idx="341">
                  <c:v>38675</c:v>
                </c:pt>
                <c:pt idx="342">
                  <c:v>41819</c:v>
                </c:pt>
                <c:pt idx="343">
                  <c:v>39114</c:v>
                </c:pt>
                <c:pt idx="344">
                  <c:v>39299</c:v>
                </c:pt>
                <c:pt idx="345">
                  <c:v>38852</c:v>
                </c:pt>
                <c:pt idx="346">
                  <c:v>38783</c:v>
                </c:pt>
                <c:pt idx="347">
                  <c:v>39326</c:v>
                </c:pt>
                <c:pt idx="348">
                  <c:v>40476</c:v>
                </c:pt>
                <c:pt idx="349">
                  <c:v>39637</c:v>
                </c:pt>
                <c:pt idx="350">
                  <c:v>39630</c:v>
                </c:pt>
                <c:pt idx="351">
                  <c:v>40040</c:v>
                </c:pt>
                <c:pt idx="352">
                  <c:v>44064</c:v>
                </c:pt>
                <c:pt idx="353">
                  <c:v>39192</c:v>
                </c:pt>
                <c:pt idx="354">
                  <c:v>39274</c:v>
                </c:pt>
                <c:pt idx="355">
                  <c:v>38432</c:v>
                </c:pt>
                <c:pt idx="356">
                  <c:v>39217</c:v>
                </c:pt>
                <c:pt idx="357">
                  <c:v>38888</c:v>
                </c:pt>
                <c:pt idx="358">
                  <c:v>47409</c:v>
                </c:pt>
                <c:pt idx="359">
                  <c:v>39032</c:v>
                </c:pt>
                <c:pt idx="360">
                  <c:v>38075</c:v>
                </c:pt>
                <c:pt idx="361">
                  <c:v>43380</c:v>
                </c:pt>
                <c:pt idx="362">
                  <c:v>38675</c:v>
                </c:pt>
                <c:pt idx="363">
                  <c:v>38223</c:v>
                </c:pt>
                <c:pt idx="364">
                  <c:v>38786</c:v>
                </c:pt>
                <c:pt idx="365">
                  <c:v>39667</c:v>
                </c:pt>
                <c:pt idx="366">
                  <c:v>39401</c:v>
                </c:pt>
                <c:pt idx="367">
                  <c:v>39492</c:v>
                </c:pt>
                <c:pt idx="368">
                  <c:v>39279</c:v>
                </c:pt>
                <c:pt idx="369">
                  <c:v>39339</c:v>
                </c:pt>
                <c:pt idx="370">
                  <c:v>39523</c:v>
                </c:pt>
                <c:pt idx="371">
                  <c:v>39155</c:v>
                </c:pt>
                <c:pt idx="372">
                  <c:v>38802</c:v>
                </c:pt>
                <c:pt idx="373">
                  <c:v>39178</c:v>
                </c:pt>
                <c:pt idx="374">
                  <c:v>39232</c:v>
                </c:pt>
                <c:pt idx="375">
                  <c:v>39501</c:v>
                </c:pt>
                <c:pt idx="376">
                  <c:v>38773</c:v>
                </c:pt>
                <c:pt idx="377">
                  <c:v>39472</c:v>
                </c:pt>
                <c:pt idx="378">
                  <c:v>38640</c:v>
                </c:pt>
                <c:pt idx="379">
                  <c:v>43362</c:v>
                </c:pt>
                <c:pt idx="380">
                  <c:v>38950</c:v>
                </c:pt>
                <c:pt idx="381">
                  <c:v>39339</c:v>
                </c:pt>
                <c:pt idx="382">
                  <c:v>39154</c:v>
                </c:pt>
                <c:pt idx="383">
                  <c:v>39029</c:v>
                </c:pt>
                <c:pt idx="384">
                  <c:v>38830</c:v>
                </c:pt>
                <c:pt idx="385">
                  <c:v>39484</c:v>
                </c:pt>
                <c:pt idx="386">
                  <c:v>39317</c:v>
                </c:pt>
                <c:pt idx="387">
                  <c:v>38913</c:v>
                </c:pt>
                <c:pt idx="388">
                  <c:v>38362</c:v>
                </c:pt>
                <c:pt idx="389">
                  <c:v>39097</c:v>
                </c:pt>
                <c:pt idx="390">
                  <c:v>51024</c:v>
                </c:pt>
                <c:pt idx="391">
                  <c:v>38790</c:v>
                </c:pt>
                <c:pt idx="392">
                  <c:v>44055</c:v>
                </c:pt>
                <c:pt idx="393">
                  <c:v>40579</c:v>
                </c:pt>
                <c:pt idx="394">
                  <c:v>42143</c:v>
                </c:pt>
                <c:pt idx="395">
                  <c:v>38629</c:v>
                </c:pt>
                <c:pt idx="396">
                  <c:v>45143</c:v>
                </c:pt>
                <c:pt idx="397">
                  <c:v>38996</c:v>
                </c:pt>
                <c:pt idx="398">
                  <c:v>39283</c:v>
                </c:pt>
                <c:pt idx="399">
                  <c:v>39191</c:v>
                </c:pt>
                <c:pt idx="400">
                  <c:v>41659</c:v>
                </c:pt>
                <c:pt idx="401">
                  <c:v>38868</c:v>
                </c:pt>
                <c:pt idx="402">
                  <c:v>38083</c:v>
                </c:pt>
                <c:pt idx="403">
                  <c:v>38270</c:v>
                </c:pt>
                <c:pt idx="404">
                  <c:v>48982</c:v>
                </c:pt>
                <c:pt idx="405">
                  <c:v>38539</c:v>
                </c:pt>
                <c:pt idx="406">
                  <c:v>39692</c:v>
                </c:pt>
                <c:pt idx="407">
                  <c:v>37911</c:v>
                </c:pt>
                <c:pt idx="408">
                  <c:v>38218</c:v>
                </c:pt>
                <c:pt idx="409">
                  <c:v>40676</c:v>
                </c:pt>
                <c:pt idx="410">
                  <c:v>38691</c:v>
                </c:pt>
                <c:pt idx="411">
                  <c:v>38894</c:v>
                </c:pt>
                <c:pt idx="412">
                  <c:v>39714</c:v>
                </c:pt>
                <c:pt idx="413">
                  <c:v>41064</c:v>
                </c:pt>
                <c:pt idx="414">
                  <c:v>51096</c:v>
                </c:pt>
                <c:pt idx="415">
                  <c:v>41251</c:v>
                </c:pt>
                <c:pt idx="416">
                  <c:v>39158</c:v>
                </c:pt>
                <c:pt idx="417">
                  <c:v>40032</c:v>
                </c:pt>
                <c:pt idx="418">
                  <c:v>40898</c:v>
                </c:pt>
                <c:pt idx="419">
                  <c:v>39237</c:v>
                </c:pt>
                <c:pt idx="420">
                  <c:v>39956</c:v>
                </c:pt>
                <c:pt idx="421">
                  <c:v>41240</c:v>
                </c:pt>
                <c:pt idx="422">
                  <c:v>39879</c:v>
                </c:pt>
                <c:pt idx="423">
                  <c:v>41638</c:v>
                </c:pt>
                <c:pt idx="424">
                  <c:v>41260</c:v>
                </c:pt>
                <c:pt idx="425">
                  <c:v>39425</c:v>
                </c:pt>
                <c:pt idx="426">
                  <c:v>38652</c:v>
                </c:pt>
                <c:pt idx="427">
                  <c:v>40217</c:v>
                </c:pt>
                <c:pt idx="428">
                  <c:v>40088</c:v>
                </c:pt>
                <c:pt idx="429">
                  <c:v>40121</c:v>
                </c:pt>
                <c:pt idx="430">
                  <c:v>39761</c:v>
                </c:pt>
                <c:pt idx="431">
                  <c:v>39533</c:v>
                </c:pt>
                <c:pt idx="432">
                  <c:v>41064</c:v>
                </c:pt>
                <c:pt idx="433">
                  <c:v>39159</c:v>
                </c:pt>
                <c:pt idx="434">
                  <c:v>38764</c:v>
                </c:pt>
                <c:pt idx="435">
                  <c:v>38763</c:v>
                </c:pt>
                <c:pt idx="436">
                  <c:v>39059</c:v>
                </c:pt>
                <c:pt idx="437">
                  <c:v>38428</c:v>
                </c:pt>
                <c:pt idx="438">
                  <c:v>45259</c:v>
                </c:pt>
                <c:pt idx="439">
                  <c:v>39278</c:v>
                </c:pt>
                <c:pt idx="440">
                  <c:v>38671</c:v>
                </c:pt>
                <c:pt idx="441">
                  <c:v>37795</c:v>
                </c:pt>
                <c:pt idx="442">
                  <c:v>38979</c:v>
                </c:pt>
                <c:pt idx="443">
                  <c:v>40268</c:v>
                </c:pt>
                <c:pt idx="444">
                  <c:v>38220</c:v>
                </c:pt>
                <c:pt idx="445">
                  <c:v>38280</c:v>
                </c:pt>
                <c:pt idx="446">
                  <c:v>38152</c:v>
                </c:pt>
                <c:pt idx="447">
                  <c:v>38229</c:v>
                </c:pt>
                <c:pt idx="448">
                  <c:v>38599</c:v>
                </c:pt>
                <c:pt idx="449">
                  <c:v>38046</c:v>
                </c:pt>
                <c:pt idx="450">
                  <c:v>37871</c:v>
                </c:pt>
                <c:pt idx="451">
                  <c:v>37895</c:v>
                </c:pt>
                <c:pt idx="452">
                  <c:v>37886</c:v>
                </c:pt>
                <c:pt idx="453">
                  <c:v>37883</c:v>
                </c:pt>
                <c:pt idx="454">
                  <c:v>38617</c:v>
                </c:pt>
                <c:pt idx="455">
                  <c:v>39807</c:v>
                </c:pt>
                <c:pt idx="456">
                  <c:v>39337</c:v>
                </c:pt>
                <c:pt idx="457">
                  <c:v>41047</c:v>
                </c:pt>
                <c:pt idx="458">
                  <c:v>39632</c:v>
                </c:pt>
                <c:pt idx="459">
                  <c:v>39386</c:v>
                </c:pt>
                <c:pt idx="460">
                  <c:v>71381</c:v>
                </c:pt>
                <c:pt idx="461">
                  <c:v>37851</c:v>
                </c:pt>
                <c:pt idx="462">
                  <c:v>39173</c:v>
                </c:pt>
                <c:pt idx="463">
                  <c:v>37936</c:v>
                </c:pt>
                <c:pt idx="464">
                  <c:v>43685</c:v>
                </c:pt>
                <c:pt idx="465">
                  <c:v>41328</c:v>
                </c:pt>
                <c:pt idx="466">
                  <c:v>38336</c:v>
                </c:pt>
                <c:pt idx="467">
                  <c:v>38268</c:v>
                </c:pt>
                <c:pt idx="468">
                  <c:v>38331</c:v>
                </c:pt>
                <c:pt idx="469">
                  <c:v>46877</c:v>
                </c:pt>
                <c:pt idx="470">
                  <c:v>39014</c:v>
                </c:pt>
                <c:pt idx="471">
                  <c:v>39401</c:v>
                </c:pt>
                <c:pt idx="472">
                  <c:v>39536</c:v>
                </c:pt>
                <c:pt idx="473">
                  <c:v>40047</c:v>
                </c:pt>
                <c:pt idx="474">
                  <c:v>39682</c:v>
                </c:pt>
                <c:pt idx="475">
                  <c:v>40437</c:v>
                </c:pt>
                <c:pt idx="476">
                  <c:v>40730</c:v>
                </c:pt>
                <c:pt idx="477">
                  <c:v>40287</c:v>
                </c:pt>
                <c:pt idx="478">
                  <c:v>39978</c:v>
                </c:pt>
                <c:pt idx="479">
                  <c:v>38946</c:v>
                </c:pt>
                <c:pt idx="480">
                  <c:v>38502</c:v>
                </c:pt>
                <c:pt idx="481">
                  <c:v>38922</c:v>
                </c:pt>
                <c:pt idx="482">
                  <c:v>38744</c:v>
                </c:pt>
                <c:pt idx="483">
                  <c:v>39476</c:v>
                </c:pt>
                <c:pt idx="484">
                  <c:v>39948</c:v>
                </c:pt>
                <c:pt idx="485">
                  <c:v>40835</c:v>
                </c:pt>
                <c:pt idx="486">
                  <c:v>39104</c:v>
                </c:pt>
                <c:pt idx="487">
                  <c:v>39743</c:v>
                </c:pt>
                <c:pt idx="488">
                  <c:v>39635</c:v>
                </c:pt>
                <c:pt idx="489">
                  <c:v>39979</c:v>
                </c:pt>
                <c:pt idx="490">
                  <c:v>45313</c:v>
                </c:pt>
                <c:pt idx="491">
                  <c:v>38453</c:v>
                </c:pt>
                <c:pt idx="492">
                  <c:v>39414</c:v>
                </c:pt>
                <c:pt idx="493">
                  <c:v>38865</c:v>
                </c:pt>
                <c:pt idx="494">
                  <c:v>38439</c:v>
                </c:pt>
                <c:pt idx="495">
                  <c:v>48957</c:v>
                </c:pt>
                <c:pt idx="496">
                  <c:v>40398</c:v>
                </c:pt>
                <c:pt idx="497">
                  <c:v>38931</c:v>
                </c:pt>
                <c:pt idx="498">
                  <c:v>39769</c:v>
                </c:pt>
                <c:pt idx="499">
                  <c:v>39226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6-40A6-9778-7C83F8E26004}"/>
            </c:ext>
          </c:extLst>
        </c:ser>
        <c:ser>
          <c:idx val="1"/>
          <c:order val="1"/>
          <c:tx>
            <c:strRef>
              <c:f>Calculo_Frecuencias!$G$3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Calculo_Frecuencias!$E$4:$E$503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Calculo_Frecuencias!$G$4:$G$503</c:f>
              <c:numCache>
                <c:formatCode>General</c:formatCode>
                <c:ptCount val="500"/>
                <c:pt idx="0">
                  <c:v>41812</c:v>
                </c:pt>
                <c:pt idx="1">
                  <c:v>42235</c:v>
                </c:pt>
                <c:pt idx="2">
                  <c:v>43832</c:v>
                </c:pt>
                <c:pt idx="3">
                  <c:v>38441</c:v>
                </c:pt>
                <c:pt idx="4">
                  <c:v>45496</c:v>
                </c:pt>
                <c:pt idx="5">
                  <c:v>39586</c:v>
                </c:pt>
                <c:pt idx="6">
                  <c:v>40541</c:v>
                </c:pt>
                <c:pt idx="7">
                  <c:v>42720</c:v>
                </c:pt>
                <c:pt idx="8">
                  <c:v>38271</c:v>
                </c:pt>
                <c:pt idx="9">
                  <c:v>38114</c:v>
                </c:pt>
                <c:pt idx="10">
                  <c:v>37518</c:v>
                </c:pt>
                <c:pt idx="11">
                  <c:v>37541</c:v>
                </c:pt>
                <c:pt idx="12">
                  <c:v>39105</c:v>
                </c:pt>
                <c:pt idx="13">
                  <c:v>47764</c:v>
                </c:pt>
                <c:pt idx="14">
                  <c:v>37776</c:v>
                </c:pt>
                <c:pt idx="15">
                  <c:v>42293</c:v>
                </c:pt>
                <c:pt idx="16">
                  <c:v>37585</c:v>
                </c:pt>
                <c:pt idx="17">
                  <c:v>38474</c:v>
                </c:pt>
                <c:pt idx="18">
                  <c:v>107634</c:v>
                </c:pt>
                <c:pt idx="19">
                  <c:v>41374</c:v>
                </c:pt>
                <c:pt idx="20">
                  <c:v>40852</c:v>
                </c:pt>
                <c:pt idx="21">
                  <c:v>40181</c:v>
                </c:pt>
                <c:pt idx="22">
                  <c:v>40084</c:v>
                </c:pt>
                <c:pt idx="23">
                  <c:v>38917</c:v>
                </c:pt>
                <c:pt idx="24">
                  <c:v>37650</c:v>
                </c:pt>
                <c:pt idx="25">
                  <c:v>40700</c:v>
                </c:pt>
                <c:pt idx="26">
                  <c:v>37711</c:v>
                </c:pt>
                <c:pt idx="27">
                  <c:v>37604</c:v>
                </c:pt>
                <c:pt idx="28">
                  <c:v>37573</c:v>
                </c:pt>
                <c:pt idx="29">
                  <c:v>37490</c:v>
                </c:pt>
                <c:pt idx="30">
                  <c:v>37567</c:v>
                </c:pt>
                <c:pt idx="31">
                  <c:v>40008</c:v>
                </c:pt>
                <c:pt idx="32">
                  <c:v>37720</c:v>
                </c:pt>
                <c:pt idx="33">
                  <c:v>37820</c:v>
                </c:pt>
                <c:pt idx="34">
                  <c:v>37698</c:v>
                </c:pt>
                <c:pt idx="35">
                  <c:v>38140</c:v>
                </c:pt>
                <c:pt idx="36">
                  <c:v>37666</c:v>
                </c:pt>
                <c:pt idx="37">
                  <c:v>37355</c:v>
                </c:pt>
                <c:pt idx="38">
                  <c:v>37686</c:v>
                </c:pt>
                <c:pt idx="39">
                  <c:v>37894</c:v>
                </c:pt>
                <c:pt idx="40">
                  <c:v>38266</c:v>
                </c:pt>
                <c:pt idx="41">
                  <c:v>41545</c:v>
                </c:pt>
                <c:pt idx="42">
                  <c:v>41679</c:v>
                </c:pt>
                <c:pt idx="43">
                  <c:v>37546</c:v>
                </c:pt>
                <c:pt idx="44">
                  <c:v>38035</c:v>
                </c:pt>
                <c:pt idx="45">
                  <c:v>37718</c:v>
                </c:pt>
                <c:pt idx="46">
                  <c:v>42689</c:v>
                </c:pt>
                <c:pt idx="47">
                  <c:v>38125</c:v>
                </c:pt>
                <c:pt idx="48">
                  <c:v>38639</c:v>
                </c:pt>
                <c:pt idx="49">
                  <c:v>39107</c:v>
                </c:pt>
                <c:pt idx="50">
                  <c:v>83448</c:v>
                </c:pt>
                <c:pt idx="51">
                  <c:v>38327</c:v>
                </c:pt>
                <c:pt idx="52">
                  <c:v>40183</c:v>
                </c:pt>
                <c:pt idx="53">
                  <c:v>37436</c:v>
                </c:pt>
                <c:pt idx="54">
                  <c:v>38260</c:v>
                </c:pt>
                <c:pt idx="55">
                  <c:v>38353</c:v>
                </c:pt>
                <c:pt idx="56">
                  <c:v>37418</c:v>
                </c:pt>
                <c:pt idx="57">
                  <c:v>39708</c:v>
                </c:pt>
                <c:pt idx="58">
                  <c:v>38254</c:v>
                </c:pt>
                <c:pt idx="59">
                  <c:v>38119</c:v>
                </c:pt>
                <c:pt idx="60">
                  <c:v>37367</c:v>
                </c:pt>
                <c:pt idx="61">
                  <c:v>38097</c:v>
                </c:pt>
                <c:pt idx="62">
                  <c:v>38109</c:v>
                </c:pt>
                <c:pt idx="63">
                  <c:v>39056</c:v>
                </c:pt>
                <c:pt idx="64">
                  <c:v>37543</c:v>
                </c:pt>
                <c:pt idx="65">
                  <c:v>37335</c:v>
                </c:pt>
                <c:pt idx="66">
                  <c:v>37980</c:v>
                </c:pt>
                <c:pt idx="67">
                  <c:v>37988</c:v>
                </c:pt>
                <c:pt idx="68">
                  <c:v>38240</c:v>
                </c:pt>
                <c:pt idx="69">
                  <c:v>38426</c:v>
                </c:pt>
                <c:pt idx="70">
                  <c:v>37895</c:v>
                </c:pt>
                <c:pt idx="71">
                  <c:v>37905</c:v>
                </c:pt>
                <c:pt idx="72">
                  <c:v>103425</c:v>
                </c:pt>
                <c:pt idx="73">
                  <c:v>38211</c:v>
                </c:pt>
                <c:pt idx="74">
                  <c:v>37688</c:v>
                </c:pt>
                <c:pt idx="75">
                  <c:v>37732</c:v>
                </c:pt>
                <c:pt idx="76">
                  <c:v>37645</c:v>
                </c:pt>
                <c:pt idx="77">
                  <c:v>37923</c:v>
                </c:pt>
                <c:pt idx="78">
                  <c:v>37737</c:v>
                </c:pt>
                <c:pt idx="79">
                  <c:v>37565</c:v>
                </c:pt>
                <c:pt idx="80">
                  <c:v>37615</c:v>
                </c:pt>
                <c:pt idx="81">
                  <c:v>37861</c:v>
                </c:pt>
                <c:pt idx="82">
                  <c:v>43649</c:v>
                </c:pt>
                <c:pt idx="83">
                  <c:v>38016</c:v>
                </c:pt>
                <c:pt idx="84">
                  <c:v>38494</c:v>
                </c:pt>
                <c:pt idx="85">
                  <c:v>38114</c:v>
                </c:pt>
                <c:pt idx="86">
                  <c:v>37950</c:v>
                </c:pt>
                <c:pt idx="87">
                  <c:v>39706</c:v>
                </c:pt>
                <c:pt idx="88">
                  <c:v>38068</c:v>
                </c:pt>
                <c:pt idx="89">
                  <c:v>39034</c:v>
                </c:pt>
                <c:pt idx="90">
                  <c:v>38873</c:v>
                </c:pt>
                <c:pt idx="91">
                  <c:v>40924</c:v>
                </c:pt>
                <c:pt idx="92">
                  <c:v>38667</c:v>
                </c:pt>
                <c:pt idx="93">
                  <c:v>37468</c:v>
                </c:pt>
                <c:pt idx="94">
                  <c:v>49652</c:v>
                </c:pt>
                <c:pt idx="95">
                  <c:v>38680</c:v>
                </c:pt>
                <c:pt idx="96">
                  <c:v>37564</c:v>
                </c:pt>
                <c:pt idx="97">
                  <c:v>37825</c:v>
                </c:pt>
                <c:pt idx="98">
                  <c:v>37586</c:v>
                </c:pt>
                <c:pt idx="99">
                  <c:v>47939</c:v>
                </c:pt>
                <c:pt idx="100">
                  <c:v>50853</c:v>
                </c:pt>
                <c:pt idx="101">
                  <c:v>45518</c:v>
                </c:pt>
                <c:pt idx="102">
                  <c:v>38127</c:v>
                </c:pt>
                <c:pt idx="103">
                  <c:v>65192</c:v>
                </c:pt>
                <c:pt idx="104">
                  <c:v>39116</c:v>
                </c:pt>
                <c:pt idx="105">
                  <c:v>38916</c:v>
                </c:pt>
                <c:pt idx="106">
                  <c:v>38774</c:v>
                </c:pt>
                <c:pt idx="107">
                  <c:v>38722</c:v>
                </c:pt>
                <c:pt idx="108">
                  <c:v>37749</c:v>
                </c:pt>
                <c:pt idx="109">
                  <c:v>37826</c:v>
                </c:pt>
                <c:pt idx="110">
                  <c:v>37459</c:v>
                </c:pt>
                <c:pt idx="111">
                  <c:v>39194</c:v>
                </c:pt>
                <c:pt idx="112">
                  <c:v>53654</c:v>
                </c:pt>
                <c:pt idx="113">
                  <c:v>38575</c:v>
                </c:pt>
                <c:pt idx="114">
                  <c:v>45113</c:v>
                </c:pt>
                <c:pt idx="115">
                  <c:v>46626</c:v>
                </c:pt>
                <c:pt idx="116">
                  <c:v>37408</c:v>
                </c:pt>
                <c:pt idx="117">
                  <c:v>37904</c:v>
                </c:pt>
                <c:pt idx="118">
                  <c:v>40516</c:v>
                </c:pt>
                <c:pt idx="119">
                  <c:v>38430</c:v>
                </c:pt>
                <c:pt idx="120">
                  <c:v>40671</c:v>
                </c:pt>
                <c:pt idx="121">
                  <c:v>40423</c:v>
                </c:pt>
                <c:pt idx="122">
                  <c:v>37906</c:v>
                </c:pt>
                <c:pt idx="123">
                  <c:v>38186</c:v>
                </c:pt>
                <c:pt idx="124">
                  <c:v>42755</c:v>
                </c:pt>
                <c:pt idx="125">
                  <c:v>37693</c:v>
                </c:pt>
                <c:pt idx="126">
                  <c:v>37575</c:v>
                </c:pt>
                <c:pt idx="127">
                  <c:v>38131</c:v>
                </c:pt>
                <c:pt idx="128">
                  <c:v>37987</c:v>
                </c:pt>
                <c:pt idx="129">
                  <c:v>38913</c:v>
                </c:pt>
                <c:pt idx="130">
                  <c:v>37616</c:v>
                </c:pt>
                <c:pt idx="131">
                  <c:v>37642</c:v>
                </c:pt>
                <c:pt idx="132">
                  <c:v>37666</c:v>
                </c:pt>
                <c:pt idx="133">
                  <c:v>37323</c:v>
                </c:pt>
                <c:pt idx="134">
                  <c:v>39884</c:v>
                </c:pt>
                <c:pt idx="135">
                  <c:v>37642</c:v>
                </c:pt>
                <c:pt idx="136">
                  <c:v>38127</c:v>
                </c:pt>
                <c:pt idx="137">
                  <c:v>37392</c:v>
                </c:pt>
                <c:pt idx="138">
                  <c:v>37443</c:v>
                </c:pt>
                <c:pt idx="139">
                  <c:v>37629</c:v>
                </c:pt>
                <c:pt idx="140">
                  <c:v>38604</c:v>
                </c:pt>
                <c:pt idx="141">
                  <c:v>37532</c:v>
                </c:pt>
                <c:pt idx="142">
                  <c:v>37428</c:v>
                </c:pt>
                <c:pt idx="143">
                  <c:v>37787</c:v>
                </c:pt>
                <c:pt idx="144">
                  <c:v>37451</c:v>
                </c:pt>
                <c:pt idx="145">
                  <c:v>37480</c:v>
                </c:pt>
                <c:pt idx="146">
                  <c:v>37936</c:v>
                </c:pt>
                <c:pt idx="147">
                  <c:v>38019</c:v>
                </c:pt>
                <c:pt idx="148">
                  <c:v>37842</c:v>
                </c:pt>
                <c:pt idx="149">
                  <c:v>38177</c:v>
                </c:pt>
                <c:pt idx="150">
                  <c:v>38129</c:v>
                </c:pt>
                <c:pt idx="151">
                  <c:v>37541</c:v>
                </c:pt>
                <c:pt idx="152">
                  <c:v>37951</c:v>
                </c:pt>
                <c:pt idx="153">
                  <c:v>38379</c:v>
                </c:pt>
                <c:pt idx="154">
                  <c:v>38311</c:v>
                </c:pt>
                <c:pt idx="155">
                  <c:v>38312</c:v>
                </c:pt>
                <c:pt idx="156">
                  <c:v>37403</c:v>
                </c:pt>
                <c:pt idx="157">
                  <c:v>38699</c:v>
                </c:pt>
                <c:pt idx="158">
                  <c:v>37385</c:v>
                </c:pt>
                <c:pt idx="159">
                  <c:v>38118</c:v>
                </c:pt>
                <c:pt idx="160">
                  <c:v>37982</c:v>
                </c:pt>
                <c:pt idx="161">
                  <c:v>42830</c:v>
                </c:pt>
                <c:pt idx="162">
                  <c:v>38190</c:v>
                </c:pt>
                <c:pt idx="163">
                  <c:v>37331</c:v>
                </c:pt>
                <c:pt idx="164">
                  <c:v>37930</c:v>
                </c:pt>
                <c:pt idx="165">
                  <c:v>37924</c:v>
                </c:pt>
                <c:pt idx="166">
                  <c:v>37820</c:v>
                </c:pt>
                <c:pt idx="167">
                  <c:v>38807</c:v>
                </c:pt>
                <c:pt idx="168">
                  <c:v>79119</c:v>
                </c:pt>
                <c:pt idx="169">
                  <c:v>68248</c:v>
                </c:pt>
                <c:pt idx="170">
                  <c:v>38106</c:v>
                </c:pt>
                <c:pt idx="171">
                  <c:v>38363</c:v>
                </c:pt>
                <c:pt idx="172">
                  <c:v>38563</c:v>
                </c:pt>
                <c:pt idx="173">
                  <c:v>38378</c:v>
                </c:pt>
                <c:pt idx="174">
                  <c:v>37810</c:v>
                </c:pt>
                <c:pt idx="175">
                  <c:v>38389</c:v>
                </c:pt>
                <c:pt idx="176">
                  <c:v>38221</c:v>
                </c:pt>
                <c:pt idx="177">
                  <c:v>45734</c:v>
                </c:pt>
                <c:pt idx="178">
                  <c:v>37628</c:v>
                </c:pt>
                <c:pt idx="179">
                  <c:v>38305</c:v>
                </c:pt>
                <c:pt idx="180">
                  <c:v>38255</c:v>
                </c:pt>
                <c:pt idx="181">
                  <c:v>37347</c:v>
                </c:pt>
                <c:pt idx="182">
                  <c:v>38074</c:v>
                </c:pt>
                <c:pt idx="183">
                  <c:v>37989</c:v>
                </c:pt>
                <c:pt idx="184">
                  <c:v>39865</c:v>
                </c:pt>
                <c:pt idx="185">
                  <c:v>38290</c:v>
                </c:pt>
                <c:pt idx="186">
                  <c:v>38441</c:v>
                </c:pt>
                <c:pt idx="187">
                  <c:v>38143</c:v>
                </c:pt>
                <c:pt idx="188">
                  <c:v>48971</c:v>
                </c:pt>
                <c:pt idx="189">
                  <c:v>38265</c:v>
                </c:pt>
                <c:pt idx="190">
                  <c:v>38042</c:v>
                </c:pt>
                <c:pt idx="191">
                  <c:v>37827</c:v>
                </c:pt>
                <c:pt idx="192">
                  <c:v>37766</c:v>
                </c:pt>
                <c:pt idx="193">
                  <c:v>45646</c:v>
                </c:pt>
                <c:pt idx="194">
                  <c:v>38678</c:v>
                </c:pt>
                <c:pt idx="195">
                  <c:v>39399</c:v>
                </c:pt>
                <c:pt idx="196">
                  <c:v>37456</c:v>
                </c:pt>
                <c:pt idx="197">
                  <c:v>37598</c:v>
                </c:pt>
                <c:pt idx="198">
                  <c:v>51826</c:v>
                </c:pt>
                <c:pt idx="199">
                  <c:v>38286</c:v>
                </c:pt>
                <c:pt idx="200">
                  <c:v>37808</c:v>
                </c:pt>
                <c:pt idx="201">
                  <c:v>37683</c:v>
                </c:pt>
                <c:pt idx="202">
                  <c:v>38320</c:v>
                </c:pt>
                <c:pt idx="203">
                  <c:v>42422</c:v>
                </c:pt>
                <c:pt idx="204">
                  <c:v>45544</c:v>
                </c:pt>
                <c:pt idx="205">
                  <c:v>38137</c:v>
                </c:pt>
                <c:pt idx="206">
                  <c:v>37408</c:v>
                </c:pt>
                <c:pt idx="207">
                  <c:v>37580</c:v>
                </c:pt>
                <c:pt idx="208">
                  <c:v>38579</c:v>
                </c:pt>
                <c:pt idx="209">
                  <c:v>38459</c:v>
                </c:pt>
                <c:pt idx="210">
                  <c:v>37841</c:v>
                </c:pt>
                <c:pt idx="211">
                  <c:v>39308</c:v>
                </c:pt>
                <c:pt idx="212">
                  <c:v>37406</c:v>
                </c:pt>
                <c:pt idx="213">
                  <c:v>38399</c:v>
                </c:pt>
                <c:pt idx="214">
                  <c:v>37593</c:v>
                </c:pt>
                <c:pt idx="215">
                  <c:v>37988</c:v>
                </c:pt>
                <c:pt idx="216">
                  <c:v>37425</c:v>
                </c:pt>
                <c:pt idx="217">
                  <c:v>37374</c:v>
                </c:pt>
                <c:pt idx="218">
                  <c:v>37496</c:v>
                </c:pt>
                <c:pt idx="219">
                  <c:v>50226</c:v>
                </c:pt>
                <c:pt idx="220">
                  <c:v>37578</c:v>
                </c:pt>
                <c:pt idx="221">
                  <c:v>38458</c:v>
                </c:pt>
                <c:pt idx="222">
                  <c:v>37403</c:v>
                </c:pt>
                <c:pt idx="223">
                  <c:v>37606</c:v>
                </c:pt>
                <c:pt idx="224">
                  <c:v>38692</c:v>
                </c:pt>
                <c:pt idx="225">
                  <c:v>38356</c:v>
                </c:pt>
                <c:pt idx="226">
                  <c:v>37583</c:v>
                </c:pt>
                <c:pt idx="227">
                  <c:v>37934</c:v>
                </c:pt>
                <c:pt idx="228">
                  <c:v>50992</c:v>
                </c:pt>
                <c:pt idx="229">
                  <c:v>37978</c:v>
                </c:pt>
                <c:pt idx="230">
                  <c:v>37668</c:v>
                </c:pt>
                <c:pt idx="231">
                  <c:v>37461</c:v>
                </c:pt>
                <c:pt idx="232">
                  <c:v>37855</c:v>
                </c:pt>
                <c:pt idx="233">
                  <c:v>38445</c:v>
                </c:pt>
                <c:pt idx="234">
                  <c:v>45675</c:v>
                </c:pt>
                <c:pt idx="235">
                  <c:v>37466</c:v>
                </c:pt>
                <c:pt idx="236">
                  <c:v>39120</c:v>
                </c:pt>
                <c:pt idx="237">
                  <c:v>45920</c:v>
                </c:pt>
                <c:pt idx="238">
                  <c:v>37580</c:v>
                </c:pt>
                <c:pt idx="239">
                  <c:v>46358</c:v>
                </c:pt>
                <c:pt idx="240">
                  <c:v>45220</c:v>
                </c:pt>
                <c:pt idx="241">
                  <c:v>39047</c:v>
                </c:pt>
                <c:pt idx="242">
                  <c:v>37824</c:v>
                </c:pt>
                <c:pt idx="243">
                  <c:v>41752</c:v>
                </c:pt>
                <c:pt idx="244">
                  <c:v>38075</c:v>
                </c:pt>
                <c:pt idx="245">
                  <c:v>37681</c:v>
                </c:pt>
                <c:pt idx="246">
                  <c:v>37387</c:v>
                </c:pt>
                <c:pt idx="247">
                  <c:v>37484</c:v>
                </c:pt>
                <c:pt idx="248">
                  <c:v>38116</c:v>
                </c:pt>
                <c:pt idx="249">
                  <c:v>86529</c:v>
                </c:pt>
                <c:pt idx="250">
                  <c:v>38490</c:v>
                </c:pt>
                <c:pt idx="251">
                  <c:v>37983</c:v>
                </c:pt>
                <c:pt idx="252">
                  <c:v>38127</c:v>
                </c:pt>
                <c:pt idx="253">
                  <c:v>40568</c:v>
                </c:pt>
                <c:pt idx="254">
                  <c:v>38846</c:v>
                </c:pt>
                <c:pt idx="255">
                  <c:v>38010</c:v>
                </c:pt>
                <c:pt idx="256">
                  <c:v>38089</c:v>
                </c:pt>
                <c:pt idx="257">
                  <c:v>37999</c:v>
                </c:pt>
                <c:pt idx="258">
                  <c:v>38221</c:v>
                </c:pt>
                <c:pt idx="259">
                  <c:v>37700</c:v>
                </c:pt>
                <c:pt idx="260">
                  <c:v>38729</c:v>
                </c:pt>
                <c:pt idx="261">
                  <c:v>37704</c:v>
                </c:pt>
                <c:pt idx="262">
                  <c:v>37449</c:v>
                </c:pt>
                <c:pt idx="263">
                  <c:v>37755</c:v>
                </c:pt>
                <c:pt idx="264">
                  <c:v>38664</c:v>
                </c:pt>
                <c:pt idx="265">
                  <c:v>54416</c:v>
                </c:pt>
                <c:pt idx="266">
                  <c:v>37372</c:v>
                </c:pt>
                <c:pt idx="267">
                  <c:v>37561</c:v>
                </c:pt>
                <c:pt idx="268">
                  <c:v>37653</c:v>
                </c:pt>
                <c:pt idx="269">
                  <c:v>37935</c:v>
                </c:pt>
                <c:pt idx="270">
                  <c:v>38362</c:v>
                </c:pt>
                <c:pt idx="271">
                  <c:v>81200</c:v>
                </c:pt>
                <c:pt idx="272">
                  <c:v>38138</c:v>
                </c:pt>
                <c:pt idx="273">
                  <c:v>37502</c:v>
                </c:pt>
                <c:pt idx="274">
                  <c:v>45634</c:v>
                </c:pt>
                <c:pt idx="275">
                  <c:v>40944</c:v>
                </c:pt>
                <c:pt idx="276">
                  <c:v>38249</c:v>
                </c:pt>
                <c:pt idx="277">
                  <c:v>38411</c:v>
                </c:pt>
                <c:pt idx="278">
                  <c:v>38098</c:v>
                </c:pt>
                <c:pt idx="279">
                  <c:v>41003</c:v>
                </c:pt>
                <c:pt idx="280">
                  <c:v>42445</c:v>
                </c:pt>
                <c:pt idx="281">
                  <c:v>37782</c:v>
                </c:pt>
                <c:pt idx="282">
                  <c:v>38072</c:v>
                </c:pt>
                <c:pt idx="283">
                  <c:v>40746</c:v>
                </c:pt>
                <c:pt idx="284">
                  <c:v>38539</c:v>
                </c:pt>
                <c:pt idx="285">
                  <c:v>37931</c:v>
                </c:pt>
                <c:pt idx="286">
                  <c:v>71409</c:v>
                </c:pt>
                <c:pt idx="287">
                  <c:v>44409</c:v>
                </c:pt>
                <c:pt idx="288">
                  <c:v>42042</c:v>
                </c:pt>
                <c:pt idx="289">
                  <c:v>40396</c:v>
                </c:pt>
                <c:pt idx="290">
                  <c:v>44855</c:v>
                </c:pt>
                <c:pt idx="291">
                  <c:v>42657</c:v>
                </c:pt>
                <c:pt idx="292">
                  <c:v>37828</c:v>
                </c:pt>
                <c:pt idx="293">
                  <c:v>38011</c:v>
                </c:pt>
                <c:pt idx="294">
                  <c:v>37646</c:v>
                </c:pt>
                <c:pt idx="295">
                  <c:v>37962</c:v>
                </c:pt>
                <c:pt idx="296">
                  <c:v>47904</c:v>
                </c:pt>
                <c:pt idx="297">
                  <c:v>42427</c:v>
                </c:pt>
                <c:pt idx="298">
                  <c:v>37886</c:v>
                </c:pt>
                <c:pt idx="299">
                  <c:v>38055</c:v>
                </c:pt>
                <c:pt idx="300">
                  <c:v>42233</c:v>
                </c:pt>
                <c:pt idx="301">
                  <c:v>40325</c:v>
                </c:pt>
                <c:pt idx="302">
                  <c:v>37537</c:v>
                </c:pt>
                <c:pt idx="303">
                  <c:v>37660</c:v>
                </c:pt>
                <c:pt idx="304">
                  <c:v>37544</c:v>
                </c:pt>
                <c:pt idx="305">
                  <c:v>37822</c:v>
                </c:pt>
                <c:pt idx="306">
                  <c:v>59815</c:v>
                </c:pt>
                <c:pt idx="307">
                  <c:v>37486</c:v>
                </c:pt>
                <c:pt idx="308">
                  <c:v>37953</c:v>
                </c:pt>
                <c:pt idx="309">
                  <c:v>37670</c:v>
                </c:pt>
                <c:pt idx="310">
                  <c:v>38015</c:v>
                </c:pt>
                <c:pt idx="311">
                  <c:v>37981</c:v>
                </c:pt>
                <c:pt idx="312">
                  <c:v>39517</c:v>
                </c:pt>
                <c:pt idx="313">
                  <c:v>38164</c:v>
                </c:pt>
                <c:pt idx="314">
                  <c:v>38283</c:v>
                </c:pt>
                <c:pt idx="315">
                  <c:v>38142</c:v>
                </c:pt>
                <c:pt idx="316">
                  <c:v>39252</c:v>
                </c:pt>
                <c:pt idx="317">
                  <c:v>38399</c:v>
                </c:pt>
                <c:pt idx="318">
                  <c:v>37754</c:v>
                </c:pt>
                <c:pt idx="319">
                  <c:v>37929</c:v>
                </c:pt>
                <c:pt idx="320">
                  <c:v>37891</c:v>
                </c:pt>
                <c:pt idx="321">
                  <c:v>38051</c:v>
                </c:pt>
                <c:pt idx="322">
                  <c:v>38155</c:v>
                </c:pt>
                <c:pt idx="323">
                  <c:v>40505</c:v>
                </c:pt>
                <c:pt idx="324">
                  <c:v>42722</c:v>
                </c:pt>
                <c:pt idx="325">
                  <c:v>39318</c:v>
                </c:pt>
                <c:pt idx="326">
                  <c:v>42326</c:v>
                </c:pt>
                <c:pt idx="327">
                  <c:v>38011</c:v>
                </c:pt>
                <c:pt idx="328">
                  <c:v>38381</c:v>
                </c:pt>
                <c:pt idx="329">
                  <c:v>37754</c:v>
                </c:pt>
                <c:pt idx="330">
                  <c:v>38168</c:v>
                </c:pt>
                <c:pt idx="331">
                  <c:v>37444</c:v>
                </c:pt>
                <c:pt idx="332">
                  <c:v>37630</c:v>
                </c:pt>
                <c:pt idx="333">
                  <c:v>37677</c:v>
                </c:pt>
                <c:pt idx="334">
                  <c:v>37414</c:v>
                </c:pt>
                <c:pt idx="335">
                  <c:v>37916</c:v>
                </c:pt>
                <c:pt idx="336">
                  <c:v>37728</c:v>
                </c:pt>
                <c:pt idx="337">
                  <c:v>39101</c:v>
                </c:pt>
                <c:pt idx="338">
                  <c:v>38144</c:v>
                </c:pt>
                <c:pt idx="339">
                  <c:v>43641</c:v>
                </c:pt>
                <c:pt idx="340">
                  <c:v>37770</c:v>
                </c:pt>
                <c:pt idx="341">
                  <c:v>39014</c:v>
                </c:pt>
                <c:pt idx="342">
                  <c:v>38280</c:v>
                </c:pt>
                <c:pt idx="343">
                  <c:v>38938</c:v>
                </c:pt>
                <c:pt idx="344">
                  <c:v>37858</c:v>
                </c:pt>
                <c:pt idx="345">
                  <c:v>37940</c:v>
                </c:pt>
                <c:pt idx="346">
                  <c:v>37773</c:v>
                </c:pt>
                <c:pt idx="347">
                  <c:v>38226</c:v>
                </c:pt>
                <c:pt idx="348">
                  <c:v>37940</c:v>
                </c:pt>
                <c:pt idx="349">
                  <c:v>37798</c:v>
                </c:pt>
                <c:pt idx="350">
                  <c:v>38359</c:v>
                </c:pt>
                <c:pt idx="351">
                  <c:v>42453</c:v>
                </c:pt>
                <c:pt idx="352">
                  <c:v>41270</c:v>
                </c:pt>
                <c:pt idx="353">
                  <c:v>42607</c:v>
                </c:pt>
                <c:pt idx="354">
                  <c:v>37599</c:v>
                </c:pt>
                <c:pt idx="355">
                  <c:v>37676</c:v>
                </c:pt>
                <c:pt idx="356">
                  <c:v>37693</c:v>
                </c:pt>
                <c:pt idx="357">
                  <c:v>39718</c:v>
                </c:pt>
                <c:pt idx="358">
                  <c:v>37896</c:v>
                </c:pt>
                <c:pt idx="359">
                  <c:v>37504</c:v>
                </c:pt>
                <c:pt idx="360">
                  <c:v>37498</c:v>
                </c:pt>
                <c:pt idx="361">
                  <c:v>38371</c:v>
                </c:pt>
                <c:pt idx="362">
                  <c:v>37589</c:v>
                </c:pt>
                <c:pt idx="363">
                  <c:v>37955</c:v>
                </c:pt>
                <c:pt idx="364">
                  <c:v>39380</c:v>
                </c:pt>
                <c:pt idx="365">
                  <c:v>38188</c:v>
                </c:pt>
                <c:pt idx="366">
                  <c:v>38299</c:v>
                </c:pt>
                <c:pt idx="367">
                  <c:v>37516</c:v>
                </c:pt>
                <c:pt idx="368">
                  <c:v>37947</c:v>
                </c:pt>
                <c:pt idx="369">
                  <c:v>38187</c:v>
                </c:pt>
                <c:pt idx="370">
                  <c:v>38238</c:v>
                </c:pt>
                <c:pt idx="371">
                  <c:v>37888</c:v>
                </c:pt>
                <c:pt idx="372">
                  <c:v>37846</c:v>
                </c:pt>
                <c:pt idx="373">
                  <c:v>37965</c:v>
                </c:pt>
                <c:pt idx="374">
                  <c:v>37933</c:v>
                </c:pt>
                <c:pt idx="375">
                  <c:v>37703</c:v>
                </c:pt>
                <c:pt idx="376">
                  <c:v>41019</c:v>
                </c:pt>
                <c:pt idx="377">
                  <c:v>38036</c:v>
                </c:pt>
                <c:pt idx="378">
                  <c:v>37387</c:v>
                </c:pt>
                <c:pt idx="379">
                  <c:v>41982</c:v>
                </c:pt>
                <c:pt idx="380">
                  <c:v>37874</c:v>
                </c:pt>
                <c:pt idx="381">
                  <c:v>37960</c:v>
                </c:pt>
                <c:pt idx="382">
                  <c:v>37765</c:v>
                </c:pt>
                <c:pt idx="383">
                  <c:v>37596</c:v>
                </c:pt>
                <c:pt idx="384">
                  <c:v>38154</c:v>
                </c:pt>
                <c:pt idx="385">
                  <c:v>37862</c:v>
                </c:pt>
                <c:pt idx="386">
                  <c:v>37843</c:v>
                </c:pt>
                <c:pt idx="387">
                  <c:v>37395</c:v>
                </c:pt>
                <c:pt idx="388">
                  <c:v>37412</c:v>
                </c:pt>
                <c:pt idx="389">
                  <c:v>37685</c:v>
                </c:pt>
                <c:pt idx="390">
                  <c:v>47168</c:v>
                </c:pt>
                <c:pt idx="391">
                  <c:v>46788</c:v>
                </c:pt>
                <c:pt idx="392">
                  <c:v>47779</c:v>
                </c:pt>
                <c:pt idx="393">
                  <c:v>53946</c:v>
                </c:pt>
                <c:pt idx="394">
                  <c:v>38146</c:v>
                </c:pt>
                <c:pt idx="395">
                  <c:v>38267</c:v>
                </c:pt>
                <c:pt idx="396">
                  <c:v>38040</c:v>
                </c:pt>
                <c:pt idx="397">
                  <c:v>38046</c:v>
                </c:pt>
                <c:pt idx="398">
                  <c:v>37901</c:v>
                </c:pt>
                <c:pt idx="399">
                  <c:v>38359</c:v>
                </c:pt>
                <c:pt idx="400">
                  <c:v>37487</c:v>
                </c:pt>
                <c:pt idx="401">
                  <c:v>38387</c:v>
                </c:pt>
                <c:pt idx="402">
                  <c:v>38430</c:v>
                </c:pt>
                <c:pt idx="403">
                  <c:v>45215</c:v>
                </c:pt>
                <c:pt idx="404">
                  <c:v>37777</c:v>
                </c:pt>
                <c:pt idx="405">
                  <c:v>114526</c:v>
                </c:pt>
                <c:pt idx="406">
                  <c:v>38094</c:v>
                </c:pt>
                <c:pt idx="407">
                  <c:v>37540</c:v>
                </c:pt>
                <c:pt idx="408">
                  <c:v>47932</c:v>
                </c:pt>
                <c:pt idx="409">
                  <c:v>39212</c:v>
                </c:pt>
                <c:pt idx="410">
                  <c:v>37622</c:v>
                </c:pt>
                <c:pt idx="411">
                  <c:v>39174</c:v>
                </c:pt>
                <c:pt idx="412">
                  <c:v>48507</c:v>
                </c:pt>
                <c:pt idx="413">
                  <c:v>41404</c:v>
                </c:pt>
                <c:pt idx="414">
                  <c:v>43753</c:v>
                </c:pt>
                <c:pt idx="415">
                  <c:v>38645</c:v>
                </c:pt>
                <c:pt idx="416">
                  <c:v>46649</c:v>
                </c:pt>
                <c:pt idx="417">
                  <c:v>38069</c:v>
                </c:pt>
                <c:pt idx="418">
                  <c:v>38226</c:v>
                </c:pt>
                <c:pt idx="419">
                  <c:v>38103</c:v>
                </c:pt>
                <c:pt idx="420">
                  <c:v>38211</c:v>
                </c:pt>
                <c:pt idx="421">
                  <c:v>84624</c:v>
                </c:pt>
                <c:pt idx="422">
                  <c:v>38558</c:v>
                </c:pt>
                <c:pt idx="423">
                  <c:v>38681</c:v>
                </c:pt>
                <c:pt idx="424">
                  <c:v>38556</c:v>
                </c:pt>
                <c:pt idx="425">
                  <c:v>37879</c:v>
                </c:pt>
                <c:pt idx="426">
                  <c:v>37751</c:v>
                </c:pt>
                <c:pt idx="427">
                  <c:v>38562</c:v>
                </c:pt>
                <c:pt idx="428">
                  <c:v>44514</c:v>
                </c:pt>
                <c:pt idx="429">
                  <c:v>37647</c:v>
                </c:pt>
                <c:pt idx="430">
                  <c:v>37611</c:v>
                </c:pt>
                <c:pt idx="431">
                  <c:v>38251</c:v>
                </c:pt>
                <c:pt idx="432">
                  <c:v>37808</c:v>
                </c:pt>
                <c:pt idx="433">
                  <c:v>37977</c:v>
                </c:pt>
                <c:pt idx="434">
                  <c:v>38600</c:v>
                </c:pt>
                <c:pt idx="435">
                  <c:v>37891</c:v>
                </c:pt>
                <c:pt idx="436">
                  <c:v>37972</c:v>
                </c:pt>
                <c:pt idx="437">
                  <c:v>44463</c:v>
                </c:pt>
                <c:pt idx="438">
                  <c:v>37572</c:v>
                </c:pt>
                <c:pt idx="439">
                  <c:v>38332</c:v>
                </c:pt>
                <c:pt idx="440">
                  <c:v>37648</c:v>
                </c:pt>
                <c:pt idx="441">
                  <c:v>37896</c:v>
                </c:pt>
                <c:pt idx="442">
                  <c:v>40020</c:v>
                </c:pt>
                <c:pt idx="443">
                  <c:v>41266</c:v>
                </c:pt>
                <c:pt idx="444">
                  <c:v>37648</c:v>
                </c:pt>
                <c:pt idx="445">
                  <c:v>37755</c:v>
                </c:pt>
                <c:pt idx="446">
                  <c:v>37577</c:v>
                </c:pt>
                <c:pt idx="447">
                  <c:v>37356</c:v>
                </c:pt>
                <c:pt idx="448">
                  <c:v>40943</c:v>
                </c:pt>
                <c:pt idx="449">
                  <c:v>37477</c:v>
                </c:pt>
                <c:pt idx="450">
                  <c:v>37581</c:v>
                </c:pt>
                <c:pt idx="451">
                  <c:v>37384</c:v>
                </c:pt>
                <c:pt idx="452">
                  <c:v>37503</c:v>
                </c:pt>
                <c:pt idx="453">
                  <c:v>40238</c:v>
                </c:pt>
                <c:pt idx="454">
                  <c:v>37805</c:v>
                </c:pt>
                <c:pt idx="455">
                  <c:v>65272</c:v>
                </c:pt>
                <c:pt idx="456">
                  <c:v>38665</c:v>
                </c:pt>
                <c:pt idx="457">
                  <c:v>37593</c:v>
                </c:pt>
                <c:pt idx="458">
                  <c:v>47221</c:v>
                </c:pt>
                <c:pt idx="459">
                  <c:v>37672</c:v>
                </c:pt>
                <c:pt idx="460">
                  <c:v>37941</c:v>
                </c:pt>
                <c:pt idx="461">
                  <c:v>37487</c:v>
                </c:pt>
                <c:pt idx="462">
                  <c:v>37786</c:v>
                </c:pt>
                <c:pt idx="463">
                  <c:v>37796</c:v>
                </c:pt>
                <c:pt idx="464">
                  <c:v>37912</c:v>
                </c:pt>
                <c:pt idx="465">
                  <c:v>38053</c:v>
                </c:pt>
                <c:pt idx="466">
                  <c:v>37866</c:v>
                </c:pt>
                <c:pt idx="467">
                  <c:v>37697</c:v>
                </c:pt>
                <c:pt idx="468">
                  <c:v>158954</c:v>
                </c:pt>
                <c:pt idx="469">
                  <c:v>38846</c:v>
                </c:pt>
                <c:pt idx="470">
                  <c:v>37489</c:v>
                </c:pt>
                <c:pt idx="471">
                  <c:v>43216</c:v>
                </c:pt>
                <c:pt idx="472">
                  <c:v>37999</c:v>
                </c:pt>
                <c:pt idx="473">
                  <c:v>38314</c:v>
                </c:pt>
                <c:pt idx="474">
                  <c:v>38500</c:v>
                </c:pt>
                <c:pt idx="475">
                  <c:v>38318</c:v>
                </c:pt>
                <c:pt idx="476">
                  <c:v>41355</c:v>
                </c:pt>
                <c:pt idx="477">
                  <c:v>37795</c:v>
                </c:pt>
                <c:pt idx="478">
                  <c:v>38017</c:v>
                </c:pt>
                <c:pt idx="479">
                  <c:v>38054</c:v>
                </c:pt>
                <c:pt idx="480">
                  <c:v>37568</c:v>
                </c:pt>
                <c:pt idx="481">
                  <c:v>37435</c:v>
                </c:pt>
                <c:pt idx="482">
                  <c:v>37590</c:v>
                </c:pt>
                <c:pt idx="483">
                  <c:v>37993</c:v>
                </c:pt>
                <c:pt idx="484">
                  <c:v>38375</c:v>
                </c:pt>
                <c:pt idx="485">
                  <c:v>37520</c:v>
                </c:pt>
                <c:pt idx="486">
                  <c:v>37580</c:v>
                </c:pt>
                <c:pt idx="487">
                  <c:v>37828</c:v>
                </c:pt>
                <c:pt idx="488">
                  <c:v>37885</c:v>
                </c:pt>
                <c:pt idx="489">
                  <c:v>80870</c:v>
                </c:pt>
                <c:pt idx="490">
                  <c:v>38348</c:v>
                </c:pt>
                <c:pt idx="491">
                  <c:v>37933</c:v>
                </c:pt>
                <c:pt idx="492">
                  <c:v>37540</c:v>
                </c:pt>
                <c:pt idx="493">
                  <c:v>37942</c:v>
                </c:pt>
                <c:pt idx="494">
                  <c:v>38050</c:v>
                </c:pt>
                <c:pt idx="495">
                  <c:v>38849</c:v>
                </c:pt>
                <c:pt idx="496">
                  <c:v>37904</c:v>
                </c:pt>
                <c:pt idx="497">
                  <c:v>37502</c:v>
                </c:pt>
                <c:pt idx="498">
                  <c:v>37700</c:v>
                </c:pt>
                <c:pt idx="499">
                  <c:v>39829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6-40A6-9778-7C83F8E2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05615"/>
        <c:axId val="2110610415"/>
      </c:scatterChart>
      <c:valAx>
        <c:axId val="21106056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10415"/>
        <c:crosses val="autoZero"/>
        <c:crossBetween val="midCat"/>
      </c:valAx>
      <c:valAx>
        <c:axId val="2110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060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8D0FD-E172-4517-86DA-9C59A9E929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6E285A-EBB1-4E52-92B7-A68B4D1140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D12762-6D64-44B0-BC42-DCD9FA75DA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F4EEAA-5D39-4B5A-B28C-816CBD7A3B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A017FD-09FC-4049-97DD-C64165DD0D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17ACE8-82A9-4B36-8BC2-EB0CA4CDD4E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A5716C-EA48-439F-8066-A263D0F85E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81FEA-2089-4383-A7FF-4D56BDF19D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C0DD6C-87DD-408A-B69E-B1E0B911F12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D6875-C3F1-4F91-8CF3-D46AD6F464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CA8AC9-5EA4-4273-9CB7-27B0C17C2C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ED25BF-DDB3-46C9-83AA-CA43347BF8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C4F8E0-7F49-4657-A0DA-AE971BEA5C2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6C2144-EC14-4D0E-8A6B-4D4AC19460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512</xdr:row>
      <xdr:rowOff>26670</xdr:rowOff>
    </xdr:from>
    <xdr:to>
      <xdr:col>9</xdr:col>
      <xdr:colOff>457200</xdr:colOff>
      <xdr:row>529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5AA0D-A82B-4009-B0D2-7B748E2AC1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512</xdr:row>
      <xdr:rowOff>15240</xdr:rowOff>
    </xdr:from>
    <xdr:to>
      <xdr:col>18</xdr:col>
      <xdr:colOff>563880</xdr:colOff>
      <xdr:row>529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ADD922-9C74-44AE-9798-00CCABE9DE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531</xdr:row>
      <xdr:rowOff>0</xdr:rowOff>
    </xdr:from>
    <xdr:to>
      <xdr:col>9</xdr:col>
      <xdr:colOff>518160</xdr:colOff>
      <xdr:row>548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0960ED-AD2E-48D9-98D7-763877D9AE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530</xdr:row>
      <xdr:rowOff>144780</xdr:rowOff>
    </xdr:from>
    <xdr:to>
      <xdr:col>18</xdr:col>
      <xdr:colOff>579120</xdr:colOff>
      <xdr:row>548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30CB4F-9FE1-44EC-B81E-2FAEAEBDD7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549</xdr:row>
      <xdr:rowOff>22860</xdr:rowOff>
    </xdr:from>
    <xdr:to>
      <xdr:col>9</xdr:col>
      <xdr:colOff>518160</xdr:colOff>
      <xdr:row>566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D8E6CD-ED85-4B41-9827-A2FB99C166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281940</xdr:colOff>
      <xdr:row>512</xdr:row>
      <xdr:rowOff>83820</xdr:rowOff>
    </xdr:from>
    <xdr:to>
      <xdr:col>28</xdr:col>
      <xdr:colOff>198120</xdr:colOff>
      <xdr:row>529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71C826-566F-46C6-BCEC-323E3C5B32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365760</xdr:colOff>
      <xdr:row>512</xdr:row>
      <xdr:rowOff>91440</xdr:rowOff>
    </xdr:from>
    <xdr:to>
      <xdr:col>37</xdr:col>
      <xdr:colOff>243840</xdr:colOff>
      <xdr:row>530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620815-C16F-4A49-B9AE-2815D4D451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nat\OneDrive\Escritorio\UNI\8&#176;Semestre\Dise&#241;o\Trabajo\Trabajo_INFO145\out\Resultados_gap_500.xlsx" TargetMode="External"/><Relationship Id="rId1" Type="http://schemas.openxmlformats.org/officeDocument/2006/relationships/externalLinkPath" Target="Resultados_gap_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empo_Creacion_Sample&amp;Gap"/>
      <sheetName val="Tiempo_Busqueda_Suma"/>
      <sheetName val="Tiempo_Busqueda_Binaria_Sample"/>
    </sheetNames>
    <sheetDataSet>
      <sheetData sheetId="0" refreshError="1"/>
      <sheetData sheetId="1" refreshError="1"/>
      <sheetData sheetId="2">
        <row r="3">
          <cell r="C3" t="str">
            <v>Tiempo_lineal (ns)</v>
          </cell>
          <cell r="D3" t="str">
            <v>Tiempo_normal (ns)</v>
          </cell>
          <cell r="F3" t="str">
            <v>Tiempo_lineal (ns)</v>
          </cell>
          <cell r="G3" t="str">
            <v>Tiempo_normal (ns)</v>
          </cell>
          <cell r="I3" t="str">
            <v>Tiempo_lineal (ns)</v>
          </cell>
          <cell r="J3" t="str">
            <v>Tiempo_normal (ns)</v>
          </cell>
          <cell r="L3" t="str">
            <v>Tiempo_lineal (ns)</v>
          </cell>
          <cell r="M3" t="str">
            <v>Tiempo_normal (ns)</v>
          </cell>
          <cell r="O3" t="str">
            <v>Tiempo_lineal (ns)</v>
          </cell>
          <cell r="P3" t="str">
            <v>Tiempo_normal (ns)</v>
          </cell>
        </row>
        <row r="4">
          <cell r="B4">
            <v>1</v>
          </cell>
          <cell r="C4">
            <v>281</v>
          </cell>
          <cell r="D4">
            <v>80</v>
          </cell>
          <cell r="E4">
            <v>1</v>
          </cell>
          <cell r="F4">
            <v>159</v>
          </cell>
          <cell r="G4">
            <v>177</v>
          </cell>
          <cell r="H4">
            <v>1</v>
          </cell>
          <cell r="I4">
            <v>378</v>
          </cell>
          <cell r="J4">
            <v>356</v>
          </cell>
          <cell r="K4">
            <v>1</v>
          </cell>
          <cell r="L4">
            <v>394</v>
          </cell>
          <cell r="M4">
            <v>443</v>
          </cell>
          <cell r="N4">
            <v>1</v>
          </cell>
          <cell r="O4">
            <v>599</v>
          </cell>
          <cell r="P4">
            <v>494</v>
          </cell>
        </row>
        <row r="5">
          <cell r="B5">
            <v>2</v>
          </cell>
          <cell r="C5">
            <v>77</v>
          </cell>
          <cell r="D5">
            <v>84</v>
          </cell>
          <cell r="E5">
            <v>2</v>
          </cell>
          <cell r="F5">
            <v>125</v>
          </cell>
          <cell r="G5">
            <v>94</v>
          </cell>
          <cell r="H5">
            <v>2</v>
          </cell>
          <cell r="I5">
            <v>139</v>
          </cell>
          <cell r="J5">
            <v>150</v>
          </cell>
          <cell r="K5">
            <v>2</v>
          </cell>
          <cell r="L5">
            <v>579</v>
          </cell>
          <cell r="M5">
            <v>549</v>
          </cell>
          <cell r="N5">
            <v>2</v>
          </cell>
          <cell r="O5">
            <v>514</v>
          </cell>
          <cell r="P5">
            <v>373</v>
          </cell>
        </row>
        <row r="6">
          <cell r="B6">
            <v>3</v>
          </cell>
          <cell r="C6">
            <v>93</v>
          </cell>
          <cell r="D6">
            <v>57</v>
          </cell>
          <cell r="E6">
            <v>3</v>
          </cell>
          <cell r="F6">
            <v>115</v>
          </cell>
          <cell r="G6">
            <v>104</v>
          </cell>
          <cell r="H6">
            <v>3</v>
          </cell>
          <cell r="I6">
            <v>146</v>
          </cell>
          <cell r="J6">
            <v>512</v>
          </cell>
          <cell r="K6">
            <v>3</v>
          </cell>
          <cell r="L6">
            <v>900</v>
          </cell>
          <cell r="M6">
            <v>378</v>
          </cell>
          <cell r="N6">
            <v>3</v>
          </cell>
          <cell r="O6">
            <v>527</v>
          </cell>
          <cell r="P6">
            <v>628</v>
          </cell>
        </row>
        <row r="7">
          <cell r="B7">
            <v>4</v>
          </cell>
          <cell r="C7">
            <v>64</v>
          </cell>
          <cell r="D7">
            <v>57</v>
          </cell>
          <cell r="E7">
            <v>4</v>
          </cell>
          <cell r="F7">
            <v>123</v>
          </cell>
          <cell r="G7">
            <v>134</v>
          </cell>
          <cell r="H7">
            <v>4</v>
          </cell>
          <cell r="I7">
            <v>110</v>
          </cell>
          <cell r="J7">
            <v>497</v>
          </cell>
          <cell r="K7">
            <v>4</v>
          </cell>
          <cell r="L7">
            <v>349</v>
          </cell>
          <cell r="M7">
            <v>329</v>
          </cell>
          <cell r="N7">
            <v>4</v>
          </cell>
          <cell r="O7">
            <v>701</v>
          </cell>
          <cell r="P7">
            <v>715</v>
          </cell>
        </row>
        <row r="8">
          <cell r="B8">
            <v>5</v>
          </cell>
          <cell r="C8">
            <v>101</v>
          </cell>
          <cell r="D8">
            <v>85</v>
          </cell>
          <cell r="E8">
            <v>5</v>
          </cell>
          <cell r="F8">
            <v>87</v>
          </cell>
          <cell r="G8">
            <v>101</v>
          </cell>
          <cell r="H8">
            <v>5</v>
          </cell>
          <cell r="I8">
            <v>217</v>
          </cell>
          <cell r="J8">
            <v>312</v>
          </cell>
          <cell r="K8">
            <v>5</v>
          </cell>
          <cell r="L8">
            <v>845</v>
          </cell>
          <cell r="M8">
            <v>300</v>
          </cell>
          <cell r="N8">
            <v>5</v>
          </cell>
          <cell r="O8">
            <v>837</v>
          </cell>
          <cell r="P8">
            <v>799</v>
          </cell>
        </row>
        <row r="9">
          <cell r="B9">
            <v>6</v>
          </cell>
          <cell r="C9">
            <v>79</v>
          </cell>
          <cell r="D9">
            <v>95</v>
          </cell>
          <cell r="E9">
            <v>6</v>
          </cell>
          <cell r="F9">
            <v>95</v>
          </cell>
          <cell r="G9">
            <v>185</v>
          </cell>
          <cell r="H9">
            <v>6</v>
          </cell>
          <cell r="I9">
            <v>252</v>
          </cell>
          <cell r="J9">
            <v>157</v>
          </cell>
          <cell r="K9">
            <v>6</v>
          </cell>
          <cell r="L9">
            <v>668</v>
          </cell>
          <cell r="M9">
            <v>457</v>
          </cell>
          <cell r="N9">
            <v>6</v>
          </cell>
          <cell r="O9">
            <v>675</v>
          </cell>
          <cell r="P9">
            <v>395</v>
          </cell>
        </row>
        <row r="10">
          <cell r="B10">
            <v>7</v>
          </cell>
          <cell r="C10">
            <v>55</v>
          </cell>
          <cell r="D10">
            <v>68</v>
          </cell>
          <cell r="E10">
            <v>7</v>
          </cell>
          <cell r="F10">
            <v>102</v>
          </cell>
          <cell r="G10">
            <v>103</v>
          </cell>
          <cell r="H10">
            <v>7</v>
          </cell>
          <cell r="I10">
            <v>251</v>
          </cell>
          <cell r="J10">
            <v>201</v>
          </cell>
          <cell r="K10">
            <v>7</v>
          </cell>
          <cell r="L10">
            <v>710</v>
          </cell>
          <cell r="M10">
            <v>803</v>
          </cell>
          <cell r="N10">
            <v>7</v>
          </cell>
          <cell r="O10">
            <v>513</v>
          </cell>
          <cell r="P10">
            <v>374</v>
          </cell>
        </row>
        <row r="11">
          <cell r="B11">
            <v>8</v>
          </cell>
          <cell r="C11">
            <v>64</v>
          </cell>
          <cell r="D11">
            <v>53</v>
          </cell>
          <cell r="E11">
            <v>8</v>
          </cell>
          <cell r="F11">
            <v>161</v>
          </cell>
          <cell r="G11">
            <v>254</v>
          </cell>
          <cell r="H11">
            <v>8</v>
          </cell>
          <cell r="I11">
            <v>325</v>
          </cell>
          <cell r="J11">
            <v>351</v>
          </cell>
          <cell r="K11">
            <v>8</v>
          </cell>
          <cell r="L11">
            <v>327</v>
          </cell>
          <cell r="M11">
            <v>279</v>
          </cell>
          <cell r="N11">
            <v>8</v>
          </cell>
          <cell r="O11">
            <v>1971</v>
          </cell>
          <cell r="P11">
            <v>244</v>
          </cell>
        </row>
        <row r="12">
          <cell r="B12">
            <v>9</v>
          </cell>
          <cell r="C12">
            <v>35</v>
          </cell>
          <cell r="D12">
            <v>75</v>
          </cell>
          <cell r="E12">
            <v>9</v>
          </cell>
          <cell r="F12">
            <v>85</v>
          </cell>
          <cell r="G12">
            <v>261</v>
          </cell>
          <cell r="H12">
            <v>9</v>
          </cell>
          <cell r="I12">
            <v>249</v>
          </cell>
          <cell r="J12">
            <v>347</v>
          </cell>
          <cell r="K12">
            <v>9</v>
          </cell>
          <cell r="L12">
            <v>387</v>
          </cell>
          <cell r="M12">
            <v>590</v>
          </cell>
          <cell r="N12">
            <v>9</v>
          </cell>
          <cell r="O12">
            <v>640</v>
          </cell>
          <cell r="P12">
            <v>428</v>
          </cell>
        </row>
        <row r="13">
          <cell r="B13">
            <v>10</v>
          </cell>
          <cell r="C13">
            <v>60</v>
          </cell>
          <cell r="D13">
            <v>79</v>
          </cell>
          <cell r="E13">
            <v>10</v>
          </cell>
          <cell r="F13">
            <v>182</v>
          </cell>
          <cell r="G13">
            <v>91</v>
          </cell>
          <cell r="H13">
            <v>10</v>
          </cell>
          <cell r="I13">
            <v>594</v>
          </cell>
          <cell r="J13">
            <v>256</v>
          </cell>
          <cell r="K13">
            <v>10</v>
          </cell>
          <cell r="L13">
            <v>372</v>
          </cell>
          <cell r="M13">
            <v>792</v>
          </cell>
          <cell r="N13">
            <v>10</v>
          </cell>
          <cell r="O13">
            <v>577</v>
          </cell>
          <cell r="P13">
            <v>785</v>
          </cell>
        </row>
        <row r="14">
          <cell r="B14">
            <v>11</v>
          </cell>
          <cell r="C14">
            <v>82</v>
          </cell>
          <cell r="D14">
            <v>40</v>
          </cell>
          <cell r="E14">
            <v>11</v>
          </cell>
          <cell r="F14">
            <v>98</v>
          </cell>
          <cell r="G14">
            <v>69</v>
          </cell>
          <cell r="H14">
            <v>11</v>
          </cell>
          <cell r="I14">
            <v>281</v>
          </cell>
          <cell r="J14">
            <v>261</v>
          </cell>
          <cell r="K14">
            <v>11</v>
          </cell>
          <cell r="L14">
            <v>371</v>
          </cell>
          <cell r="M14">
            <v>530</v>
          </cell>
          <cell r="N14">
            <v>11</v>
          </cell>
          <cell r="O14">
            <v>704</v>
          </cell>
          <cell r="P14">
            <v>655</v>
          </cell>
        </row>
        <row r="15">
          <cell r="B15">
            <v>12</v>
          </cell>
          <cell r="C15">
            <v>87</v>
          </cell>
          <cell r="D15">
            <v>74</v>
          </cell>
          <cell r="E15">
            <v>12</v>
          </cell>
          <cell r="F15">
            <v>101</v>
          </cell>
          <cell r="G15">
            <v>54</v>
          </cell>
          <cell r="H15">
            <v>12</v>
          </cell>
          <cell r="I15">
            <v>441</v>
          </cell>
          <cell r="J15">
            <v>591</v>
          </cell>
          <cell r="K15">
            <v>12</v>
          </cell>
          <cell r="L15">
            <v>525</v>
          </cell>
          <cell r="M15">
            <v>357</v>
          </cell>
          <cell r="N15">
            <v>12</v>
          </cell>
          <cell r="O15">
            <v>559</v>
          </cell>
          <cell r="P15">
            <v>391</v>
          </cell>
        </row>
        <row r="16">
          <cell r="B16">
            <v>13</v>
          </cell>
          <cell r="C16">
            <v>69</v>
          </cell>
          <cell r="D16">
            <v>65</v>
          </cell>
          <cell r="E16">
            <v>13</v>
          </cell>
          <cell r="F16">
            <v>121</v>
          </cell>
          <cell r="G16">
            <v>194</v>
          </cell>
          <cell r="H16">
            <v>13</v>
          </cell>
          <cell r="I16">
            <v>130</v>
          </cell>
          <cell r="J16">
            <v>543</v>
          </cell>
          <cell r="K16">
            <v>13</v>
          </cell>
          <cell r="L16">
            <v>395</v>
          </cell>
          <cell r="M16">
            <v>555</v>
          </cell>
          <cell r="N16">
            <v>13</v>
          </cell>
          <cell r="O16">
            <v>483</v>
          </cell>
          <cell r="P16">
            <v>645</v>
          </cell>
        </row>
        <row r="17">
          <cell r="B17">
            <v>14</v>
          </cell>
          <cell r="C17">
            <v>54</v>
          </cell>
          <cell r="D17">
            <v>79</v>
          </cell>
          <cell r="E17">
            <v>14</v>
          </cell>
          <cell r="F17">
            <v>175</v>
          </cell>
          <cell r="G17">
            <v>73</v>
          </cell>
          <cell r="H17">
            <v>14</v>
          </cell>
          <cell r="I17">
            <v>146</v>
          </cell>
          <cell r="J17">
            <v>324</v>
          </cell>
          <cell r="K17">
            <v>14</v>
          </cell>
          <cell r="L17">
            <v>384</v>
          </cell>
          <cell r="M17">
            <v>314</v>
          </cell>
          <cell r="N17">
            <v>14</v>
          </cell>
          <cell r="O17">
            <v>1046</v>
          </cell>
          <cell r="P17">
            <v>797</v>
          </cell>
        </row>
        <row r="18">
          <cell r="B18">
            <v>15</v>
          </cell>
          <cell r="C18">
            <v>63</v>
          </cell>
          <cell r="D18">
            <v>54</v>
          </cell>
          <cell r="E18">
            <v>15</v>
          </cell>
          <cell r="F18">
            <v>78</v>
          </cell>
          <cell r="G18">
            <v>43</v>
          </cell>
          <cell r="H18">
            <v>15</v>
          </cell>
          <cell r="I18">
            <v>122</v>
          </cell>
          <cell r="J18">
            <v>295</v>
          </cell>
          <cell r="K18">
            <v>15</v>
          </cell>
          <cell r="L18">
            <v>310</v>
          </cell>
          <cell r="M18">
            <v>462</v>
          </cell>
          <cell r="N18">
            <v>15</v>
          </cell>
          <cell r="O18">
            <v>659</v>
          </cell>
          <cell r="P18">
            <v>462</v>
          </cell>
        </row>
        <row r="19">
          <cell r="B19">
            <v>16</v>
          </cell>
          <cell r="C19">
            <v>81</v>
          </cell>
          <cell r="D19">
            <v>43</v>
          </cell>
          <cell r="E19">
            <v>16</v>
          </cell>
          <cell r="F19">
            <v>93</v>
          </cell>
          <cell r="G19">
            <v>93</v>
          </cell>
          <cell r="H19">
            <v>16</v>
          </cell>
          <cell r="I19">
            <v>117</v>
          </cell>
          <cell r="J19">
            <v>96</v>
          </cell>
          <cell r="K19">
            <v>16</v>
          </cell>
          <cell r="L19">
            <v>195</v>
          </cell>
          <cell r="M19">
            <v>389</v>
          </cell>
          <cell r="N19">
            <v>16</v>
          </cell>
          <cell r="O19">
            <v>271</v>
          </cell>
          <cell r="P19">
            <v>457</v>
          </cell>
        </row>
        <row r="20">
          <cell r="B20">
            <v>17</v>
          </cell>
          <cell r="C20">
            <v>80</v>
          </cell>
          <cell r="D20">
            <v>65</v>
          </cell>
          <cell r="E20">
            <v>17</v>
          </cell>
          <cell r="F20">
            <v>97</v>
          </cell>
          <cell r="G20">
            <v>590</v>
          </cell>
          <cell r="H20">
            <v>17</v>
          </cell>
          <cell r="I20">
            <v>131</v>
          </cell>
          <cell r="J20">
            <v>109</v>
          </cell>
          <cell r="K20">
            <v>17</v>
          </cell>
          <cell r="L20">
            <v>552</v>
          </cell>
          <cell r="M20">
            <v>626</v>
          </cell>
          <cell r="N20">
            <v>17</v>
          </cell>
          <cell r="O20">
            <v>574</v>
          </cell>
          <cell r="P20">
            <v>621</v>
          </cell>
        </row>
        <row r="21">
          <cell r="B21">
            <v>18</v>
          </cell>
          <cell r="C21">
            <v>61</v>
          </cell>
          <cell r="D21">
            <v>64</v>
          </cell>
          <cell r="E21">
            <v>18</v>
          </cell>
          <cell r="F21">
            <v>91</v>
          </cell>
          <cell r="G21">
            <v>61</v>
          </cell>
          <cell r="H21">
            <v>18</v>
          </cell>
          <cell r="I21">
            <v>148</v>
          </cell>
          <cell r="J21">
            <v>467</v>
          </cell>
          <cell r="K21">
            <v>18</v>
          </cell>
          <cell r="L21">
            <v>402</v>
          </cell>
          <cell r="M21">
            <v>172</v>
          </cell>
          <cell r="N21">
            <v>18</v>
          </cell>
          <cell r="O21">
            <v>732</v>
          </cell>
          <cell r="P21">
            <v>733</v>
          </cell>
        </row>
        <row r="22">
          <cell r="B22">
            <v>19</v>
          </cell>
          <cell r="C22">
            <v>76</v>
          </cell>
          <cell r="D22">
            <v>53</v>
          </cell>
          <cell r="E22">
            <v>19</v>
          </cell>
          <cell r="F22">
            <v>112</v>
          </cell>
          <cell r="G22">
            <v>62</v>
          </cell>
          <cell r="H22">
            <v>19</v>
          </cell>
          <cell r="I22">
            <v>144</v>
          </cell>
          <cell r="J22">
            <v>132</v>
          </cell>
          <cell r="K22">
            <v>19</v>
          </cell>
          <cell r="L22">
            <v>507</v>
          </cell>
          <cell r="M22">
            <v>418</v>
          </cell>
          <cell r="N22">
            <v>19</v>
          </cell>
          <cell r="O22">
            <v>827</v>
          </cell>
          <cell r="P22">
            <v>424</v>
          </cell>
        </row>
        <row r="23">
          <cell r="B23">
            <v>20</v>
          </cell>
          <cell r="C23">
            <v>82</v>
          </cell>
          <cell r="D23">
            <v>81</v>
          </cell>
          <cell r="E23">
            <v>20</v>
          </cell>
          <cell r="F23">
            <v>355</v>
          </cell>
          <cell r="G23">
            <v>97</v>
          </cell>
          <cell r="H23">
            <v>20</v>
          </cell>
          <cell r="I23">
            <v>130</v>
          </cell>
          <cell r="J23">
            <v>329</v>
          </cell>
          <cell r="K23">
            <v>20</v>
          </cell>
          <cell r="L23">
            <v>372</v>
          </cell>
          <cell r="M23">
            <v>190</v>
          </cell>
          <cell r="N23">
            <v>20</v>
          </cell>
          <cell r="O23">
            <v>626</v>
          </cell>
          <cell r="P23">
            <v>450</v>
          </cell>
        </row>
        <row r="24">
          <cell r="B24">
            <v>21</v>
          </cell>
          <cell r="C24">
            <v>86</v>
          </cell>
          <cell r="D24">
            <v>68</v>
          </cell>
          <cell r="E24">
            <v>21</v>
          </cell>
          <cell r="F24">
            <v>140</v>
          </cell>
          <cell r="G24">
            <v>317</v>
          </cell>
          <cell r="H24">
            <v>21</v>
          </cell>
          <cell r="I24">
            <v>137</v>
          </cell>
          <cell r="J24">
            <v>326</v>
          </cell>
          <cell r="K24">
            <v>21</v>
          </cell>
          <cell r="L24">
            <v>248</v>
          </cell>
          <cell r="M24">
            <v>374</v>
          </cell>
          <cell r="N24">
            <v>21</v>
          </cell>
          <cell r="O24">
            <v>535</v>
          </cell>
          <cell r="P24">
            <v>977</v>
          </cell>
        </row>
        <row r="25">
          <cell r="B25">
            <v>22</v>
          </cell>
          <cell r="C25">
            <v>75</v>
          </cell>
          <cell r="D25">
            <v>64</v>
          </cell>
          <cell r="E25">
            <v>22</v>
          </cell>
          <cell r="F25">
            <v>102</v>
          </cell>
          <cell r="G25">
            <v>83</v>
          </cell>
          <cell r="H25">
            <v>22</v>
          </cell>
          <cell r="I25">
            <v>260</v>
          </cell>
          <cell r="J25">
            <v>290</v>
          </cell>
          <cell r="K25">
            <v>22</v>
          </cell>
          <cell r="L25">
            <v>374</v>
          </cell>
          <cell r="M25">
            <v>341</v>
          </cell>
          <cell r="N25">
            <v>22</v>
          </cell>
          <cell r="O25">
            <v>815</v>
          </cell>
          <cell r="P25">
            <v>426</v>
          </cell>
        </row>
        <row r="26">
          <cell r="B26">
            <v>23</v>
          </cell>
          <cell r="C26">
            <v>82</v>
          </cell>
          <cell r="D26">
            <v>77</v>
          </cell>
          <cell r="E26">
            <v>23</v>
          </cell>
          <cell r="F26">
            <v>135</v>
          </cell>
          <cell r="G26">
            <v>457</v>
          </cell>
          <cell r="H26">
            <v>23</v>
          </cell>
          <cell r="I26">
            <v>124</v>
          </cell>
          <cell r="J26">
            <v>252</v>
          </cell>
          <cell r="K26">
            <v>23</v>
          </cell>
          <cell r="L26">
            <v>414</v>
          </cell>
          <cell r="M26">
            <v>320</v>
          </cell>
          <cell r="N26">
            <v>23</v>
          </cell>
          <cell r="O26">
            <v>739</v>
          </cell>
          <cell r="P26">
            <v>427</v>
          </cell>
        </row>
        <row r="27">
          <cell r="B27">
            <v>24</v>
          </cell>
          <cell r="C27">
            <v>107</v>
          </cell>
          <cell r="D27">
            <v>59</v>
          </cell>
          <cell r="E27">
            <v>24</v>
          </cell>
          <cell r="F27">
            <v>85</v>
          </cell>
          <cell r="G27">
            <v>90</v>
          </cell>
          <cell r="H27">
            <v>24</v>
          </cell>
          <cell r="I27">
            <v>138</v>
          </cell>
          <cell r="J27">
            <v>519</v>
          </cell>
          <cell r="K27">
            <v>24</v>
          </cell>
          <cell r="L27">
            <v>366</v>
          </cell>
          <cell r="M27">
            <v>70</v>
          </cell>
          <cell r="N27">
            <v>24</v>
          </cell>
          <cell r="O27">
            <v>391</v>
          </cell>
          <cell r="P27">
            <v>435</v>
          </cell>
        </row>
        <row r="28">
          <cell r="B28">
            <v>25</v>
          </cell>
          <cell r="C28">
            <v>100</v>
          </cell>
          <cell r="D28">
            <v>119</v>
          </cell>
          <cell r="E28">
            <v>25</v>
          </cell>
          <cell r="F28">
            <v>94</v>
          </cell>
          <cell r="G28">
            <v>300</v>
          </cell>
          <cell r="H28">
            <v>25</v>
          </cell>
          <cell r="I28">
            <v>98</v>
          </cell>
          <cell r="J28">
            <v>80</v>
          </cell>
          <cell r="K28">
            <v>25</v>
          </cell>
          <cell r="L28">
            <v>419</v>
          </cell>
          <cell r="M28">
            <v>446</v>
          </cell>
          <cell r="N28">
            <v>25</v>
          </cell>
          <cell r="O28">
            <v>336</v>
          </cell>
          <cell r="P28">
            <v>410</v>
          </cell>
        </row>
        <row r="29">
          <cell r="B29">
            <v>26</v>
          </cell>
          <cell r="C29">
            <v>122</v>
          </cell>
          <cell r="D29">
            <v>3732</v>
          </cell>
          <cell r="E29">
            <v>26</v>
          </cell>
          <cell r="F29">
            <v>74</v>
          </cell>
          <cell r="G29">
            <v>37</v>
          </cell>
          <cell r="H29">
            <v>26</v>
          </cell>
          <cell r="I29">
            <v>206</v>
          </cell>
          <cell r="J29">
            <v>163</v>
          </cell>
          <cell r="K29">
            <v>26</v>
          </cell>
          <cell r="L29">
            <v>735</v>
          </cell>
          <cell r="M29">
            <v>359</v>
          </cell>
          <cell r="N29">
            <v>26</v>
          </cell>
          <cell r="O29">
            <v>366</v>
          </cell>
          <cell r="P29">
            <v>621</v>
          </cell>
        </row>
        <row r="30">
          <cell r="B30">
            <v>27</v>
          </cell>
          <cell r="C30">
            <v>87</v>
          </cell>
          <cell r="D30">
            <v>112</v>
          </cell>
          <cell r="E30">
            <v>27</v>
          </cell>
          <cell r="F30">
            <v>87</v>
          </cell>
          <cell r="G30">
            <v>125</v>
          </cell>
          <cell r="H30">
            <v>27</v>
          </cell>
          <cell r="I30">
            <v>124</v>
          </cell>
          <cell r="J30">
            <v>149</v>
          </cell>
          <cell r="K30">
            <v>27</v>
          </cell>
          <cell r="L30">
            <v>390</v>
          </cell>
          <cell r="M30">
            <v>36</v>
          </cell>
          <cell r="N30">
            <v>27</v>
          </cell>
          <cell r="O30">
            <v>1170</v>
          </cell>
          <cell r="P30">
            <v>534</v>
          </cell>
        </row>
        <row r="31">
          <cell r="B31">
            <v>28</v>
          </cell>
          <cell r="C31">
            <v>92</v>
          </cell>
          <cell r="D31">
            <v>110</v>
          </cell>
          <cell r="E31">
            <v>28</v>
          </cell>
          <cell r="F31">
            <v>145</v>
          </cell>
          <cell r="G31">
            <v>76</v>
          </cell>
          <cell r="H31">
            <v>28</v>
          </cell>
          <cell r="I31">
            <v>120</v>
          </cell>
          <cell r="J31">
            <v>92</v>
          </cell>
          <cell r="K31">
            <v>28</v>
          </cell>
          <cell r="L31">
            <v>499</v>
          </cell>
          <cell r="M31">
            <v>473</v>
          </cell>
          <cell r="N31">
            <v>28</v>
          </cell>
          <cell r="O31">
            <v>571</v>
          </cell>
          <cell r="P31">
            <v>442</v>
          </cell>
        </row>
        <row r="32">
          <cell r="B32">
            <v>29</v>
          </cell>
          <cell r="C32">
            <v>96</v>
          </cell>
          <cell r="D32">
            <v>264</v>
          </cell>
          <cell r="E32">
            <v>29</v>
          </cell>
          <cell r="F32">
            <v>64</v>
          </cell>
          <cell r="G32">
            <v>73</v>
          </cell>
          <cell r="H32">
            <v>29</v>
          </cell>
          <cell r="I32">
            <v>105</v>
          </cell>
          <cell r="J32">
            <v>272</v>
          </cell>
          <cell r="K32">
            <v>29</v>
          </cell>
          <cell r="L32">
            <v>516</v>
          </cell>
          <cell r="M32">
            <v>213</v>
          </cell>
          <cell r="N32">
            <v>29</v>
          </cell>
          <cell r="O32">
            <v>1027</v>
          </cell>
          <cell r="P32">
            <v>294</v>
          </cell>
        </row>
        <row r="33">
          <cell r="B33">
            <v>30</v>
          </cell>
          <cell r="C33">
            <v>115</v>
          </cell>
          <cell r="D33">
            <v>60</v>
          </cell>
          <cell r="E33">
            <v>30</v>
          </cell>
          <cell r="F33">
            <v>138</v>
          </cell>
          <cell r="G33">
            <v>88</v>
          </cell>
          <cell r="H33">
            <v>30</v>
          </cell>
          <cell r="I33">
            <v>135</v>
          </cell>
          <cell r="J33">
            <v>60</v>
          </cell>
          <cell r="K33">
            <v>30</v>
          </cell>
          <cell r="L33">
            <v>706</v>
          </cell>
          <cell r="M33">
            <v>734</v>
          </cell>
          <cell r="N33">
            <v>30</v>
          </cell>
          <cell r="O33">
            <v>354</v>
          </cell>
          <cell r="P33">
            <v>531</v>
          </cell>
        </row>
        <row r="34">
          <cell r="B34">
            <v>31</v>
          </cell>
          <cell r="C34">
            <v>124</v>
          </cell>
          <cell r="D34">
            <v>111</v>
          </cell>
          <cell r="E34">
            <v>31</v>
          </cell>
          <cell r="F34">
            <v>161</v>
          </cell>
          <cell r="G34">
            <v>55</v>
          </cell>
          <cell r="H34">
            <v>31</v>
          </cell>
          <cell r="I34">
            <v>365</v>
          </cell>
          <cell r="J34">
            <v>487</v>
          </cell>
          <cell r="K34">
            <v>31</v>
          </cell>
          <cell r="L34">
            <v>418</v>
          </cell>
          <cell r="M34">
            <v>535</v>
          </cell>
          <cell r="N34">
            <v>31</v>
          </cell>
          <cell r="O34">
            <v>513</v>
          </cell>
          <cell r="P34">
            <v>783</v>
          </cell>
        </row>
        <row r="35">
          <cell r="B35">
            <v>32</v>
          </cell>
          <cell r="C35">
            <v>110</v>
          </cell>
          <cell r="D35">
            <v>110</v>
          </cell>
          <cell r="E35">
            <v>32</v>
          </cell>
          <cell r="F35">
            <v>166</v>
          </cell>
          <cell r="G35">
            <v>433</v>
          </cell>
          <cell r="H35">
            <v>32</v>
          </cell>
          <cell r="I35">
            <v>160</v>
          </cell>
          <cell r="J35">
            <v>514</v>
          </cell>
          <cell r="K35">
            <v>32</v>
          </cell>
          <cell r="L35">
            <v>287</v>
          </cell>
          <cell r="M35">
            <v>501</v>
          </cell>
          <cell r="N35">
            <v>32</v>
          </cell>
          <cell r="O35">
            <v>912</v>
          </cell>
          <cell r="P35">
            <v>994</v>
          </cell>
        </row>
        <row r="36">
          <cell r="B36">
            <v>33</v>
          </cell>
          <cell r="C36">
            <v>135</v>
          </cell>
          <cell r="D36">
            <v>77</v>
          </cell>
          <cell r="E36">
            <v>33</v>
          </cell>
          <cell r="F36">
            <v>108</v>
          </cell>
          <cell r="G36">
            <v>74</v>
          </cell>
          <cell r="H36">
            <v>33</v>
          </cell>
          <cell r="I36">
            <v>254</v>
          </cell>
          <cell r="J36">
            <v>49</v>
          </cell>
          <cell r="K36">
            <v>33</v>
          </cell>
          <cell r="L36">
            <v>629</v>
          </cell>
          <cell r="M36">
            <v>252</v>
          </cell>
          <cell r="N36">
            <v>33</v>
          </cell>
          <cell r="O36">
            <v>416</v>
          </cell>
          <cell r="P36">
            <v>1008</v>
          </cell>
        </row>
        <row r="37">
          <cell r="B37">
            <v>34</v>
          </cell>
          <cell r="C37">
            <v>56</v>
          </cell>
          <cell r="D37">
            <v>105</v>
          </cell>
          <cell r="E37">
            <v>34</v>
          </cell>
          <cell r="F37">
            <v>91</v>
          </cell>
          <cell r="G37">
            <v>84</v>
          </cell>
          <cell r="H37">
            <v>34</v>
          </cell>
          <cell r="I37">
            <v>92</v>
          </cell>
          <cell r="J37">
            <v>59</v>
          </cell>
          <cell r="K37">
            <v>34</v>
          </cell>
          <cell r="L37">
            <v>464</v>
          </cell>
          <cell r="M37">
            <v>286</v>
          </cell>
          <cell r="N37">
            <v>34</v>
          </cell>
          <cell r="O37">
            <v>375</v>
          </cell>
          <cell r="P37">
            <v>423</v>
          </cell>
        </row>
        <row r="38">
          <cell r="B38">
            <v>35</v>
          </cell>
          <cell r="C38">
            <v>109</v>
          </cell>
          <cell r="D38">
            <v>231</v>
          </cell>
          <cell r="E38">
            <v>35</v>
          </cell>
          <cell r="F38">
            <v>73</v>
          </cell>
          <cell r="G38">
            <v>213</v>
          </cell>
          <cell r="H38">
            <v>35</v>
          </cell>
          <cell r="I38">
            <v>117</v>
          </cell>
          <cell r="J38">
            <v>76</v>
          </cell>
          <cell r="K38">
            <v>35</v>
          </cell>
          <cell r="L38">
            <v>236</v>
          </cell>
          <cell r="M38">
            <v>401</v>
          </cell>
          <cell r="N38">
            <v>35</v>
          </cell>
          <cell r="O38">
            <v>1335</v>
          </cell>
          <cell r="P38">
            <v>343</v>
          </cell>
        </row>
        <row r="39">
          <cell r="B39">
            <v>36</v>
          </cell>
          <cell r="C39">
            <v>112</v>
          </cell>
          <cell r="D39">
            <v>113</v>
          </cell>
          <cell r="E39">
            <v>36</v>
          </cell>
          <cell r="F39">
            <v>93</v>
          </cell>
          <cell r="G39">
            <v>114</v>
          </cell>
          <cell r="H39">
            <v>36</v>
          </cell>
          <cell r="I39">
            <v>120</v>
          </cell>
          <cell r="J39">
            <v>366</v>
          </cell>
          <cell r="K39">
            <v>36</v>
          </cell>
          <cell r="L39">
            <v>735</v>
          </cell>
          <cell r="M39">
            <v>370</v>
          </cell>
          <cell r="N39">
            <v>36</v>
          </cell>
          <cell r="O39">
            <v>906</v>
          </cell>
          <cell r="P39">
            <v>543</v>
          </cell>
        </row>
        <row r="40">
          <cell r="B40">
            <v>37</v>
          </cell>
          <cell r="C40">
            <v>105</v>
          </cell>
          <cell r="D40">
            <v>96</v>
          </cell>
          <cell r="E40">
            <v>37</v>
          </cell>
          <cell r="F40">
            <v>94</v>
          </cell>
          <cell r="G40">
            <v>443</v>
          </cell>
          <cell r="H40">
            <v>37</v>
          </cell>
          <cell r="I40">
            <v>134</v>
          </cell>
          <cell r="J40">
            <v>322</v>
          </cell>
          <cell r="K40">
            <v>37</v>
          </cell>
          <cell r="L40">
            <v>262</v>
          </cell>
          <cell r="M40">
            <v>347</v>
          </cell>
          <cell r="N40">
            <v>37</v>
          </cell>
          <cell r="O40">
            <v>995</v>
          </cell>
          <cell r="P40">
            <v>759</v>
          </cell>
        </row>
        <row r="41">
          <cell r="B41">
            <v>38</v>
          </cell>
          <cell r="C41">
            <v>128</v>
          </cell>
          <cell r="D41">
            <v>54</v>
          </cell>
          <cell r="E41">
            <v>38</v>
          </cell>
          <cell r="F41">
            <v>89</v>
          </cell>
          <cell r="G41">
            <v>46</v>
          </cell>
          <cell r="H41">
            <v>38</v>
          </cell>
          <cell r="I41">
            <v>101</v>
          </cell>
          <cell r="J41">
            <v>323</v>
          </cell>
          <cell r="K41">
            <v>38</v>
          </cell>
          <cell r="L41">
            <v>415</v>
          </cell>
          <cell r="M41">
            <v>335</v>
          </cell>
          <cell r="N41">
            <v>38</v>
          </cell>
          <cell r="O41">
            <v>640</v>
          </cell>
          <cell r="P41">
            <v>1044</v>
          </cell>
        </row>
        <row r="42">
          <cell r="B42">
            <v>39</v>
          </cell>
          <cell r="C42">
            <v>56</v>
          </cell>
          <cell r="D42">
            <v>115</v>
          </cell>
          <cell r="E42">
            <v>39</v>
          </cell>
          <cell r="F42">
            <v>84</v>
          </cell>
          <cell r="G42">
            <v>82</v>
          </cell>
          <cell r="H42">
            <v>39</v>
          </cell>
          <cell r="I42">
            <v>136</v>
          </cell>
          <cell r="J42">
            <v>303</v>
          </cell>
          <cell r="K42">
            <v>39</v>
          </cell>
          <cell r="L42">
            <v>303</v>
          </cell>
          <cell r="M42">
            <v>420</v>
          </cell>
          <cell r="N42">
            <v>39</v>
          </cell>
          <cell r="O42">
            <v>545</v>
          </cell>
          <cell r="P42">
            <v>666</v>
          </cell>
        </row>
        <row r="43">
          <cell r="B43">
            <v>40</v>
          </cell>
          <cell r="C43">
            <v>121</v>
          </cell>
          <cell r="D43">
            <v>97</v>
          </cell>
          <cell r="E43">
            <v>40</v>
          </cell>
          <cell r="F43">
            <v>104</v>
          </cell>
          <cell r="G43">
            <v>126</v>
          </cell>
          <cell r="H43">
            <v>40</v>
          </cell>
          <cell r="I43">
            <v>161</v>
          </cell>
          <cell r="J43">
            <v>85</v>
          </cell>
          <cell r="K43">
            <v>40</v>
          </cell>
          <cell r="L43">
            <v>822</v>
          </cell>
          <cell r="M43">
            <v>418</v>
          </cell>
          <cell r="N43">
            <v>40</v>
          </cell>
          <cell r="O43">
            <v>312</v>
          </cell>
          <cell r="P43">
            <v>292</v>
          </cell>
        </row>
        <row r="44">
          <cell r="B44">
            <v>41</v>
          </cell>
          <cell r="C44">
            <v>101</v>
          </cell>
          <cell r="D44">
            <v>64</v>
          </cell>
          <cell r="E44">
            <v>41</v>
          </cell>
          <cell r="F44">
            <v>100</v>
          </cell>
          <cell r="G44">
            <v>57</v>
          </cell>
          <cell r="H44">
            <v>41</v>
          </cell>
          <cell r="I44">
            <v>230</v>
          </cell>
          <cell r="J44">
            <v>191</v>
          </cell>
          <cell r="K44">
            <v>41</v>
          </cell>
          <cell r="L44">
            <v>597</v>
          </cell>
          <cell r="M44">
            <v>56</v>
          </cell>
          <cell r="N44">
            <v>41</v>
          </cell>
          <cell r="O44">
            <v>886</v>
          </cell>
          <cell r="P44">
            <v>621</v>
          </cell>
        </row>
        <row r="45">
          <cell r="B45">
            <v>42</v>
          </cell>
          <cell r="C45">
            <v>116</v>
          </cell>
          <cell r="D45">
            <v>88</v>
          </cell>
          <cell r="E45">
            <v>42</v>
          </cell>
          <cell r="F45">
            <v>67</v>
          </cell>
          <cell r="G45">
            <v>199</v>
          </cell>
          <cell r="H45">
            <v>42</v>
          </cell>
          <cell r="I45">
            <v>109</v>
          </cell>
          <cell r="J45">
            <v>345</v>
          </cell>
          <cell r="K45">
            <v>42</v>
          </cell>
          <cell r="L45">
            <v>516</v>
          </cell>
          <cell r="M45">
            <v>474</v>
          </cell>
          <cell r="N45">
            <v>42</v>
          </cell>
          <cell r="O45">
            <v>513</v>
          </cell>
          <cell r="P45">
            <v>424</v>
          </cell>
        </row>
        <row r="46">
          <cell r="B46">
            <v>43</v>
          </cell>
          <cell r="C46">
            <v>90</v>
          </cell>
          <cell r="D46">
            <v>226</v>
          </cell>
          <cell r="E46">
            <v>43</v>
          </cell>
          <cell r="F46">
            <v>158</v>
          </cell>
          <cell r="G46">
            <v>128</v>
          </cell>
          <cell r="H46">
            <v>43</v>
          </cell>
          <cell r="I46">
            <v>95</v>
          </cell>
          <cell r="J46">
            <v>170</v>
          </cell>
          <cell r="K46">
            <v>43</v>
          </cell>
          <cell r="L46">
            <v>409</v>
          </cell>
          <cell r="M46">
            <v>464</v>
          </cell>
          <cell r="N46">
            <v>43</v>
          </cell>
          <cell r="O46">
            <v>1059</v>
          </cell>
          <cell r="P46">
            <v>559</v>
          </cell>
        </row>
        <row r="47">
          <cell r="B47">
            <v>44</v>
          </cell>
          <cell r="C47">
            <v>97</v>
          </cell>
          <cell r="D47">
            <v>80</v>
          </cell>
          <cell r="E47">
            <v>44</v>
          </cell>
          <cell r="F47">
            <v>165</v>
          </cell>
          <cell r="G47">
            <v>70</v>
          </cell>
          <cell r="H47">
            <v>44</v>
          </cell>
          <cell r="I47">
            <v>101</v>
          </cell>
          <cell r="J47">
            <v>86</v>
          </cell>
          <cell r="K47">
            <v>44</v>
          </cell>
          <cell r="L47">
            <v>290</v>
          </cell>
          <cell r="M47">
            <v>694</v>
          </cell>
          <cell r="N47">
            <v>44</v>
          </cell>
          <cell r="O47">
            <v>378</v>
          </cell>
          <cell r="P47">
            <v>694</v>
          </cell>
        </row>
        <row r="48">
          <cell r="B48">
            <v>45</v>
          </cell>
          <cell r="C48">
            <v>73</v>
          </cell>
          <cell r="D48">
            <v>79</v>
          </cell>
          <cell r="E48">
            <v>45</v>
          </cell>
          <cell r="F48">
            <v>63</v>
          </cell>
          <cell r="G48">
            <v>37</v>
          </cell>
          <cell r="H48">
            <v>45</v>
          </cell>
          <cell r="I48">
            <v>141</v>
          </cell>
          <cell r="J48">
            <v>98</v>
          </cell>
          <cell r="K48">
            <v>45</v>
          </cell>
          <cell r="L48">
            <v>227</v>
          </cell>
          <cell r="M48">
            <v>552</v>
          </cell>
          <cell r="N48">
            <v>45</v>
          </cell>
          <cell r="O48">
            <v>578</v>
          </cell>
          <cell r="P48">
            <v>449</v>
          </cell>
        </row>
        <row r="49">
          <cell r="B49">
            <v>46</v>
          </cell>
          <cell r="C49">
            <v>137</v>
          </cell>
          <cell r="D49">
            <v>174</v>
          </cell>
          <cell r="E49">
            <v>46</v>
          </cell>
          <cell r="F49">
            <v>77</v>
          </cell>
          <cell r="G49">
            <v>58</v>
          </cell>
          <cell r="H49">
            <v>46</v>
          </cell>
          <cell r="I49">
            <v>472</v>
          </cell>
          <cell r="J49">
            <v>305</v>
          </cell>
          <cell r="K49">
            <v>46</v>
          </cell>
          <cell r="L49">
            <v>529</v>
          </cell>
          <cell r="M49">
            <v>250</v>
          </cell>
          <cell r="N49">
            <v>46</v>
          </cell>
          <cell r="O49">
            <v>558</v>
          </cell>
          <cell r="P49">
            <v>395</v>
          </cell>
        </row>
        <row r="50">
          <cell r="B50">
            <v>47</v>
          </cell>
          <cell r="C50">
            <v>60</v>
          </cell>
          <cell r="D50">
            <v>96</v>
          </cell>
          <cell r="E50">
            <v>47</v>
          </cell>
          <cell r="F50">
            <v>87</v>
          </cell>
          <cell r="G50">
            <v>56</v>
          </cell>
          <cell r="H50">
            <v>47</v>
          </cell>
          <cell r="I50">
            <v>235</v>
          </cell>
          <cell r="J50">
            <v>499</v>
          </cell>
          <cell r="K50">
            <v>47</v>
          </cell>
          <cell r="L50">
            <v>310</v>
          </cell>
          <cell r="M50">
            <v>186</v>
          </cell>
          <cell r="N50">
            <v>47</v>
          </cell>
          <cell r="O50">
            <v>649</v>
          </cell>
          <cell r="P50">
            <v>870</v>
          </cell>
        </row>
        <row r="51">
          <cell r="B51">
            <v>48</v>
          </cell>
          <cell r="C51">
            <v>42</v>
          </cell>
          <cell r="D51">
            <v>85</v>
          </cell>
          <cell r="E51">
            <v>48</v>
          </cell>
          <cell r="F51">
            <v>107</v>
          </cell>
          <cell r="G51">
            <v>47</v>
          </cell>
          <cell r="H51">
            <v>48</v>
          </cell>
          <cell r="I51">
            <v>111</v>
          </cell>
          <cell r="J51">
            <v>285</v>
          </cell>
          <cell r="K51">
            <v>48</v>
          </cell>
          <cell r="L51">
            <v>513</v>
          </cell>
          <cell r="M51">
            <v>305</v>
          </cell>
          <cell r="N51">
            <v>48</v>
          </cell>
          <cell r="O51">
            <v>1035</v>
          </cell>
          <cell r="P51">
            <v>489</v>
          </cell>
        </row>
        <row r="52">
          <cell r="B52">
            <v>49</v>
          </cell>
          <cell r="C52">
            <v>72</v>
          </cell>
          <cell r="D52">
            <v>73</v>
          </cell>
          <cell r="E52">
            <v>49</v>
          </cell>
          <cell r="F52">
            <v>108</v>
          </cell>
          <cell r="G52">
            <v>3534</v>
          </cell>
          <cell r="H52">
            <v>49</v>
          </cell>
          <cell r="I52">
            <v>132</v>
          </cell>
          <cell r="J52">
            <v>122</v>
          </cell>
          <cell r="K52">
            <v>49</v>
          </cell>
          <cell r="L52">
            <v>322</v>
          </cell>
          <cell r="M52">
            <v>509</v>
          </cell>
          <cell r="N52">
            <v>49</v>
          </cell>
          <cell r="O52">
            <v>654</v>
          </cell>
          <cell r="P52">
            <v>802</v>
          </cell>
        </row>
        <row r="53">
          <cell r="B53">
            <v>50</v>
          </cell>
          <cell r="C53">
            <v>93</v>
          </cell>
          <cell r="D53">
            <v>66</v>
          </cell>
          <cell r="E53">
            <v>50</v>
          </cell>
          <cell r="F53">
            <v>146</v>
          </cell>
          <cell r="G53">
            <v>81</v>
          </cell>
          <cell r="H53">
            <v>50</v>
          </cell>
          <cell r="I53">
            <v>831</v>
          </cell>
          <cell r="J53">
            <v>479</v>
          </cell>
          <cell r="K53">
            <v>50</v>
          </cell>
          <cell r="L53">
            <v>149</v>
          </cell>
          <cell r="M53">
            <v>325</v>
          </cell>
          <cell r="N53">
            <v>50</v>
          </cell>
          <cell r="O53">
            <v>1302</v>
          </cell>
          <cell r="P53">
            <v>398</v>
          </cell>
        </row>
        <row r="54">
          <cell r="B54">
            <v>51</v>
          </cell>
          <cell r="C54">
            <v>58</v>
          </cell>
          <cell r="D54">
            <v>73</v>
          </cell>
          <cell r="E54">
            <v>51</v>
          </cell>
          <cell r="F54">
            <v>63</v>
          </cell>
          <cell r="G54">
            <v>136</v>
          </cell>
          <cell r="H54">
            <v>51</v>
          </cell>
          <cell r="I54">
            <v>223</v>
          </cell>
          <cell r="J54">
            <v>124</v>
          </cell>
          <cell r="K54">
            <v>51</v>
          </cell>
          <cell r="L54">
            <v>337</v>
          </cell>
          <cell r="M54">
            <v>251</v>
          </cell>
          <cell r="N54">
            <v>51</v>
          </cell>
          <cell r="O54">
            <v>416</v>
          </cell>
          <cell r="P54">
            <v>614</v>
          </cell>
        </row>
        <row r="55">
          <cell r="B55">
            <v>52</v>
          </cell>
          <cell r="C55">
            <v>81</v>
          </cell>
          <cell r="D55">
            <v>56</v>
          </cell>
          <cell r="E55">
            <v>52</v>
          </cell>
          <cell r="F55">
            <v>62</v>
          </cell>
          <cell r="G55">
            <v>82</v>
          </cell>
          <cell r="H55">
            <v>52</v>
          </cell>
          <cell r="I55">
            <v>131</v>
          </cell>
          <cell r="J55">
            <v>376</v>
          </cell>
          <cell r="K55">
            <v>52</v>
          </cell>
          <cell r="L55">
            <v>527</v>
          </cell>
          <cell r="M55">
            <v>378</v>
          </cell>
          <cell r="N55">
            <v>52</v>
          </cell>
          <cell r="O55">
            <v>719</v>
          </cell>
          <cell r="P55">
            <v>450</v>
          </cell>
        </row>
        <row r="56">
          <cell r="B56">
            <v>53</v>
          </cell>
          <cell r="C56">
            <v>107</v>
          </cell>
          <cell r="D56">
            <v>95</v>
          </cell>
          <cell r="E56">
            <v>53</v>
          </cell>
          <cell r="F56">
            <v>84</v>
          </cell>
          <cell r="G56">
            <v>258</v>
          </cell>
          <cell r="H56">
            <v>53</v>
          </cell>
          <cell r="I56">
            <v>380</v>
          </cell>
          <cell r="J56">
            <v>478</v>
          </cell>
          <cell r="K56">
            <v>53</v>
          </cell>
          <cell r="L56">
            <v>467</v>
          </cell>
          <cell r="M56">
            <v>187</v>
          </cell>
          <cell r="N56">
            <v>53</v>
          </cell>
          <cell r="O56">
            <v>527</v>
          </cell>
          <cell r="P56">
            <v>281</v>
          </cell>
        </row>
        <row r="57">
          <cell r="B57">
            <v>54</v>
          </cell>
          <cell r="C57">
            <v>81</v>
          </cell>
          <cell r="D57">
            <v>123</v>
          </cell>
          <cell r="E57">
            <v>54</v>
          </cell>
          <cell r="F57">
            <v>100</v>
          </cell>
          <cell r="G57">
            <v>36</v>
          </cell>
          <cell r="H57">
            <v>54</v>
          </cell>
          <cell r="I57">
            <v>732</v>
          </cell>
          <cell r="J57">
            <v>502</v>
          </cell>
          <cell r="K57">
            <v>54</v>
          </cell>
          <cell r="L57">
            <v>439</v>
          </cell>
          <cell r="M57">
            <v>283</v>
          </cell>
          <cell r="N57">
            <v>54</v>
          </cell>
          <cell r="O57">
            <v>304</v>
          </cell>
          <cell r="P57">
            <v>288</v>
          </cell>
        </row>
        <row r="58">
          <cell r="B58">
            <v>55</v>
          </cell>
          <cell r="C58">
            <v>78</v>
          </cell>
          <cell r="D58">
            <v>98</v>
          </cell>
          <cell r="E58">
            <v>55</v>
          </cell>
          <cell r="F58">
            <v>97</v>
          </cell>
          <cell r="G58">
            <v>69</v>
          </cell>
          <cell r="H58">
            <v>55</v>
          </cell>
          <cell r="I58">
            <v>405</v>
          </cell>
          <cell r="J58">
            <v>386</v>
          </cell>
          <cell r="K58">
            <v>55</v>
          </cell>
          <cell r="L58">
            <v>280</v>
          </cell>
          <cell r="M58">
            <v>154</v>
          </cell>
          <cell r="N58">
            <v>55</v>
          </cell>
          <cell r="O58">
            <v>374</v>
          </cell>
          <cell r="P58">
            <v>939</v>
          </cell>
        </row>
        <row r="59">
          <cell r="B59">
            <v>56</v>
          </cell>
          <cell r="C59">
            <v>73</v>
          </cell>
          <cell r="D59">
            <v>65</v>
          </cell>
          <cell r="E59">
            <v>56</v>
          </cell>
          <cell r="F59">
            <v>76</v>
          </cell>
          <cell r="G59">
            <v>117</v>
          </cell>
          <cell r="H59">
            <v>56</v>
          </cell>
          <cell r="I59">
            <v>126</v>
          </cell>
          <cell r="J59">
            <v>376</v>
          </cell>
          <cell r="K59">
            <v>56</v>
          </cell>
          <cell r="L59">
            <v>692</v>
          </cell>
          <cell r="M59">
            <v>611</v>
          </cell>
          <cell r="N59">
            <v>56</v>
          </cell>
          <cell r="O59">
            <v>1381</v>
          </cell>
          <cell r="P59">
            <v>879</v>
          </cell>
        </row>
        <row r="60">
          <cell r="B60">
            <v>57</v>
          </cell>
          <cell r="C60">
            <v>71</v>
          </cell>
          <cell r="D60">
            <v>55</v>
          </cell>
          <cell r="E60">
            <v>57</v>
          </cell>
          <cell r="F60">
            <v>62</v>
          </cell>
          <cell r="G60">
            <v>36</v>
          </cell>
          <cell r="H60">
            <v>57</v>
          </cell>
          <cell r="I60">
            <v>134</v>
          </cell>
          <cell r="J60">
            <v>5421</v>
          </cell>
          <cell r="K60">
            <v>57</v>
          </cell>
          <cell r="L60">
            <v>808</v>
          </cell>
          <cell r="M60">
            <v>119</v>
          </cell>
          <cell r="N60">
            <v>57</v>
          </cell>
          <cell r="O60">
            <v>176</v>
          </cell>
          <cell r="P60">
            <v>311</v>
          </cell>
        </row>
        <row r="61">
          <cell r="B61">
            <v>58</v>
          </cell>
          <cell r="C61">
            <v>101</v>
          </cell>
          <cell r="D61">
            <v>55</v>
          </cell>
          <cell r="E61">
            <v>58</v>
          </cell>
          <cell r="F61">
            <v>93</v>
          </cell>
          <cell r="G61">
            <v>1439</v>
          </cell>
          <cell r="H61">
            <v>58</v>
          </cell>
          <cell r="I61">
            <v>249</v>
          </cell>
          <cell r="J61">
            <v>571</v>
          </cell>
          <cell r="K61">
            <v>58</v>
          </cell>
          <cell r="L61">
            <v>330</v>
          </cell>
          <cell r="M61">
            <v>201</v>
          </cell>
          <cell r="N61">
            <v>58</v>
          </cell>
          <cell r="O61">
            <v>870</v>
          </cell>
          <cell r="P61">
            <v>158</v>
          </cell>
        </row>
        <row r="62">
          <cell r="B62">
            <v>59</v>
          </cell>
          <cell r="C62">
            <v>61</v>
          </cell>
          <cell r="D62">
            <v>70</v>
          </cell>
          <cell r="E62">
            <v>59</v>
          </cell>
          <cell r="F62">
            <v>137</v>
          </cell>
          <cell r="G62">
            <v>141</v>
          </cell>
          <cell r="H62">
            <v>59</v>
          </cell>
          <cell r="I62">
            <v>494</v>
          </cell>
          <cell r="J62">
            <v>100</v>
          </cell>
          <cell r="K62">
            <v>59</v>
          </cell>
          <cell r="L62">
            <v>397</v>
          </cell>
          <cell r="M62">
            <v>235</v>
          </cell>
          <cell r="N62">
            <v>59</v>
          </cell>
          <cell r="O62">
            <v>551</v>
          </cell>
          <cell r="P62">
            <v>384</v>
          </cell>
        </row>
        <row r="63">
          <cell r="B63">
            <v>60</v>
          </cell>
          <cell r="C63">
            <v>68</v>
          </cell>
          <cell r="D63">
            <v>75</v>
          </cell>
          <cell r="E63">
            <v>60</v>
          </cell>
          <cell r="F63">
            <v>150</v>
          </cell>
          <cell r="G63">
            <v>128</v>
          </cell>
          <cell r="H63">
            <v>60</v>
          </cell>
          <cell r="I63">
            <v>117</v>
          </cell>
          <cell r="J63">
            <v>158</v>
          </cell>
          <cell r="K63">
            <v>60</v>
          </cell>
          <cell r="L63">
            <v>269</v>
          </cell>
          <cell r="M63">
            <v>351</v>
          </cell>
          <cell r="N63">
            <v>60</v>
          </cell>
          <cell r="O63">
            <v>639</v>
          </cell>
          <cell r="P63">
            <v>563</v>
          </cell>
        </row>
        <row r="64">
          <cell r="B64">
            <v>61</v>
          </cell>
          <cell r="C64">
            <v>62</v>
          </cell>
          <cell r="D64">
            <v>66</v>
          </cell>
          <cell r="E64">
            <v>61</v>
          </cell>
          <cell r="F64">
            <v>235</v>
          </cell>
          <cell r="G64">
            <v>453</v>
          </cell>
          <cell r="H64">
            <v>61</v>
          </cell>
          <cell r="I64">
            <v>109</v>
          </cell>
          <cell r="J64">
            <v>190</v>
          </cell>
          <cell r="K64">
            <v>61</v>
          </cell>
          <cell r="L64">
            <v>462</v>
          </cell>
          <cell r="M64">
            <v>220</v>
          </cell>
          <cell r="N64">
            <v>61</v>
          </cell>
          <cell r="O64">
            <v>646</v>
          </cell>
          <cell r="P64">
            <v>514</v>
          </cell>
        </row>
        <row r="65">
          <cell r="B65">
            <v>62</v>
          </cell>
          <cell r="C65">
            <v>60</v>
          </cell>
          <cell r="D65">
            <v>70</v>
          </cell>
          <cell r="E65">
            <v>62</v>
          </cell>
          <cell r="F65">
            <v>156</v>
          </cell>
          <cell r="G65">
            <v>92</v>
          </cell>
          <cell r="H65">
            <v>62</v>
          </cell>
          <cell r="I65">
            <v>271</v>
          </cell>
          <cell r="J65">
            <v>347</v>
          </cell>
          <cell r="K65">
            <v>62</v>
          </cell>
          <cell r="L65">
            <v>352</v>
          </cell>
          <cell r="M65">
            <v>747</v>
          </cell>
          <cell r="N65">
            <v>62</v>
          </cell>
          <cell r="O65">
            <v>684</v>
          </cell>
          <cell r="P65">
            <v>512</v>
          </cell>
        </row>
        <row r="66">
          <cell r="B66">
            <v>63</v>
          </cell>
          <cell r="C66">
            <v>63</v>
          </cell>
          <cell r="D66">
            <v>68</v>
          </cell>
          <cell r="E66">
            <v>63</v>
          </cell>
          <cell r="F66">
            <v>64</v>
          </cell>
          <cell r="G66">
            <v>43</v>
          </cell>
          <cell r="H66">
            <v>63</v>
          </cell>
          <cell r="I66">
            <v>449</v>
          </cell>
          <cell r="J66">
            <v>300</v>
          </cell>
          <cell r="K66">
            <v>63</v>
          </cell>
          <cell r="L66">
            <v>259</v>
          </cell>
          <cell r="M66">
            <v>325</v>
          </cell>
          <cell r="N66">
            <v>63</v>
          </cell>
          <cell r="O66">
            <v>622</v>
          </cell>
          <cell r="P66">
            <v>916</v>
          </cell>
        </row>
        <row r="67">
          <cell r="B67">
            <v>64</v>
          </cell>
          <cell r="C67">
            <v>73</v>
          </cell>
          <cell r="D67">
            <v>88</v>
          </cell>
          <cell r="E67">
            <v>64</v>
          </cell>
          <cell r="F67">
            <v>178</v>
          </cell>
          <cell r="G67">
            <v>133</v>
          </cell>
          <cell r="H67">
            <v>64</v>
          </cell>
          <cell r="I67">
            <v>175</v>
          </cell>
          <cell r="J67">
            <v>476</v>
          </cell>
          <cell r="K67">
            <v>64</v>
          </cell>
          <cell r="L67">
            <v>321</v>
          </cell>
          <cell r="M67">
            <v>226</v>
          </cell>
          <cell r="N67">
            <v>64</v>
          </cell>
          <cell r="O67">
            <v>955</v>
          </cell>
          <cell r="P67">
            <v>428</v>
          </cell>
        </row>
        <row r="68">
          <cell r="B68">
            <v>65</v>
          </cell>
          <cell r="C68">
            <v>67</v>
          </cell>
          <cell r="D68">
            <v>74</v>
          </cell>
          <cell r="E68">
            <v>65</v>
          </cell>
          <cell r="F68">
            <v>127</v>
          </cell>
          <cell r="G68">
            <v>46</v>
          </cell>
          <cell r="H68">
            <v>65</v>
          </cell>
          <cell r="I68">
            <v>148</v>
          </cell>
          <cell r="J68">
            <v>137</v>
          </cell>
          <cell r="K68">
            <v>65</v>
          </cell>
          <cell r="L68">
            <v>123</v>
          </cell>
          <cell r="M68">
            <v>408</v>
          </cell>
          <cell r="N68">
            <v>65</v>
          </cell>
          <cell r="O68">
            <v>589</v>
          </cell>
          <cell r="P68">
            <v>1694</v>
          </cell>
        </row>
        <row r="69">
          <cell r="B69">
            <v>66</v>
          </cell>
          <cell r="C69">
            <v>86</v>
          </cell>
          <cell r="D69">
            <v>90</v>
          </cell>
          <cell r="E69">
            <v>66</v>
          </cell>
          <cell r="F69">
            <v>79</v>
          </cell>
          <cell r="G69">
            <v>150</v>
          </cell>
          <cell r="H69">
            <v>66</v>
          </cell>
          <cell r="I69">
            <v>166</v>
          </cell>
          <cell r="J69">
            <v>11808</v>
          </cell>
          <cell r="K69">
            <v>66</v>
          </cell>
          <cell r="L69">
            <v>586</v>
          </cell>
          <cell r="M69">
            <v>362</v>
          </cell>
          <cell r="N69">
            <v>66</v>
          </cell>
          <cell r="O69">
            <v>700</v>
          </cell>
          <cell r="P69">
            <v>483</v>
          </cell>
        </row>
        <row r="70">
          <cell r="B70">
            <v>67</v>
          </cell>
          <cell r="C70">
            <v>63</v>
          </cell>
          <cell r="D70">
            <v>50</v>
          </cell>
          <cell r="E70">
            <v>67</v>
          </cell>
          <cell r="F70">
            <v>125</v>
          </cell>
          <cell r="G70">
            <v>64</v>
          </cell>
          <cell r="H70">
            <v>67</v>
          </cell>
          <cell r="I70">
            <v>121</v>
          </cell>
          <cell r="J70">
            <v>82</v>
          </cell>
          <cell r="K70">
            <v>67</v>
          </cell>
          <cell r="L70">
            <v>276</v>
          </cell>
          <cell r="M70">
            <v>258</v>
          </cell>
          <cell r="N70">
            <v>67</v>
          </cell>
          <cell r="O70">
            <v>377</v>
          </cell>
          <cell r="P70">
            <v>678</v>
          </cell>
        </row>
        <row r="71">
          <cell r="B71">
            <v>68</v>
          </cell>
          <cell r="C71">
            <v>58</v>
          </cell>
          <cell r="D71">
            <v>78</v>
          </cell>
          <cell r="E71">
            <v>68</v>
          </cell>
          <cell r="F71">
            <v>108</v>
          </cell>
          <cell r="G71">
            <v>135</v>
          </cell>
          <cell r="H71">
            <v>68</v>
          </cell>
          <cell r="I71">
            <v>118</v>
          </cell>
          <cell r="J71">
            <v>131</v>
          </cell>
          <cell r="K71">
            <v>68</v>
          </cell>
          <cell r="L71">
            <v>159</v>
          </cell>
          <cell r="M71">
            <v>818</v>
          </cell>
          <cell r="N71">
            <v>68</v>
          </cell>
          <cell r="O71">
            <v>799</v>
          </cell>
          <cell r="P71">
            <v>1062</v>
          </cell>
        </row>
        <row r="72">
          <cell r="B72">
            <v>69</v>
          </cell>
          <cell r="C72">
            <v>33</v>
          </cell>
          <cell r="D72">
            <v>65</v>
          </cell>
          <cell r="E72">
            <v>69</v>
          </cell>
          <cell r="F72">
            <v>315</v>
          </cell>
          <cell r="G72">
            <v>110</v>
          </cell>
          <cell r="H72">
            <v>69</v>
          </cell>
          <cell r="I72">
            <v>7504</v>
          </cell>
          <cell r="J72">
            <v>367</v>
          </cell>
          <cell r="K72">
            <v>69</v>
          </cell>
          <cell r="L72">
            <v>395</v>
          </cell>
          <cell r="M72">
            <v>390</v>
          </cell>
          <cell r="N72">
            <v>69</v>
          </cell>
          <cell r="O72">
            <v>626</v>
          </cell>
          <cell r="P72">
            <v>482</v>
          </cell>
        </row>
        <row r="73">
          <cell r="B73">
            <v>70</v>
          </cell>
          <cell r="C73">
            <v>61</v>
          </cell>
          <cell r="D73">
            <v>38</v>
          </cell>
          <cell r="E73">
            <v>70</v>
          </cell>
          <cell r="F73">
            <v>133</v>
          </cell>
          <cell r="G73">
            <v>223</v>
          </cell>
          <cell r="H73">
            <v>70</v>
          </cell>
          <cell r="I73">
            <v>259</v>
          </cell>
          <cell r="J73">
            <v>147</v>
          </cell>
          <cell r="K73">
            <v>70</v>
          </cell>
          <cell r="L73">
            <v>305</v>
          </cell>
          <cell r="M73">
            <v>305</v>
          </cell>
          <cell r="N73">
            <v>70</v>
          </cell>
          <cell r="O73">
            <v>1247</v>
          </cell>
          <cell r="P73">
            <v>904</v>
          </cell>
        </row>
        <row r="74">
          <cell r="B74">
            <v>71</v>
          </cell>
          <cell r="C74">
            <v>80</v>
          </cell>
          <cell r="D74">
            <v>38</v>
          </cell>
          <cell r="E74">
            <v>71</v>
          </cell>
          <cell r="F74">
            <v>95</v>
          </cell>
          <cell r="G74">
            <v>106</v>
          </cell>
          <cell r="H74">
            <v>71</v>
          </cell>
          <cell r="I74">
            <v>415</v>
          </cell>
          <cell r="J74">
            <v>129</v>
          </cell>
          <cell r="K74">
            <v>71</v>
          </cell>
          <cell r="L74">
            <v>375</v>
          </cell>
          <cell r="M74">
            <v>459</v>
          </cell>
          <cell r="N74">
            <v>71</v>
          </cell>
          <cell r="O74">
            <v>704</v>
          </cell>
          <cell r="P74">
            <v>673</v>
          </cell>
        </row>
        <row r="75">
          <cell r="B75">
            <v>72</v>
          </cell>
          <cell r="C75">
            <v>83</v>
          </cell>
          <cell r="D75">
            <v>66</v>
          </cell>
          <cell r="E75">
            <v>72</v>
          </cell>
          <cell r="F75">
            <v>61</v>
          </cell>
          <cell r="G75">
            <v>57</v>
          </cell>
          <cell r="H75">
            <v>72</v>
          </cell>
          <cell r="I75">
            <v>148</v>
          </cell>
          <cell r="J75">
            <v>62</v>
          </cell>
          <cell r="K75">
            <v>72</v>
          </cell>
          <cell r="L75">
            <v>384</v>
          </cell>
          <cell r="M75">
            <v>169</v>
          </cell>
          <cell r="N75">
            <v>72</v>
          </cell>
          <cell r="O75">
            <v>459</v>
          </cell>
          <cell r="P75">
            <v>547</v>
          </cell>
        </row>
        <row r="76">
          <cell r="B76">
            <v>73</v>
          </cell>
          <cell r="C76">
            <v>75</v>
          </cell>
          <cell r="D76">
            <v>54</v>
          </cell>
          <cell r="E76">
            <v>73</v>
          </cell>
          <cell r="F76">
            <v>112</v>
          </cell>
          <cell r="G76">
            <v>209</v>
          </cell>
          <cell r="H76">
            <v>73</v>
          </cell>
          <cell r="I76">
            <v>105</v>
          </cell>
          <cell r="J76">
            <v>74</v>
          </cell>
          <cell r="K76">
            <v>73</v>
          </cell>
          <cell r="L76">
            <v>286</v>
          </cell>
          <cell r="M76">
            <v>443</v>
          </cell>
          <cell r="N76">
            <v>73</v>
          </cell>
          <cell r="O76">
            <v>1007</v>
          </cell>
          <cell r="P76">
            <v>589</v>
          </cell>
        </row>
        <row r="77">
          <cell r="B77">
            <v>74</v>
          </cell>
          <cell r="C77">
            <v>86</v>
          </cell>
          <cell r="D77">
            <v>37</v>
          </cell>
          <cell r="E77">
            <v>74</v>
          </cell>
          <cell r="F77">
            <v>166</v>
          </cell>
          <cell r="G77">
            <v>73</v>
          </cell>
          <cell r="H77">
            <v>74</v>
          </cell>
          <cell r="I77">
            <v>156</v>
          </cell>
          <cell r="J77">
            <v>74</v>
          </cell>
          <cell r="K77">
            <v>74</v>
          </cell>
          <cell r="L77">
            <v>357</v>
          </cell>
          <cell r="M77">
            <v>197</v>
          </cell>
          <cell r="N77">
            <v>74</v>
          </cell>
          <cell r="O77">
            <v>564</v>
          </cell>
          <cell r="P77">
            <v>377</v>
          </cell>
        </row>
        <row r="78">
          <cell r="B78">
            <v>75</v>
          </cell>
          <cell r="C78">
            <v>93</v>
          </cell>
          <cell r="D78">
            <v>38</v>
          </cell>
          <cell r="E78">
            <v>75</v>
          </cell>
          <cell r="F78">
            <v>198</v>
          </cell>
          <cell r="G78">
            <v>477</v>
          </cell>
          <cell r="H78">
            <v>75</v>
          </cell>
          <cell r="I78">
            <v>155</v>
          </cell>
          <cell r="J78">
            <v>243</v>
          </cell>
          <cell r="K78">
            <v>75</v>
          </cell>
          <cell r="L78">
            <v>164</v>
          </cell>
          <cell r="M78">
            <v>408</v>
          </cell>
          <cell r="N78">
            <v>75</v>
          </cell>
          <cell r="O78">
            <v>564</v>
          </cell>
          <cell r="P78">
            <v>981</v>
          </cell>
        </row>
        <row r="79">
          <cell r="B79">
            <v>76</v>
          </cell>
          <cell r="C79">
            <v>52</v>
          </cell>
          <cell r="D79">
            <v>49</v>
          </cell>
          <cell r="E79">
            <v>76</v>
          </cell>
          <cell r="F79">
            <v>232</v>
          </cell>
          <cell r="G79">
            <v>1608</v>
          </cell>
          <cell r="H79">
            <v>76</v>
          </cell>
          <cell r="I79">
            <v>323</v>
          </cell>
          <cell r="J79">
            <v>220</v>
          </cell>
          <cell r="K79">
            <v>76</v>
          </cell>
          <cell r="L79">
            <v>536</v>
          </cell>
          <cell r="M79">
            <v>301</v>
          </cell>
          <cell r="N79">
            <v>76</v>
          </cell>
          <cell r="O79">
            <v>468</v>
          </cell>
          <cell r="P79">
            <v>427</v>
          </cell>
        </row>
        <row r="80">
          <cell r="B80">
            <v>77</v>
          </cell>
          <cell r="C80">
            <v>67</v>
          </cell>
          <cell r="D80">
            <v>38</v>
          </cell>
          <cell r="E80">
            <v>77</v>
          </cell>
          <cell r="F80">
            <v>175</v>
          </cell>
          <cell r="G80">
            <v>93</v>
          </cell>
          <cell r="H80">
            <v>77</v>
          </cell>
          <cell r="I80">
            <v>117</v>
          </cell>
          <cell r="J80">
            <v>584</v>
          </cell>
          <cell r="K80">
            <v>77</v>
          </cell>
          <cell r="L80">
            <v>232</v>
          </cell>
          <cell r="M80">
            <v>291</v>
          </cell>
          <cell r="N80">
            <v>77</v>
          </cell>
          <cell r="O80">
            <v>486</v>
          </cell>
          <cell r="P80">
            <v>559</v>
          </cell>
        </row>
        <row r="81">
          <cell r="B81">
            <v>78</v>
          </cell>
          <cell r="C81">
            <v>73</v>
          </cell>
          <cell r="D81">
            <v>53</v>
          </cell>
          <cell r="E81">
            <v>78</v>
          </cell>
          <cell r="F81">
            <v>85</v>
          </cell>
          <cell r="G81">
            <v>53</v>
          </cell>
          <cell r="H81">
            <v>78</v>
          </cell>
          <cell r="I81">
            <v>130</v>
          </cell>
          <cell r="J81">
            <v>109</v>
          </cell>
          <cell r="K81">
            <v>78</v>
          </cell>
          <cell r="L81">
            <v>549</v>
          </cell>
          <cell r="M81">
            <v>330</v>
          </cell>
          <cell r="N81">
            <v>78</v>
          </cell>
          <cell r="O81">
            <v>974</v>
          </cell>
          <cell r="P81">
            <v>716</v>
          </cell>
        </row>
        <row r="82">
          <cell r="B82">
            <v>79</v>
          </cell>
          <cell r="C82">
            <v>56</v>
          </cell>
          <cell r="D82">
            <v>40</v>
          </cell>
          <cell r="E82">
            <v>79</v>
          </cell>
          <cell r="F82">
            <v>109</v>
          </cell>
          <cell r="G82">
            <v>64</v>
          </cell>
          <cell r="H82">
            <v>79</v>
          </cell>
          <cell r="I82">
            <v>291</v>
          </cell>
          <cell r="J82">
            <v>77</v>
          </cell>
          <cell r="K82">
            <v>79</v>
          </cell>
          <cell r="L82">
            <v>236</v>
          </cell>
          <cell r="M82">
            <v>646</v>
          </cell>
          <cell r="N82">
            <v>79</v>
          </cell>
          <cell r="O82">
            <v>270</v>
          </cell>
          <cell r="P82">
            <v>730</v>
          </cell>
        </row>
        <row r="83">
          <cell r="B83">
            <v>80</v>
          </cell>
          <cell r="C83">
            <v>73</v>
          </cell>
          <cell r="D83">
            <v>37</v>
          </cell>
          <cell r="E83">
            <v>80</v>
          </cell>
          <cell r="F83">
            <v>265</v>
          </cell>
          <cell r="G83">
            <v>280</v>
          </cell>
          <cell r="H83">
            <v>80</v>
          </cell>
          <cell r="I83">
            <v>107</v>
          </cell>
          <cell r="J83">
            <v>197</v>
          </cell>
          <cell r="K83">
            <v>80</v>
          </cell>
          <cell r="L83">
            <v>198</v>
          </cell>
          <cell r="M83">
            <v>79</v>
          </cell>
          <cell r="N83">
            <v>80</v>
          </cell>
          <cell r="O83">
            <v>1278</v>
          </cell>
          <cell r="P83">
            <v>740</v>
          </cell>
        </row>
        <row r="84">
          <cell r="B84">
            <v>81</v>
          </cell>
          <cell r="C84">
            <v>80</v>
          </cell>
          <cell r="D84">
            <v>64</v>
          </cell>
          <cell r="E84">
            <v>81</v>
          </cell>
          <cell r="F84">
            <v>66</v>
          </cell>
          <cell r="G84">
            <v>195</v>
          </cell>
          <cell r="H84">
            <v>81</v>
          </cell>
          <cell r="I84">
            <v>176</v>
          </cell>
          <cell r="J84">
            <v>101</v>
          </cell>
          <cell r="K84">
            <v>81</v>
          </cell>
          <cell r="L84">
            <v>346</v>
          </cell>
          <cell r="M84">
            <v>321</v>
          </cell>
          <cell r="N84">
            <v>81</v>
          </cell>
          <cell r="O84">
            <v>721</v>
          </cell>
          <cell r="P84">
            <v>1031</v>
          </cell>
        </row>
        <row r="85">
          <cell r="B85">
            <v>82</v>
          </cell>
          <cell r="C85">
            <v>62</v>
          </cell>
          <cell r="D85">
            <v>101</v>
          </cell>
          <cell r="E85">
            <v>82</v>
          </cell>
          <cell r="F85">
            <v>69</v>
          </cell>
          <cell r="G85">
            <v>696</v>
          </cell>
          <cell r="H85">
            <v>82</v>
          </cell>
          <cell r="I85">
            <v>125</v>
          </cell>
          <cell r="J85">
            <v>105</v>
          </cell>
          <cell r="K85">
            <v>82</v>
          </cell>
          <cell r="L85">
            <v>331</v>
          </cell>
          <cell r="M85">
            <v>273</v>
          </cell>
          <cell r="N85">
            <v>82</v>
          </cell>
          <cell r="O85">
            <v>489</v>
          </cell>
          <cell r="P85">
            <v>729</v>
          </cell>
        </row>
        <row r="86">
          <cell r="B86">
            <v>83</v>
          </cell>
          <cell r="C86">
            <v>84</v>
          </cell>
          <cell r="D86">
            <v>69</v>
          </cell>
          <cell r="E86">
            <v>83</v>
          </cell>
          <cell r="F86">
            <v>95</v>
          </cell>
          <cell r="G86">
            <v>77</v>
          </cell>
          <cell r="H86">
            <v>83</v>
          </cell>
          <cell r="I86">
            <v>150</v>
          </cell>
          <cell r="J86">
            <v>88</v>
          </cell>
          <cell r="K86">
            <v>83</v>
          </cell>
          <cell r="L86">
            <v>372</v>
          </cell>
          <cell r="M86">
            <v>585</v>
          </cell>
          <cell r="N86">
            <v>83</v>
          </cell>
          <cell r="O86">
            <v>1045</v>
          </cell>
          <cell r="P86">
            <v>466</v>
          </cell>
        </row>
        <row r="87">
          <cell r="B87">
            <v>84</v>
          </cell>
          <cell r="C87">
            <v>75</v>
          </cell>
          <cell r="D87">
            <v>70</v>
          </cell>
          <cell r="E87">
            <v>84</v>
          </cell>
          <cell r="F87">
            <v>79</v>
          </cell>
          <cell r="G87">
            <v>78</v>
          </cell>
          <cell r="H87">
            <v>84</v>
          </cell>
          <cell r="I87">
            <v>472</v>
          </cell>
          <cell r="J87">
            <v>447</v>
          </cell>
          <cell r="K87">
            <v>84</v>
          </cell>
          <cell r="L87">
            <v>259</v>
          </cell>
          <cell r="M87">
            <v>409</v>
          </cell>
          <cell r="N87">
            <v>84</v>
          </cell>
          <cell r="O87">
            <v>409</v>
          </cell>
          <cell r="P87">
            <v>404</v>
          </cell>
        </row>
        <row r="88">
          <cell r="B88">
            <v>85</v>
          </cell>
          <cell r="C88">
            <v>77</v>
          </cell>
          <cell r="D88">
            <v>60</v>
          </cell>
          <cell r="E88">
            <v>85</v>
          </cell>
          <cell r="F88">
            <v>97</v>
          </cell>
          <cell r="G88">
            <v>67</v>
          </cell>
          <cell r="H88">
            <v>85</v>
          </cell>
          <cell r="I88">
            <v>166</v>
          </cell>
          <cell r="J88">
            <v>135</v>
          </cell>
          <cell r="K88">
            <v>85</v>
          </cell>
          <cell r="L88">
            <v>717</v>
          </cell>
          <cell r="M88">
            <v>433</v>
          </cell>
          <cell r="N88">
            <v>85</v>
          </cell>
          <cell r="O88">
            <v>462</v>
          </cell>
          <cell r="P88">
            <v>926</v>
          </cell>
        </row>
        <row r="89">
          <cell r="B89">
            <v>86</v>
          </cell>
          <cell r="C89">
            <v>62</v>
          </cell>
          <cell r="D89">
            <v>46</v>
          </cell>
          <cell r="E89">
            <v>86</v>
          </cell>
          <cell r="F89">
            <v>96</v>
          </cell>
          <cell r="G89">
            <v>59</v>
          </cell>
          <cell r="H89">
            <v>86</v>
          </cell>
          <cell r="I89">
            <v>349</v>
          </cell>
          <cell r="J89">
            <v>130</v>
          </cell>
          <cell r="K89">
            <v>86</v>
          </cell>
          <cell r="L89">
            <v>189</v>
          </cell>
          <cell r="M89">
            <v>243</v>
          </cell>
          <cell r="N89">
            <v>86</v>
          </cell>
          <cell r="O89">
            <v>861</v>
          </cell>
          <cell r="P89">
            <v>526</v>
          </cell>
        </row>
        <row r="90">
          <cell r="B90">
            <v>87</v>
          </cell>
          <cell r="C90">
            <v>95</v>
          </cell>
          <cell r="D90">
            <v>93</v>
          </cell>
          <cell r="E90">
            <v>87</v>
          </cell>
          <cell r="F90">
            <v>87</v>
          </cell>
          <cell r="G90">
            <v>54</v>
          </cell>
          <cell r="H90">
            <v>87</v>
          </cell>
          <cell r="I90">
            <v>123</v>
          </cell>
          <cell r="J90">
            <v>419</v>
          </cell>
          <cell r="K90">
            <v>87</v>
          </cell>
          <cell r="L90">
            <v>555</v>
          </cell>
          <cell r="M90">
            <v>263</v>
          </cell>
          <cell r="N90">
            <v>87</v>
          </cell>
          <cell r="O90">
            <v>454</v>
          </cell>
          <cell r="P90">
            <v>554</v>
          </cell>
        </row>
        <row r="91">
          <cell r="B91">
            <v>88</v>
          </cell>
          <cell r="C91">
            <v>88</v>
          </cell>
          <cell r="D91">
            <v>55</v>
          </cell>
          <cell r="E91">
            <v>88</v>
          </cell>
          <cell r="F91">
            <v>96</v>
          </cell>
          <cell r="G91">
            <v>105</v>
          </cell>
          <cell r="H91">
            <v>88</v>
          </cell>
          <cell r="I91">
            <v>240</v>
          </cell>
          <cell r="J91">
            <v>382</v>
          </cell>
          <cell r="K91">
            <v>88</v>
          </cell>
          <cell r="L91">
            <v>415</v>
          </cell>
          <cell r="M91">
            <v>368</v>
          </cell>
          <cell r="N91">
            <v>88</v>
          </cell>
          <cell r="O91">
            <v>505</v>
          </cell>
          <cell r="P91">
            <v>647</v>
          </cell>
        </row>
        <row r="92">
          <cell r="B92">
            <v>89</v>
          </cell>
          <cell r="C92">
            <v>81</v>
          </cell>
          <cell r="D92">
            <v>36</v>
          </cell>
          <cell r="E92">
            <v>89</v>
          </cell>
          <cell r="F92">
            <v>77</v>
          </cell>
          <cell r="G92">
            <v>84</v>
          </cell>
          <cell r="H92">
            <v>89</v>
          </cell>
          <cell r="I92">
            <v>138</v>
          </cell>
          <cell r="J92">
            <v>368</v>
          </cell>
          <cell r="K92">
            <v>89</v>
          </cell>
          <cell r="L92">
            <v>326</v>
          </cell>
          <cell r="M92">
            <v>273</v>
          </cell>
          <cell r="N92">
            <v>89</v>
          </cell>
          <cell r="O92">
            <v>676</v>
          </cell>
          <cell r="P92">
            <v>751</v>
          </cell>
        </row>
        <row r="93">
          <cell r="B93">
            <v>90</v>
          </cell>
          <cell r="C93">
            <v>79</v>
          </cell>
          <cell r="D93">
            <v>67</v>
          </cell>
          <cell r="E93">
            <v>90</v>
          </cell>
          <cell r="F93">
            <v>103</v>
          </cell>
          <cell r="G93">
            <v>47</v>
          </cell>
          <cell r="H93">
            <v>90</v>
          </cell>
          <cell r="I93">
            <v>253</v>
          </cell>
          <cell r="J93">
            <v>58</v>
          </cell>
          <cell r="K93">
            <v>90</v>
          </cell>
          <cell r="L93">
            <v>294</v>
          </cell>
          <cell r="M93">
            <v>372</v>
          </cell>
          <cell r="N93">
            <v>90</v>
          </cell>
          <cell r="O93">
            <v>812</v>
          </cell>
          <cell r="P93">
            <v>392</v>
          </cell>
        </row>
        <row r="94">
          <cell r="B94">
            <v>91</v>
          </cell>
          <cell r="C94">
            <v>56</v>
          </cell>
          <cell r="D94">
            <v>61</v>
          </cell>
          <cell r="E94">
            <v>91</v>
          </cell>
          <cell r="F94">
            <v>74</v>
          </cell>
          <cell r="G94">
            <v>153</v>
          </cell>
          <cell r="H94">
            <v>91</v>
          </cell>
          <cell r="I94">
            <v>133</v>
          </cell>
          <cell r="J94">
            <v>146</v>
          </cell>
          <cell r="K94">
            <v>91</v>
          </cell>
          <cell r="L94">
            <v>361</v>
          </cell>
          <cell r="M94">
            <v>403</v>
          </cell>
          <cell r="N94">
            <v>91</v>
          </cell>
          <cell r="O94">
            <v>722</v>
          </cell>
          <cell r="P94">
            <v>325</v>
          </cell>
        </row>
        <row r="95">
          <cell r="B95">
            <v>92</v>
          </cell>
          <cell r="C95">
            <v>64</v>
          </cell>
          <cell r="D95">
            <v>87</v>
          </cell>
          <cell r="E95">
            <v>92</v>
          </cell>
          <cell r="F95">
            <v>187</v>
          </cell>
          <cell r="G95">
            <v>194</v>
          </cell>
          <cell r="H95">
            <v>92</v>
          </cell>
          <cell r="I95">
            <v>152</v>
          </cell>
          <cell r="J95">
            <v>366</v>
          </cell>
          <cell r="K95">
            <v>92</v>
          </cell>
          <cell r="L95">
            <v>163</v>
          </cell>
          <cell r="M95">
            <v>473</v>
          </cell>
          <cell r="N95">
            <v>92</v>
          </cell>
          <cell r="O95">
            <v>690</v>
          </cell>
          <cell r="P95">
            <v>686</v>
          </cell>
        </row>
        <row r="96">
          <cell r="B96">
            <v>93</v>
          </cell>
          <cell r="C96">
            <v>92</v>
          </cell>
          <cell r="D96">
            <v>51</v>
          </cell>
          <cell r="E96">
            <v>93</v>
          </cell>
          <cell r="F96">
            <v>109</v>
          </cell>
          <cell r="G96">
            <v>73</v>
          </cell>
          <cell r="H96">
            <v>93</v>
          </cell>
          <cell r="I96">
            <v>145</v>
          </cell>
          <cell r="J96">
            <v>113</v>
          </cell>
          <cell r="K96">
            <v>93</v>
          </cell>
          <cell r="L96">
            <v>508</v>
          </cell>
          <cell r="M96">
            <v>297</v>
          </cell>
          <cell r="N96">
            <v>93</v>
          </cell>
          <cell r="O96">
            <v>472</v>
          </cell>
          <cell r="P96">
            <v>380</v>
          </cell>
        </row>
        <row r="97">
          <cell r="B97">
            <v>94</v>
          </cell>
          <cell r="C97">
            <v>68</v>
          </cell>
          <cell r="D97">
            <v>56</v>
          </cell>
          <cell r="E97">
            <v>94</v>
          </cell>
          <cell r="F97">
            <v>249</v>
          </cell>
          <cell r="G97">
            <v>271</v>
          </cell>
          <cell r="H97">
            <v>94</v>
          </cell>
          <cell r="I97">
            <v>144</v>
          </cell>
          <cell r="J97">
            <v>420</v>
          </cell>
          <cell r="K97">
            <v>94</v>
          </cell>
          <cell r="L97">
            <v>657</v>
          </cell>
          <cell r="M97">
            <v>305</v>
          </cell>
          <cell r="N97">
            <v>94</v>
          </cell>
          <cell r="O97">
            <v>953</v>
          </cell>
          <cell r="P97">
            <v>699</v>
          </cell>
        </row>
        <row r="98">
          <cell r="B98">
            <v>95</v>
          </cell>
          <cell r="C98">
            <v>106</v>
          </cell>
          <cell r="D98">
            <v>68</v>
          </cell>
          <cell r="E98">
            <v>95</v>
          </cell>
          <cell r="F98">
            <v>87</v>
          </cell>
          <cell r="G98">
            <v>153</v>
          </cell>
          <cell r="H98">
            <v>95</v>
          </cell>
          <cell r="I98">
            <v>121</v>
          </cell>
          <cell r="J98">
            <v>406</v>
          </cell>
          <cell r="K98">
            <v>95</v>
          </cell>
          <cell r="L98">
            <v>368</v>
          </cell>
          <cell r="M98">
            <v>242</v>
          </cell>
          <cell r="N98">
            <v>95</v>
          </cell>
          <cell r="O98">
            <v>732</v>
          </cell>
          <cell r="P98">
            <v>338</v>
          </cell>
        </row>
        <row r="99">
          <cell r="B99">
            <v>96</v>
          </cell>
          <cell r="C99">
            <v>90</v>
          </cell>
          <cell r="D99">
            <v>55</v>
          </cell>
          <cell r="E99">
            <v>96</v>
          </cell>
          <cell r="F99">
            <v>72</v>
          </cell>
          <cell r="G99">
            <v>57</v>
          </cell>
          <cell r="H99">
            <v>96</v>
          </cell>
          <cell r="I99">
            <v>234</v>
          </cell>
          <cell r="J99">
            <v>86</v>
          </cell>
          <cell r="K99">
            <v>96</v>
          </cell>
          <cell r="L99">
            <v>807</v>
          </cell>
          <cell r="M99">
            <v>285</v>
          </cell>
          <cell r="N99">
            <v>96</v>
          </cell>
          <cell r="O99">
            <v>1110</v>
          </cell>
          <cell r="P99">
            <v>689</v>
          </cell>
        </row>
        <row r="100">
          <cell r="B100">
            <v>97</v>
          </cell>
          <cell r="C100">
            <v>85</v>
          </cell>
          <cell r="D100">
            <v>76</v>
          </cell>
          <cell r="E100">
            <v>97</v>
          </cell>
          <cell r="F100">
            <v>102</v>
          </cell>
          <cell r="G100">
            <v>63</v>
          </cell>
          <cell r="H100">
            <v>97</v>
          </cell>
          <cell r="I100">
            <v>110</v>
          </cell>
          <cell r="J100">
            <v>346</v>
          </cell>
          <cell r="K100">
            <v>97</v>
          </cell>
          <cell r="L100">
            <v>413</v>
          </cell>
          <cell r="M100">
            <v>77</v>
          </cell>
          <cell r="N100">
            <v>97</v>
          </cell>
          <cell r="O100">
            <v>793</v>
          </cell>
          <cell r="P100">
            <v>226</v>
          </cell>
        </row>
        <row r="101">
          <cell r="B101">
            <v>98</v>
          </cell>
          <cell r="C101">
            <v>37</v>
          </cell>
          <cell r="D101">
            <v>68</v>
          </cell>
          <cell r="E101">
            <v>98</v>
          </cell>
          <cell r="F101">
            <v>75</v>
          </cell>
          <cell r="G101">
            <v>75</v>
          </cell>
          <cell r="H101">
            <v>98</v>
          </cell>
          <cell r="I101">
            <v>133</v>
          </cell>
          <cell r="J101">
            <v>78</v>
          </cell>
          <cell r="K101">
            <v>98</v>
          </cell>
          <cell r="L101">
            <v>260</v>
          </cell>
          <cell r="M101">
            <v>234</v>
          </cell>
          <cell r="N101">
            <v>98</v>
          </cell>
          <cell r="O101">
            <v>561</v>
          </cell>
          <cell r="P101">
            <v>337</v>
          </cell>
        </row>
        <row r="102">
          <cell r="B102">
            <v>99</v>
          </cell>
          <cell r="C102">
            <v>79</v>
          </cell>
          <cell r="D102">
            <v>59</v>
          </cell>
          <cell r="E102">
            <v>99</v>
          </cell>
          <cell r="F102">
            <v>83</v>
          </cell>
          <cell r="G102">
            <v>72</v>
          </cell>
          <cell r="H102">
            <v>99</v>
          </cell>
          <cell r="I102">
            <v>229</v>
          </cell>
          <cell r="J102">
            <v>196</v>
          </cell>
          <cell r="K102">
            <v>99</v>
          </cell>
          <cell r="L102">
            <v>338</v>
          </cell>
          <cell r="M102">
            <v>469</v>
          </cell>
          <cell r="N102">
            <v>99</v>
          </cell>
          <cell r="O102">
            <v>1610</v>
          </cell>
          <cell r="P102">
            <v>499</v>
          </cell>
        </row>
        <row r="103">
          <cell r="B103">
            <v>100</v>
          </cell>
          <cell r="C103">
            <v>83</v>
          </cell>
          <cell r="D103">
            <v>39</v>
          </cell>
          <cell r="E103">
            <v>100</v>
          </cell>
          <cell r="F103">
            <v>97</v>
          </cell>
          <cell r="G103">
            <v>41</v>
          </cell>
          <cell r="H103">
            <v>100</v>
          </cell>
          <cell r="I103">
            <v>127</v>
          </cell>
          <cell r="J103">
            <v>225</v>
          </cell>
          <cell r="K103">
            <v>100</v>
          </cell>
          <cell r="L103">
            <v>549</v>
          </cell>
          <cell r="M103">
            <v>231</v>
          </cell>
          <cell r="N103">
            <v>100</v>
          </cell>
          <cell r="O103">
            <v>680</v>
          </cell>
          <cell r="P103">
            <v>397</v>
          </cell>
        </row>
        <row r="104">
          <cell r="B104">
            <v>101</v>
          </cell>
          <cell r="C104">
            <v>41</v>
          </cell>
          <cell r="D104">
            <v>46</v>
          </cell>
          <cell r="E104">
            <v>101</v>
          </cell>
          <cell r="F104">
            <v>92</v>
          </cell>
          <cell r="G104">
            <v>36</v>
          </cell>
          <cell r="H104">
            <v>101</v>
          </cell>
          <cell r="I104">
            <v>168</v>
          </cell>
          <cell r="J104">
            <v>786</v>
          </cell>
          <cell r="K104">
            <v>101</v>
          </cell>
          <cell r="L104">
            <v>331</v>
          </cell>
          <cell r="M104">
            <v>516</v>
          </cell>
          <cell r="N104">
            <v>101</v>
          </cell>
          <cell r="O104">
            <v>465</v>
          </cell>
          <cell r="P104">
            <v>345</v>
          </cell>
        </row>
        <row r="105">
          <cell r="B105">
            <v>102</v>
          </cell>
          <cell r="C105">
            <v>82</v>
          </cell>
          <cell r="D105">
            <v>54</v>
          </cell>
          <cell r="E105">
            <v>102</v>
          </cell>
          <cell r="F105">
            <v>96</v>
          </cell>
          <cell r="G105">
            <v>63</v>
          </cell>
          <cell r="H105">
            <v>102</v>
          </cell>
          <cell r="I105">
            <v>116</v>
          </cell>
          <cell r="J105">
            <v>52</v>
          </cell>
          <cell r="K105">
            <v>102</v>
          </cell>
          <cell r="L105">
            <v>352</v>
          </cell>
          <cell r="M105">
            <v>437</v>
          </cell>
          <cell r="N105">
            <v>102</v>
          </cell>
          <cell r="O105">
            <v>546</v>
          </cell>
          <cell r="P105">
            <v>710</v>
          </cell>
        </row>
        <row r="106">
          <cell r="B106">
            <v>103</v>
          </cell>
          <cell r="C106">
            <v>89</v>
          </cell>
          <cell r="D106">
            <v>56</v>
          </cell>
          <cell r="E106">
            <v>103</v>
          </cell>
          <cell r="F106">
            <v>100</v>
          </cell>
          <cell r="G106">
            <v>68</v>
          </cell>
          <cell r="H106">
            <v>103</v>
          </cell>
          <cell r="I106">
            <v>172</v>
          </cell>
          <cell r="J106">
            <v>86</v>
          </cell>
          <cell r="K106">
            <v>103</v>
          </cell>
          <cell r="L106">
            <v>235</v>
          </cell>
          <cell r="M106">
            <v>296</v>
          </cell>
          <cell r="N106">
            <v>103</v>
          </cell>
          <cell r="O106">
            <v>583</v>
          </cell>
          <cell r="P106">
            <v>680</v>
          </cell>
        </row>
        <row r="107">
          <cell r="B107">
            <v>104</v>
          </cell>
          <cell r="C107">
            <v>60</v>
          </cell>
          <cell r="D107">
            <v>37</v>
          </cell>
          <cell r="E107">
            <v>104</v>
          </cell>
          <cell r="F107">
            <v>120</v>
          </cell>
          <cell r="G107">
            <v>78</v>
          </cell>
          <cell r="H107">
            <v>104</v>
          </cell>
          <cell r="I107">
            <v>113</v>
          </cell>
          <cell r="J107">
            <v>223</v>
          </cell>
          <cell r="K107">
            <v>104</v>
          </cell>
          <cell r="L107">
            <v>370</v>
          </cell>
          <cell r="M107">
            <v>174</v>
          </cell>
          <cell r="N107">
            <v>104</v>
          </cell>
          <cell r="O107">
            <v>1323</v>
          </cell>
          <cell r="P107">
            <v>637</v>
          </cell>
        </row>
        <row r="108">
          <cell r="B108">
            <v>105</v>
          </cell>
          <cell r="C108">
            <v>67</v>
          </cell>
          <cell r="D108">
            <v>47</v>
          </cell>
          <cell r="E108">
            <v>105</v>
          </cell>
          <cell r="F108">
            <v>140</v>
          </cell>
          <cell r="G108">
            <v>99</v>
          </cell>
          <cell r="H108">
            <v>105</v>
          </cell>
          <cell r="I108">
            <v>120</v>
          </cell>
          <cell r="J108">
            <v>417</v>
          </cell>
          <cell r="K108">
            <v>105</v>
          </cell>
          <cell r="L108">
            <v>296</v>
          </cell>
          <cell r="M108">
            <v>363</v>
          </cell>
          <cell r="N108">
            <v>105</v>
          </cell>
          <cell r="O108">
            <v>477</v>
          </cell>
          <cell r="P108">
            <v>378</v>
          </cell>
        </row>
        <row r="109">
          <cell r="B109">
            <v>106</v>
          </cell>
          <cell r="C109">
            <v>84</v>
          </cell>
          <cell r="D109">
            <v>71</v>
          </cell>
          <cell r="E109">
            <v>106</v>
          </cell>
          <cell r="F109">
            <v>137</v>
          </cell>
          <cell r="G109">
            <v>214</v>
          </cell>
          <cell r="H109">
            <v>106</v>
          </cell>
          <cell r="I109">
            <v>506</v>
          </cell>
          <cell r="J109">
            <v>394</v>
          </cell>
          <cell r="K109">
            <v>106</v>
          </cell>
          <cell r="L109">
            <v>412</v>
          </cell>
          <cell r="M109">
            <v>233</v>
          </cell>
          <cell r="N109">
            <v>106</v>
          </cell>
          <cell r="O109">
            <v>1473</v>
          </cell>
          <cell r="P109">
            <v>868</v>
          </cell>
        </row>
        <row r="110">
          <cell r="B110">
            <v>107</v>
          </cell>
          <cell r="C110">
            <v>91</v>
          </cell>
          <cell r="D110">
            <v>36</v>
          </cell>
          <cell r="E110">
            <v>107</v>
          </cell>
          <cell r="F110">
            <v>133</v>
          </cell>
          <cell r="G110">
            <v>74</v>
          </cell>
          <cell r="H110">
            <v>107</v>
          </cell>
          <cell r="I110">
            <v>141</v>
          </cell>
          <cell r="J110">
            <v>78</v>
          </cell>
          <cell r="K110">
            <v>107</v>
          </cell>
          <cell r="L110">
            <v>383</v>
          </cell>
          <cell r="M110">
            <v>189</v>
          </cell>
          <cell r="N110">
            <v>107</v>
          </cell>
          <cell r="O110">
            <v>859</v>
          </cell>
          <cell r="P110">
            <v>334</v>
          </cell>
        </row>
        <row r="111">
          <cell r="B111">
            <v>108</v>
          </cell>
          <cell r="C111">
            <v>93</v>
          </cell>
          <cell r="D111">
            <v>57</v>
          </cell>
          <cell r="E111">
            <v>108</v>
          </cell>
          <cell r="F111">
            <v>131</v>
          </cell>
          <cell r="G111">
            <v>146</v>
          </cell>
          <cell r="H111">
            <v>108</v>
          </cell>
          <cell r="I111">
            <v>123</v>
          </cell>
          <cell r="J111">
            <v>485</v>
          </cell>
          <cell r="K111">
            <v>108</v>
          </cell>
          <cell r="L111">
            <v>473</v>
          </cell>
          <cell r="M111">
            <v>314</v>
          </cell>
          <cell r="N111">
            <v>108</v>
          </cell>
          <cell r="O111">
            <v>1279</v>
          </cell>
          <cell r="P111">
            <v>523</v>
          </cell>
        </row>
        <row r="112">
          <cell r="B112">
            <v>109</v>
          </cell>
          <cell r="C112">
            <v>71</v>
          </cell>
          <cell r="D112">
            <v>39</v>
          </cell>
          <cell r="E112">
            <v>109</v>
          </cell>
          <cell r="F112">
            <v>128</v>
          </cell>
          <cell r="G112">
            <v>98</v>
          </cell>
          <cell r="H112">
            <v>109</v>
          </cell>
          <cell r="I112">
            <v>451</v>
          </cell>
          <cell r="J112">
            <v>405</v>
          </cell>
          <cell r="K112">
            <v>109</v>
          </cell>
          <cell r="L112">
            <v>272</v>
          </cell>
          <cell r="M112">
            <v>373</v>
          </cell>
          <cell r="N112">
            <v>109</v>
          </cell>
          <cell r="O112">
            <v>749</v>
          </cell>
          <cell r="P112">
            <v>589</v>
          </cell>
        </row>
        <row r="113">
          <cell r="B113">
            <v>110</v>
          </cell>
          <cell r="C113">
            <v>81</v>
          </cell>
          <cell r="D113">
            <v>64</v>
          </cell>
          <cell r="E113">
            <v>110</v>
          </cell>
          <cell r="F113">
            <v>104</v>
          </cell>
          <cell r="G113">
            <v>36</v>
          </cell>
          <cell r="H113">
            <v>110</v>
          </cell>
          <cell r="I113">
            <v>102</v>
          </cell>
          <cell r="J113">
            <v>145</v>
          </cell>
          <cell r="K113">
            <v>110</v>
          </cell>
          <cell r="L113">
            <v>338</v>
          </cell>
          <cell r="M113">
            <v>555</v>
          </cell>
          <cell r="N113">
            <v>110</v>
          </cell>
          <cell r="O113">
            <v>585</v>
          </cell>
          <cell r="P113">
            <v>538</v>
          </cell>
        </row>
        <row r="114">
          <cell r="B114">
            <v>111</v>
          </cell>
          <cell r="C114">
            <v>52</v>
          </cell>
          <cell r="D114">
            <v>68</v>
          </cell>
          <cell r="E114">
            <v>111</v>
          </cell>
          <cell r="F114">
            <v>89</v>
          </cell>
          <cell r="G114">
            <v>112</v>
          </cell>
          <cell r="H114">
            <v>111</v>
          </cell>
          <cell r="I114">
            <v>397</v>
          </cell>
          <cell r="J114">
            <v>66</v>
          </cell>
          <cell r="K114">
            <v>111</v>
          </cell>
          <cell r="L114">
            <v>135</v>
          </cell>
          <cell r="M114">
            <v>325</v>
          </cell>
          <cell r="N114">
            <v>111</v>
          </cell>
          <cell r="O114">
            <v>1077</v>
          </cell>
          <cell r="P114">
            <v>388</v>
          </cell>
        </row>
        <row r="115">
          <cell r="B115">
            <v>112</v>
          </cell>
          <cell r="C115">
            <v>59</v>
          </cell>
          <cell r="D115">
            <v>66</v>
          </cell>
          <cell r="E115">
            <v>112</v>
          </cell>
          <cell r="F115">
            <v>82</v>
          </cell>
          <cell r="G115">
            <v>116</v>
          </cell>
          <cell r="H115">
            <v>112</v>
          </cell>
          <cell r="I115">
            <v>125</v>
          </cell>
          <cell r="J115">
            <v>177</v>
          </cell>
          <cell r="K115">
            <v>112</v>
          </cell>
          <cell r="L115">
            <v>471</v>
          </cell>
          <cell r="M115">
            <v>440</v>
          </cell>
          <cell r="N115">
            <v>112</v>
          </cell>
          <cell r="O115">
            <v>505</v>
          </cell>
          <cell r="P115">
            <v>463</v>
          </cell>
        </row>
        <row r="116">
          <cell r="B116">
            <v>113</v>
          </cell>
          <cell r="C116">
            <v>90</v>
          </cell>
          <cell r="D116">
            <v>44</v>
          </cell>
          <cell r="E116">
            <v>113</v>
          </cell>
          <cell r="F116">
            <v>127</v>
          </cell>
          <cell r="G116">
            <v>361</v>
          </cell>
          <cell r="H116">
            <v>113</v>
          </cell>
          <cell r="I116">
            <v>98</v>
          </cell>
          <cell r="J116">
            <v>84</v>
          </cell>
          <cell r="K116">
            <v>113</v>
          </cell>
          <cell r="L116">
            <v>261</v>
          </cell>
          <cell r="M116">
            <v>318</v>
          </cell>
          <cell r="N116">
            <v>113</v>
          </cell>
          <cell r="O116">
            <v>469</v>
          </cell>
          <cell r="P116">
            <v>474</v>
          </cell>
        </row>
        <row r="117">
          <cell r="B117">
            <v>114</v>
          </cell>
          <cell r="C117">
            <v>72</v>
          </cell>
          <cell r="D117">
            <v>68</v>
          </cell>
          <cell r="E117">
            <v>114</v>
          </cell>
          <cell r="F117">
            <v>103</v>
          </cell>
          <cell r="G117">
            <v>511</v>
          </cell>
          <cell r="H117">
            <v>114</v>
          </cell>
          <cell r="I117">
            <v>83</v>
          </cell>
          <cell r="J117">
            <v>138</v>
          </cell>
          <cell r="K117">
            <v>114</v>
          </cell>
          <cell r="L117">
            <v>434</v>
          </cell>
          <cell r="M117">
            <v>279</v>
          </cell>
          <cell r="N117">
            <v>114</v>
          </cell>
          <cell r="O117">
            <v>886</v>
          </cell>
          <cell r="P117">
            <v>511</v>
          </cell>
        </row>
        <row r="118">
          <cell r="B118">
            <v>115</v>
          </cell>
          <cell r="C118">
            <v>78</v>
          </cell>
          <cell r="D118">
            <v>88</v>
          </cell>
          <cell r="E118">
            <v>115</v>
          </cell>
          <cell r="F118">
            <v>144</v>
          </cell>
          <cell r="G118">
            <v>71</v>
          </cell>
          <cell r="H118">
            <v>115</v>
          </cell>
          <cell r="I118">
            <v>156</v>
          </cell>
          <cell r="J118">
            <v>304</v>
          </cell>
          <cell r="K118">
            <v>115</v>
          </cell>
          <cell r="L118">
            <v>431</v>
          </cell>
          <cell r="M118">
            <v>273</v>
          </cell>
          <cell r="N118">
            <v>115</v>
          </cell>
          <cell r="O118">
            <v>778</v>
          </cell>
          <cell r="P118">
            <v>374</v>
          </cell>
        </row>
        <row r="119">
          <cell r="B119">
            <v>116</v>
          </cell>
          <cell r="C119">
            <v>91</v>
          </cell>
          <cell r="D119">
            <v>57</v>
          </cell>
          <cell r="E119">
            <v>116</v>
          </cell>
          <cell r="F119">
            <v>124</v>
          </cell>
          <cell r="G119">
            <v>51</v>
          </cell>
          <cell r="H119">
            <v>116</v>
          </cell>
          <cell r="I119">
            <v>335</v>
          </cell>
          <cell r="J119">
            <v>421</v>
          </cell>
          <cell r="K119">
            <v>116</v>
          </cell>
          <cell r="L119">
            <v>292</v>
          </cell>
          <cell r="M119">
            <v>407</v>
          </cell>
          <cell r="N119">
            <v>116</v>
          </cell>
          <cell r="O119">
            <v>1147</v>
          </cell>
          <cell r="P119">
            <v>607</v>
          </cell>
        </row>
        <row r="120">
          <cell r="B120">
            <v>117</v>
          </cell>
          <cell r="C120">
            <v>43</v>
          </cell>
          <cell r="D120">
            <v>56</v>
          </cell>
          <cell r="E120">
            <v>117</v>
          </cell>
          <cell r="F120">
            <v>148</v>
          </cell>
          <cell r="G120">
            <v>123</v>
          </cell>
          <cell r="H120">
            <v>117</v>
          </cell>
          <cell r="I120">
            <v>673</v>
          </cell>
          <cell r="J120">
            <v>70</v>
          </cell>
          <cell r="K120">
            <v>117</v>
          </cell>
          <cell r="L120">
            <v>688</v>
          </cell>
          <cell r="M120">
            <v>319</v>
          </cell>
          <cell r="N120">
            <v>117</v>
          </cell>
          <cell r="O120">
            <v>380</v>
          </cell>
          <cell r="P120">
            <v>590</v>
          </cell>
        </row>
        <row r="121">
          <cell r="B121">
            <v>118</v>
          </cell>
          <cell r="C121">
            <v>69</v>
          </cell>
          <cell r="D121">
            <v>74</v>
          </cell>
          <cell r="E121">
            <v>118</v>
          </cell>
          <cell r="F121">
            <v>179</v>
          </cell>
          <cell r="G121">
            <v>58</v>
          </cell>
          <cell r="H121">
            <v>118</v>
          </cell>
          <cell r="I121">
            <v>126</v>
          </cell>
          <cell r="J121">
            <v>109</v>
          </cell>
          <cell r="K121">
            <v>118</v>
          </cell>
          <cell r="L121">
            <v>410</v>
          </cell>
          <cell r="M121">
            <v>651</v>
          </cell>
          <cell r="N121">
            <v>118</v>
          </cell>
          <cell r="O121">
            <v>464</v>
          </cell>
          <cell r="P121">
            <v>739</v>
          </cell>
        </row>
        <row r="122">
          <cell r="B122">
            <v>119</v>
          </cell>
          <cell r="C122">
            <v>115</v>
          </cell>
          <cell r="D122">
            <v>69</v>
          </cell>
          <cell r="E122">
            <v>119</v>
          </cell>
          <cell r="F122">
            <v>80</v>
          </cell>
          <cell r="G122">
            <v>346</v>
          </cell>
          <cell r="H122">
            <v>119</v>
          </cell>
          <cell r="I122">
            <v>118</v>
          </cell>
          <cell r="J122">
            <v>97</v>
          </cell>
          <cell r="K122">
            <v>119</v>
          </cell>
          <cell r="L122">
            <v>307</v>
          </cell>
          <cell r="M122">
            <v>455</v>
          </cell>
          <cell r="N122">
            <v>119</v>
          </cell>
          <cell r="O122">
            <v>363</v>
          </cell>
          <cell r="P122">
            <v>271</v>
          </cell>
        </row>
        <row r="123">
          <cell r="B123">
            <v>120</v>
          </cell>
          <cell r="C123">
            <v>115</v>
          </cell>
          <cell r="D123">
            <v>97</v>
          </cell>
          <cell r="E123">
            <v>120</v>
          </cell>
          <cell r="F123">
            <v>100</v>
          </cell>
          <cell r="G123">
            <v>101</v>
          </cell>
          <cell r="H123">
            <v>120</v>
          </cell>
          <cell r="I123">
            <v>168</v>
          </cell>
          <cell r="J123">
            <v>180</v>
          </cell>
          <cell r="K123">
            <v>120</v>
          </cell>
          <cell r="L123">
            <v>303</v>
          </cell>
          <cell r="M123">
            <v>375</v>
          </cell>
          <cell r="N123">
            <v>120</v>
          </cell>
          <cell r="O123">
            <v>681</v>
          </cell>
          <cell r="P123">
            <v>302</v>
          </cell>
        </row>
        <row r="124">
          <cell r="B124">
            <v>121</v>
          </cell>
          <cell r="C124">
            <v>104</v>
          </cell>
          <cell r="D124">
            <v>135</v>
          </cell>
          <cell r="E124">
            <v>121</v>
          </cell>
          <cell r="F124">
            <v>105</v>
          </cell>
          <cell r="G124">
            <v>46</v>
          </cell>
          <cell r="H124">
            <v>121</v>
          </cell>
          <cell r="I124">
            <v>109</v>
          </cell>
          <cell r="J124">
            <v>104</v>
          </cell>
          <cell r="K124">
            <v>121</v>
          </cell>
          <cell r="L124">
            <v>623</v>
          </cell>
          <cell r="M124">
            <v>415</v>
          </cell>
          <cell r="N124">
            <v>121</v>
          </cell>
          <cell r="O124">
            <v>857</v>
          </cell>
          <cell r="P124">
            <v>329</v>
          </cell>
        </row>
        <row r="125">
          <cell r="B125">
            <v>122</v>
          </cell>
          <cell r="C125">
            <v>92</v>
          </cell>
          <cell r="D125">
            <v>87</v>
          </cell>
          <cell r="E125">
            <v>122</v>
          </cell>
          <cell r="F125">
            <v>97</v>
          </cell>
          <cell r="G125">
            <v>417</v>
          </cell>
          <cell r="H125">
            <v>122</v>
          </cell>
          <cell r="I125">
            <v>149</v>
          </cell>
          <cell r="J125">
            <v>92</v>
          </cell>
          <cell r="K125">
            <v>122</v>
          </cell>
          <cell r="L125">
            <v>402</v>
          </cell>
          <cell r="M125">
            <v>1084</v>
          </cell>
          <cell r="N125">
            <v>122</v>
          </cell>
          <cell r="O125">
            <v>1058</v>
          </cell>
          <cell r="P125">
            <v>1864</v>
          </cell>
        </row>
        <row r="126">
          <cell r="B126">
            <v>123</v>
          </cell>
          <cell r="C126">
            <v>80</v>
          </cell>
          <cell r="D126">
            <v>69</v>
          </cell>
          <cell r="E126">
            <v>123</v>
          </cell>
          <cell r="F126">
            <v>118</v>
          </cell>
          <cell r="G126">
            <v>151</v>
          </cell>
          <cell r="H126">
            <v>123</v>
          </cell>
          <cell r="I126">
            <v>134</v>
          </cell>
          <cell r="J126">
            <v>346</v>
          </cell>
          <cell r="K126">
            <v>123</v>
          </cell>
          <cell r="L126">
            <v>427</v>
          </cell>
          <cell r="M126">
            <v>823</v>
          </cell>
          <cell r="N126">
            <v>123</v>
          </cell>
          <cell r="O126">
            <v>570</v>
          </cell>
          <cell r="P126">
            <v>634</v>
          </cell>
        </row>
        <row r="127">
          <cell r="B127">
            <v>124</v>
          </cell>
          <cell r="C127">
            <v>107</v>
          </cell>
          <cell r="D127">
            <v>52</v>
          </cell>
          <cell r="E127">
            <v>124</v>
          </cell>
          <cell r="F127">
            <v>92</v>
          </cell>
          <cell r="G127">
            <v>112</v>
          </cell>
          <cell r="H127">
            <v>124</v>
          </cell>
          <cell r="I127">
            <v>138</v>
          </cell>
          <cell r="J127">
            <v>78</v>
          </cell>
          <cell r="K127">
            <v>124</v>
          </cell>
          <cell r="L127">
            <v>130</v>
          </cell>
          <cell r="M127">
            <v>248</v>
          </cell>
          <cell r="N127">
            <v>124</v>
          </cell>
          <cell r="O127">
            <v>1174</v>
          </cell>
          <cell r="P127">
            <v>711</v>
          </cell>
        </row>
        <row r="128">
          <cell r="B128">
            <v>125</v>
          </cell>
          <cell r="C128">
            <v>97</v>
          </cell>
          <cell r="D128">
            <v>47</v>
          </cell>
          <cell r="E128">
            <v>125</v>
          </cell>
          <cell r="F128">
            <v>91</v>
          </cell>
          <cell r="G128">
            <v>251</v>
          </cell>
          <cell r="H128">
            <v>125</v>
          </cell>
          <cell r="I128">
            <v>125</v>
          </cell>
          <cell r="J128">
            <v>437</v>
          </cell>
          <cell r="K128">
            <v>125</v>
          </cell>
          <cell r="L128">
            <v>451</v>
          </cell>
          <cell r="M128">
            <v>200</v>
          </cell>
          <cell r="N128">
            <v>125</v>
          </cell>
          <cell r="O128">
            <v>862</v>
          </cell>
          <cell r="P128">
            <v>704</v>
          </cell>
        </row>
        <row r="129">
          <cell r="B129">
            <v>126</v>
          </cell>
          <cell r="C129">
            <v>83</v>
          </cell>
          <cell r="D129">
            <v>31</v>
          </cell>
          <cell r="E129">
            <v>126</v>
          </cell>
          <cell r="F129">
            <v>193</v>
          </cell>
          <cell r="G129">
            <v>129</v>
          </cell>
          <cell r="H129">
            <v>126</v>
          </cell>
          <cell r="I129">
            <v>263</v>
          </cell>
          <cell r="J129">
            <v>61</v>
          </cell>
          <cell r="K129">
            <v>126</v>
          </cell>
          <cell r="L129">
            <v>515</v>
          </cell>
          <cell r="M129">
            <v>391</v>
          </cell>
          <cell r="N129">
            <v>126</v>
          </cell>
          <cell r="O129">
            <v>427</v>
          </cell>
          <cell r="P129">
            <v>625</v>
          </cell>
        </row>
        <row r="130">
          <cell r="B130">
            <v>127</v>
          </cell>
          <cell r="C130">
            <v>82</v>
          </cell>
          <cell r="D130">
            <v>36</v>
          </cell>
          <cell r="E130">
            <v>127</v>
          </cell>
          <cell r="F130">
            <v>102</v>
          </cell>
          <cell r="G130">
            <v>43</v>
          </cell>
          <cell r="H130">
            <v>127</v>
          </cell>
          <cell r="I130">
            <v>311</v>
          </cell>
          <cell r="J130">
            <v>367</v>
          </cell>
          <cell r="K130">
            <v>127</v>
          </cell>
          <cell r="L130">
            <v>359</v>
          </cell>
          <cell r="M130">
            <v>227</v>
          </cell>
          <cell r="N130">
            <v>127</v>
          </cell>
          <cell r="O130">
            <v>806</v>
          </cell>
          <cell r="P130">
            <v>526</v>
          </cell>
        </row>
        <row r="131">
          <cell r="B131">
            <v>128</v>
          </cell>
          <cell r="C131">
            <v>87</v>
          </cell>
          <cell r="D131">
            <v>66</v>
          </cell>
          <cell r="E131">
            <v>128</v>
          </cell>
          <cell r="F131">
            <v>107</v>
          </cell>
          <cell r="G131">
            <v>58</v>
          </cell>
          <cell r="H131">
            <v>128</v>
          </cell>
          <cell r="I131">
            <v>119</v>
          </cell>
          <cell r="J131">
            <v>109</v>
          </cell>
          <cell r="K131">
            <v>128</v>
          </cell>
          <cell r="L131">
            <v>293</v>
          </cell>
          <cell r="M131">
            <v>195</v>
          </cell>
          <cell r="N131">
            <v>128</v>
          </cell>
          <cell r="O131">
            <v>955</v>
          </cell>
          <cell r="P131">
            <v>575</v>
          </cell>
        </row>
        <row r="132">
          <cell r="B132">
            <v>129</v>
          </cell>
          <cell r="C132">
            <v>90</v>
          </cell>
          <cell r="D132">
            <v>54</v>
          </cell>
          <cell r="E132">
            <v>129</v>
          </cell>
          <cell r="F132">
            <v>88</v>
          </cell>
          <cell r="G132">
            <v>63</v>
          </cell>
          <cell r="H132">
            <v>129</v>
          </cell>
          <cell r="I132">
            <v>431</v>
          </cell>
          <cell r="J132">
            <v>207</v>
          </cell>
          <cell r="K132">
            <v>129</v>
          </cell>
          <cell r="L132">
            <v>461</v>
          </cell>
          <cell r="M132">
            <v>315</v>
          </cell>
          <cell r="N132">
            <v>129</v>
          </cell>
          <cell r="O132">
            <v>498</v>
          </cell>
          <cell r="P132">
            <v>897</v>
          </cell>
        </row>
        <row r="133">
          <cell r="B133">
            <v>130</v>
          </cell>
          <cell r="C133">
            <v>68</v>
          </cell>
          <cell r="D133">
            <v>58</v>
          </cell>
          <cell r="E133">
            <v>130</v>
          </cell>
          <cell r="F133">
            <v>89</v>
          </cell>
          <cell r="G133">
            <v>37</v>
          </cell>
          <cell r="H133">
            <v>130</v>
          </cell>
          <cell r="I133">
            <v>119</v>
          </cell>
          <cell r="J133">
            <v>172</v>
          </cell>
          <cell r="K133">
            <v>130</v>
          </cell>
          <cell r="L133">
            <v>369</v>
          </cell>
          <cell r="M133">
            <v>295</v>
          </cell>
          <cell r="N133">
            <v>130</v>
          </cell>
          <cell r="O133">
            <v>512</v>
          </cell>
          <cell r="P133">
            <v>311</v>
          </cell>
        </row>
        <row r="134">
          <cell r="B134">
            <v>131</v>
          </cell>
          <cell r="C134">
            <v>93</v>
          </cell>
          <cell r="D134">
            <v>54</v>
          </cell>
          <cell r="E134">
            <v>131</v>
          </cell>
          <cell r="F134">
            <v>63</v>
          </cell>
          <cell r="G134">
            <v>26</v>
          </cell>
          <cell r="H134">
            <v>131</v>
          </cell>
          <cell r="I134">
            <v>242</v>
          </cell>
          <cell r="J134">
            <v>118</v>
          </cell>
          <cell r="K134">
            <v>131</v>
          </cell>
          <cell r="L134">
            <v>462</v>
          </cell>
          <cell r="M134">
            <v>218</v>
          </cell>
          <cell r="N134">
            <v>131</v>
          </cell>
          <cell r="O134">
            <v>477</v>
          </cell>
          <cell r="P134">
            <v>421</v>
          </cell>
        </row>
        <row r="135">
          <cell r="B135">
            <v>132</v>
          </cell>
          <cell r="C135">
            <v>110</v>
          </cell>
          <cell r="D135">
            <v>77</v>
          </cell>
          <cell r="E135">
            <v>132</v>
          </cell>
          <cell r="F135">
            <v>120</v>
          </cell>
          <cell r="G135">
            <v>126</v>
          </cell>
          <cell r="H135">
            <v>132</v>
          </cell>
          <cell r="I135">
            <v>247</v>
          </cell>
          <cell r="J135">
            <v>79</v>
          </cell>
          <cell r="K135">
            <v>132</v>
          </cell>
          <cell r="L135">
            <v>287</v>
          </cell>
          <cell r="M135">
            <v>302</v>
          </cell>
          <cell r="N135">
            <v>132</v>
          </cell>
          <cell r="O135">
            <v>297</v>
          </cell>
          <cell r="P135">
            <v>708</v>
          </cell>
        </row>
        <row r="136">
          <cell r="B136">
            <v>133</v>
          </cell>
          <cell r="C136">
            <v>110</v>
          </cell>
          <cell r="D136">
            <v>54</v>
          </cell>
          <cell r="E136">
            <v>133</v>
          </cell>
          <cell r="F136">
            <v>105</v>
          </cell>
          <cell r="G136">
            <v>87</v>
          </cell>
          <cell r="H136">
            <v>133</v>
          </cell>
          <cell r="I136">
            <v>152</v>
          </cell>
          <cell r="J136">
            <v>49</v>
          </cell>
          <cell r="K136">
            <v>133</v>
          </cell>
          <cell r="L136">
            <v>335</v>
          </cell>
          <cell r="M136">
            <v>254</v>
          </cell>
          <cell r="N136">
            <v>133</v>
          </cell>
          <cell r="O136">
            <v>524</v>
          </cell>
          <cell r="P136">
            <v>569</v>
          </cell>
        </row>
        <row r="137">
          <cell r="B137">
            <v>134</v>
          </cell>
          <cell r="C137">
            <v>88</v>
          </cell>
          <cell r="D137">
            <v>59</v>
          </cell>
          <cell r="E137">
            <v>134</v>
          </cell>
          <cell r="F137">
            <v>78</v>
          </cell>
          <cell r="G137">
            <v>93</v>
          </cell>
          <cell r="H137">
            <v>134</v>
          </cell>
          <cell r="I137">
            <v>156</v>
          </cell>
          <cell r="J137">
            <v>514</v>
          </cell>
          <cell r="K137">
            <v>134</v>
          </cell>
          <cell r="L137">
            <v>295</v>
          </cell>
          <cell r="M137">
            <v>293</v>
          </cell>
          <cell r="N137">
            <v>134</v>
          </cell>
          <cell r="O137">
            <v>572</v>
          </cell>
          <cell r="P137">
            <v>547</v>
          </cell>
        </row>
        <row r="138">
          <cell r="B138">
            <v>135</v>
          </cell>
          <cell r="C138">
            <v>88</v>
          </cell>
          <cell r="D138">
            <v>32</v>
          </cell>
          <cell r="E138">
            <v>135</v>
          </cell>
          <cell r="F138">
            <v>116</v>
          </cell>
          <cell r="G138">
            <v>57</v>
          </cell>
          <cell r="H138">
            <v>135</v>
          </cell>
          <cell r="I138">
            <v>106</v>
          </cell>
          <cell r="J138">
            <v>471</v>
          </cell>
          <cell r="K138">
            <v>135</v>
          </cell>
          <cell r="L138">
            <v>555</v>
          </cell>
          <cell r="M138">
            <v>306</v>
          </cell>
          <cell r="N138">
            <v>135</v>
          </cell>
          <cell r="O138">
            <v>1047</v>
          </cell>
          <cell r="P138">
            <v>544</v>
          </cell>
        </row>
        <row r="139">
          <cell r="B139">
            <v>136</v>
          </cell>
          <cell r="C139">
            <v>77</v>
          </cell>
          <cell r="D139">
            <v>54</v>
          </cell>
          <cell r="E139">
            <v>136</v>
          </cell>
          <cell r="F139">
            <v>76</v>
          </cell>
          <cell r="G139">
            <v>70</v>
          </cell>
          <cell r="H139">
            <v>136</v>
          </cell>
          <cell r="I139">
            <v>108</v>
          </cell>
          <cell r="J139">
            <v>220</v>
          </cell>
          <cell r="K139">
            <v>136</v>
          </cell>
          <cell r="L139">
            <v>341</v>
          </cell>
          <cell r="M139">
            <v>321</v>
          </cell>
          <cell r="N139">
            <v>136</v>
          </cell>
          <cell r="O139">
            <v>635</v>
          </cell>
          <cell r="P139">
            <v>705</v>
          </cell>
        </row>
        <row r="140">
          <cell r="B140">
            <v>137</v>
          </cell>
          <cell r="C140">
            <v>64</v>
          </cell>
          <cell r="D140">
            <v>31</v>
          </cell>
          <cell r="E140">
            <v>137</v>
          </cell>
          <cell r="F140">
            <v>113</v>
          </cell>
          <cell r="G140">
            <v>57</v>
          </cell>
          <cell r="H140">
            <v>137</v>
          </cell>
          <cell r="I140">
            <v>129</v>
          </cell>
          <cell r="J140">
            <v>851</v>
          </cell>
          <cell r="K140">
            <v>137</v>
          </cell>
          <cell r="L140">
            <v>379</v>
          </cell>
          <cell r="M140">
            <v>56</v>
          </cell>
          <cell r="N140">
            <v>137</v>
          </cell>
          <cell r="O140">
            <v>704</v>
          </cell>
          <cell r="P140">
            <v>517</v>
          </cell>
        </row>
        <row r="141">
          <cell r="B141">
            <v>138</v>
          </cell>
          <cell r="C141">
            <v>66</v>
          </cell>
          <cell r="D141">
            <v>52</v>
          </cell>
          <cell r="E141">
            <v>138</v>
          </cell>
          <cell r="F141">
            <v>108</v>
          </cell>
          <cell r="G141">
            <v>138</v>
          </cell>
          <cell r="H141">
            <v>138</v>
          </cell>
          <cell r="I141">
            <v>147</v>
          </cell>
          <cell r="J141">
            <v>189</v>
          </cell>
          <cell r="K141">
            <v>138</v>
          </cell>
          <cell r="L141">
            <v>413</v>
          </cell>
          <cell r="M141">
            <v>420</v>
          </cell>
          <cell r="N141">
            <v>138</v>
          </cell>
          <cell r="O141">
            <v>475</v>
          </cell>
          <cell r="P141">
            <v>470</v>
          </cell>
        </row>
        <row r="142">
          <cell r="B142">
            <v>139</v>
          </cell>
          <cell r="C142">
            <v>92</v>
          </cell>
          <cell r="D142">
            <v>61</v>
          </cell>
          <cell r="E142">
            <v>139</v>
          </cell>
          <cell r="F142">
            <v>111</v>
          </cell>
          <cell r="G142">
            <v>47</v>
          </cell>
          <cell r="H142">
            <v>139</v>
          </cell>
          <cell r="I142">
            <v>271</v>
          </cell>
          <cell r="J142">
            <v>92</v>
          </cell>
          <cell r="K142">
            <v>139</v>
          </cell>
          <cell r="L142">
            <v>622</v>
          </cell>
          <cell r="M142">
            <v>163</v>
          </cell>
          <cell r="N142">
            <v>139</v>
          </cell>
          <cell r="O142">
            <v>804</v>
          </cell>
          <cell r="P142">
            <v>884</v>
          </cell>
        </row>
        <row r="143">
          <cell r="B143">
            <v>140</v>
          </cell>
          <cell r="C143">
            <v>83</v>
          </cell>
          <cell r="D143">
            <v>64</v>
          </cell>
          <cell r="E143">
            <v>140</v>
          </cell>
          <cell r="F143">
            <v>74</v>
          </cell>
          <cell r="G143">
            <v>88</v>
          </cell>
          <cell r="H143">
            <v>140</v>
          </cell>
          <cell r="I143">
            <v>202</v>
          </cell>
          <cell r="J143">
            <v>1431</v>
          </cell>
          <cell r="K143">
            <v>140</v>
          </cell>
          <cell r="L143">
            <v>393</v>
          </cell>
          <cell r="M143">
            <v>284</v>
          </cell>
          <cell r="N143">
            <v>140</v>
          </cell>
          <cell r="O143">
            <v>670</v>
          </cell>
          <cell r="P143">
            <v>410</v>
          </cell>
        </row>
        <row r="144">
          <cell r="B144">
            <v>141</v>
          </cell>
          <cell r="C144">
            <v>91</v>
          </cell>
          <cell r="D144">
            <v>66</v>
          </cell>
          <cell r="E144">
            <v>141</v>
          </cell>
          <cell r="F144">
            <v>95</v>
          </cell>
          <cell r="G144">
            <v>294</v>
          </cell>
          <cell r="H144">
            <v>141</v>
          </cell>
          <cell r="I144">
            <v>223</v>
          </cell>
          <cell r="J144">
            <v>329</v>
          </cell>
          <cell r="K144">
            <v>141</v>
          </cell>
          <cell r="L144">
            <v>605</v>
          </cell>
          <cell r="M144">
            <v>322</v>
          </cell>
          <cell r="N144">
            <v>141</v>
          </cell>
          <cell r="O144">
            <v>1344</v>
          </cell>
          <cell r="P144">
            <v>710</v>
          </cell>
        </row>
        <row r="145">
          <cell r="B145">
            <v>142</v>
          </cell>
          <cell r="C145">
            <v>96</v>
          </cell>
          <cell r="D145">
            <v>51</v>
          </cell>
          <cell r="E145">
            <v>142</v>
          </cell>
          <cell r="F145">
            <v>75</v>
          </cell>
          <cell r="G145">
            <v>32</v>
          </cell>
          <cell r="H145">
            <v>142</v>
          </cell>
          <cell r="I145">
            <v>810</v>
          </cell>
          <cell r="J145">
            <v>166</v>
          </cell>
          <cell r="K145">
            <v>142</v>
          </cell>
          <cell r="L145">
            <v>472</v>
          </cell>
          <cell r="M145">
            <v>154</v>
          </cell>
          <cell r="N145">
            <v>142</v>
          </cell>
          <cell r="O145">
            <v>537</v>
          </cell>
          <cell r="P145">
            <v>872</v>
          </cell>
        </row>
        <row r="146">
          <cell r="B146">
            <v>143</v>
          </cell>
          <cell r="C146">
            <v>69</v>
          </cell>
          <cell r="D146">
            <v>75</v>
          </cell>
          <cell r="E146">
            <v>143</v>
          </cell>
          <cell r="F146">
            <v>92</v>
          </cell>
          <cell r="G146">
            <v>187</v>
          </cell>
          <cell r="H146">
            <v>143</v>
          </cell>
          <cell r="I146">
            <v>314</v>
          </cell>
          <cell r="J146">
            <v>111</v>
          </cell>
          <cell r="K146">
            <v>143</v>
          </cell>
          <cell r="L146">
            <v>235</v>
          </cell>
          <cell r="M146">
            <v>327</v>
          </cell>
          <cell r="N146">
            <v>143</v>
          </cell>
          <cell r="O146">
            <v>794</v>
          </cell>
          <cell r="P146">
            <v>1008</v>
          </cell>
        </row>
        <row r="147">
          <cell r="B147">
            <v>144</v>
          </cell>
          <cell r="C147">
            <v>85</v>
          </cell>
          <cell r="D147">
            <v>39</v>
          </cell>
          <cell r="E147">
            <v>144</v>
          </cell>
          <cell r="F147">
            <v>108</v>
          </cell>
          <cell r="G147">
            <v>85</v>
          </cell>
          <cell r="H147">
            <v>144</v>
          </cell>
          <cell r="I147">
            <v>234</v>
          </cell>
          <cell r="J147">
            <v>65</v>
          </cell>
          <cell r="K147">
            <v>144</v>
          </cell>
          <cell r="L147">
            <v>166</v>
          </cell>
          <cell r="M147">
            <v>381</v>
          </cell>
          <cell r="N147">
            <v>144</v>
          </cell>
          <cell r="O147">
            <v>605</v>
          </cell>
          <cell r="P147">
            <v>663</v>
          </cell>
        </row>
        <row r="148">
          <cell r="B148">
            <v>145</v>
          </cell>
          <cell r="C148">
            <v>94</v>
          </cell>
          <cell r="D148">
            <v>38</v>
          </cell>
          <cell r="E148">
            <v>145</v>
          </cell>
          <cell r="F148">
            <v>135</v>
          </cell>
          <cell r="G148">
            <v>381</v>
          </cell>
          <cell r="H148">
            <v>145</v>
          </cell>
          <cell r="I148">
            <v>370</v>
          </cell>
          <cell r="J148">
            <v>423</v>
          </cell>
          <cell r="K148">
            <v>145</v>
          </cell>
          <cell r="L148">
            <v>284</v>
          </cell>
          <cell r="M148">
            <v>351</v>
          </cell>
          <cell r="N148">
            <v>145</v>
          </cell>
          <cell r="O148">
            <v>1405</v>
          </cell>
          <cell r="P148">
            <v>447</v>
          </cell>
        </row>
        <row r="149">
          <cell r="B149">
            <v>146</v>
          </cell>
          <cell r="C149">
            <v>74</v>
          </cell>
          <cell r="D149">
            <v>65</v>
          </cell>
          <cell r="E149">
            <v>146</v>
          </cell>
          <cell r="F149">
            <v>171</v>
          </cell>
          <cell r="G149">
            <v>199</v>
          </cell>
          <cell r="H149">
            <v>146</v>
          </cell>
          <cell r="I149">
            <v>201</v>
          </cell>
          <cell r="J149">
            <v>400</v>
          </cell>
          <cell r="K149">
            <v>146</v>
          </cell>
          <cell r="L149">
            <v>430</v>
          </cell>
          <cell r="M149">
            <v>49</v>
          </cell>
          <cell r="N149">
            <v>146</v>
          </cell>
          <cell r="O149">
            <v>301</v>
          </cell>
          <cell r="P149">
            <v>1005</v>
          </cell>
        </row>
        <row r="150">
          <cell r="B150">
            <v>147</v>
          </cell>
          <cell r="C150">
            <v>62</v>
          </cell>
          <cell r="D150">
            <v>56</v>
          </cell>
          <cell r="E150">
            <v>147</v>
          </cell>
          <cell r="F150">
            <v>129</v>
          </cell>
          <cell r="G150">
            <v>82</v>
          </cell>
          <cell r="H150">
            <v>147</v>
          </cell>
          <cell r="I150">
            <v>238</v>
          </cell>
          <cell r="J150">
            <v>71</v>
          </cell>
          <cell r="K150">
            <v>147</v>
          </cell>
          <cell r="L150">
            <v>369</v>
          </cell>
          <cell r="M150">
            <v>192</v>
          </cell>
          <cell r="N150">
            <v>147</v>
          </cell>
          <cell r="O150">
            <v>918</v>
          </cell>
          <cell r="P150">
            <v>675</v>
          </cell>
        </row>
        <row r="151">
          <cell r="B151">
            <v>148</v>
          </cell>
          <cell r="C151">
            <v>78</v>
          </cell>
          <cell r="D151">
            <v>53</v>
          </cell>
          <cell r="E151">
            <v>148</v>
          </cell>
          <cell r="F151">
            <v>106</v>
          </cell>
          <cell r="G151">
            <v>83</v>
          </cell>
          <cell r="H151">
            <v>148</v>
          </cell>
          <cell r="I151">
            <v>206</v>
          </cell>
          <cell r="J151">
            <v>286</v>
          </cell>
          <cell r="K151">
            <v>148</v>
          </cell>
          <cell r="L151">
            <v>298</v>
          </cell>
          <cell r="M151">
            <v>277</v>
          </cell>
          <cell r="N151">
            <v>148</v>
          </cell>
          <cell r="O151">
            <v>413</v>
          </cell>
          <cell r="P151">
            <v>382</v>
          </cell>
        </row>
        <row r="152">
          <cell r="B152">
            <v>149</v>
          </cell>
          <cell r="C152">
            <v>47</v>
          </cell>
          <cell r="D152">
            <v>68</v>
          </cell>
          <cell r="E152">
            <v>149</v>
          </cell>
          <cell r="F152">
            <v>93</v>
          </cell>
          <cell r="G152">
            <v>218</v>
          </cell>
          <cell r="H152">
            <v>149</v>
          </cell>
          <cell r="I152">
            <v>173</v>
          </cell>
          <cell r="J152">
            <v>134</v>
          </cell>
          <cell r="K152">
            <v>149</v>
          </cell>
          <cell r="L152">
            <v>305</v>
          </cell>
          <cell r="M152">
            <v>285</v>
          </cell>
          <cell r="N152">
            <v>149</v>
          </cell>
          <cell r="O152">
            <v>2176</v>
          </cell>
          <cell r="P152">
            <v>655</v>
          </cell>
        </row>
        <row r="153">
          <cell r="B153">
            <v>150</v>
          </cell>
          <cell r="C153">
            <v>81</v>
          </cell>
          <cell r="D153">
            <v>40</v>
          </cell>
          <cell r="E153">
            <v>150</v>
          </cell>
          <cell r="F153">
            <v>81</v>
          </cell>
          <cell r="G153">
            <v>78</v>
          </cell>
          <cell r="H153">
            <v>150</v>
          </cell>
          <cell r="I153">
            <v>243</v>
          </cell>
          <cell r="J153">
            <v>198</v>
          </cell>
          <cell r="K153">
            <v>150</v>
          </cell>
          <cell r="L153">
            <v>737</v>
          </cell>
          <cell r="M153">
            <v>322</v>
          </cell>
          <cell r="N153">
            <v>150</v>
          </cell>
          <cell r="O153">
            <v>871</v>
          </cell>
          <cell r="P153">
            <v>623</v>
          </cell>
        </row>
        <row r="154">
          <cell r="B154">
            <v>151</v>
          </cell>
          <cell r="C154">
            <v>76</v>
          </cell>
          <cell r="D154">
            <v>32</v>
          </cell>
          <cell r="E154">
            <v>151</v>
          </cell>
          <cell r="F154">
            <v>78</v>
          </cell>
          <cell r="G154">
            <v>50</v>
          </cell>
          <cell r="H154">
            <v>151</v>
          </cell>
          <cell r="I154">
            <v>396</v>
          </cell>
          <cell r="J154">
            <v>323</v>
          </cell>
          <cell r="K154">
            <v>151</v>
          </cell>
          <cell r="L154">
            <v>361</v>
          </cell>
          <cell r="M154">
            <v>164</v>
          </cell>
          <cell r="N154">
            <v>151</v>
          </cell>
          <cell r="O154">
            <v>1167</v>
          </cell>
          <cell r="P154">
            <v>490</v>
          </cell>
        </row>
        <row r="155">
          <cell r="B155">
            <v>152</v>
          </cell>
          <cell r="C155">
            <v>78</v>
          </cell>
          <cell r="D155">
            <v>56</v>
          </cell>
          <cell r="E155">
            <v>152</v>
          </cell>
          <cell r="F155">
            <v>75</v>
          </cell>
          <cell r="G155">
            <v>95</v>
          </cell>
          <cell r="H155">
            <v>152</v>
          </cell>
          <cell r="I155">
            <v>310</v>
          </cell>
          <cell r="J155">
            <v>422</v>
          </cell>
          <cell r="K155">
            <v>152</v>
          </cell>
          <cell r="L155">
            <v>318</v>
          </cell>
          <cell r="M155">
            <v>251</v>
          </cell>
          <cell r="N155">
            <v>152</v>
          </cell>
          <cell r="O155">
            <v>642</v>
          </cell>
          <cell r="P155">
            <v>552</v>
          </cell>
        </row>
        <row r="156">
          <cell r="B156">
            <v>153</v>
          </cell>
          <cell r="C156">
            <v>69</v>
          </cell>
          <cell r="D156">
            <v>49</v>
          </cell>
          <cell r="E156">
            <v>153</v>
          </cell>
          <cell r="F156">
            <v>258</v>
          </cell>
          <cell r="G156">
            <v>85</v>
          </cell>
          <cell r="H156">
            <v>153</v>
          </cell>
          <cell r="I156">
            <v>853</v>
          </cell>
          <cell r="J156">
            <v>444</v>
          </cell>
          <cell r="K156">
            <v>153</v>
          </cell>
          <cell r="L156">
            <v>348</v>
          </cell>
          <cell r="M156">
            <v>451</v>
          </cell>
          <cell r="N156">
            <v>153</v>
          </cell>
          <cell r="O156">
            <v>674</v>
          </cell>
          <cell r="P156">
            <v>502</v>
          </cell>
        </row>
        <row r="157">
          <cell r="B157">
            <v>154</v>
          </cell>
          <cell r="C157">
            <v>45</v>
          </cell>
          <cell r="D157">
            <v>30</v>
          </cell>
          <cell r="E157">
            <v>154</v>
          </cell>
          <cell r="F157">
            <v>204</v>
          </cell>
          <cell r="G157">
            <v>373</v>
          </cell>
          <cell r="H157">
            <v>154</v>
          </cell>
          <cell r="I157">
            <v>221</v>
          </cell>
          <cell r="J157">
            <v>378</v>
          </cell>
          <cell r="K157">
            <v>154</v>
          </cell>
          <cell r="L157">
            <v>466</v>
          </cell>
          <cell r="M157">
            <v>265</v>
          </cell>
          <cell r="N157">
            <v>154</v>
          </cell>
          <cell r="O157">
            <v>295</v>
          </cell>
          <cell r="P157">
            <v>529</v>
          </cell>
        </row>
        <row r="158">
          <cell r="B158">
            <v>155</v>
          </cell>
          <cell r="C158">
            <v>53</v>
          </cell>
          <cell r="D158">
            <v>68</v>
          </cell>
          <cell r="E158">
            <v>155</v>
          </cell>
          <cell r="F158">
            <v>76</v>
          </cell>
          <cell r="G158">
            <v>36</v>
          </cell>
          <cell r="H158">
            <v>155</v>
          </cell>
          <cell r="I158">
            <v>162</v>
          </cell>
          <cell r="J158">
            <v>327</v>
          </cell>
          <cell r="K158">
            <v>155</v>
          </cell>
          <cell r="L158">
            <v>377</v>
          </cell>
          <cell r="M158">
            <v>344</v>
          </cell>
          <cell r="N158">
            <v>155</v>
          </cell>
          <cell r="O158">
            <v>470</v>
          </cell>
          <cell r="P158">
            <v>970</v>
          </cell>
        </row>
        <row r="159">
          <cell r="B159">
            <v>156</v>
          </cell>
          <cell r="C159">
            <v>48</v>
          </cell>
          <cell r="D159">
            <v>58</v>
          </cell>
          <cell r="E159">
            <v>156</v>
          </cell>
          <cell r="F159">
            <v>104</v>
          </cell>
          <cell r="G159">
            <v>481</v>
          </cell>
          <cell r="H159">
            <v>156</v>
          </cell>
          <cell r="I159">
            <v>336</v>
          </cell>
          <cell r="J159">
            <v>715</v>
          </cell>
          <cell r="K159">
            <v>156</v>
          </cell>
          <cell r="L159">
            <v>346</v>
          </cell>
          <cell r="M159">
            <v>395</v>
          </cell>
          <cell r="N159">
            <v>156</v>
          </cell>
          <cell r="O159">
            <v>526</v>
          </cell>
          <cell r="P159">
            <v>634</v>
          </cell>
        </row>
        <row r="160">
          <cell r="B160">
            <v>157</v>
          </cell>
          <cell r="C160">
            <v>88</v>
          </cell>
          <cell r="D160">
            <v>59</v>
          </cell>
          <cell r="E160">
            <v>157</v>
          </cell>
          <cell r="F160">
            <v>101</v>
          </cell>
          <cell r="G160">
            <v>81</v>
          </cell>
          <cell r="H160">
            <v>157</v>
          </cell>
          <cell r="I160">
            <v>872</v>
          </cell>
          <cell r="J160">
            <v>539</v>
          </cell>
          <cell r="K160">
            <v>157</v>
          </cell>
          <cell r="L160">
            <v>143</v>
          </cell>
          <cell r="M160">
            <v>263</v>
          </cell>
          <cell r="N160">
            <v>157</v>
          </cell>
          <cell r="O160">
            <v>796</v>
          </cell>
          <cell r="P160">
            <v>672</v>
          </cell>
        </row>
        <row r="161">
          <cell r="B161">
            <v>158</v>
          </cell>
          <cell r="C161">
            <v>61</v>
          </cell>
          <cell r="D161">
            <v>36</v>
          </cell>
          <cell r="E161">
            <v>158</v>
          </cell>
          <cell r="F161">
            <v>85</v>
          </cell>
          <cell r="G161">
            <v>59</v>
          </cell>
          <cell r="H161">
            <v>158</v>
          </cell>
          <cell r="I161">
            <v>185</v>
          </cell>
          <cell r="J161">
            <v>328</v>
          </cell>
          <cell r="K161">
            <v>158</v>
          </cell>
          <cell r="L161">
            <v>397</v>
          </cell>
          <cell r="M161">
            <v>231</v>
          </cell>
          <cell r="N161">
            <v>158</v>
          </cell>
          <cell r="O161">
            <v>1262</v>
          </cell>
          <cell r="P161">
            <v>523</v>
          </cell>
        </row>
        <row r="162">
          <cell r="B162">
            <v>159</v>
          </cell>
          <cell r="C162">
            <v>33</v>
          </cell>
          <cell r="D162">
            <v>57</v>
          </cell>
          <cell r="E162">
            <v>159</v>
          </cell>
          <cell r="F162">
            <v>92</v>
          </cell>
          <cell r="G162">
            <v>101</v>
          </cell>
          <cell r="H162">
            <v>159</v>
          </cell>
          <cell r="I162">
            <v>455</v>
          </cell>
          <cell r="J162">
            <v>339</v>
          </cell>
          <cell r="K162">
            <v>159</v>
          </cell>
          <cell r="L162">
            <v>403</v>
          </cell>
          <cell r="M162">
            <v>219</v>
          </cell>
          <cell r="N162">
            <v>159</v>
          </cell>
          <cell r="O162">
            <v>1110</v>
          </cell>
          <cell r="P162">
            <v>778</v>
          </cell>
        </row>
        <row r="163">
          <cell r="B163">
            <v>160</v>
          </cell>
          <cell r="C163">
            <v>102</v>
          </cell>
          <cell r="D163">
            <v>57</v>
          </cell>
          <cell r="E163">
            <v>160</v>
          </cell>
          <cell r="F163">
            <v>135</v>
          </cell>
          <cell r="G163">
            <v>65</v>
          </cell>
          <cell r="H163">
            <v>160</v>
          </cell>
          <cell r="I163">
            <v>346</v>
          </cell>
          <cell r="J163">
            <v>319</v>
          </cell>
          <cell r="K163">
            <v>160</v>
          </cell>
          <cell r="L163">
            <v>414</v>
          </cell>
          <cell r="M163">
            <v>273</v>
          </cell>
          <cell r="N163">
            <v>160</v>
          </cell>
          <cell r="O163">
            <v>416</v>
          </cell>
          <cell r="P163">
            <v>860</v>
          </cell>
        </row>
        <row r="164">
          <cell r="B164">
            <v>161</v>
          </cell>
          <cell r="C164">
            <v>84</v>
          </cell>
          <cell r="D164">
            <v>36</v>
          </cell>
          <cell r="E164">
            <v>161</v>
          </cell>
          <cell r="F164">
            <v>84</v>
          </cell>
          <cell r="G164">
            <v>76</v>
          </cell>
          <cell r="H164">
            <v>161</v>
          </cell>
          <cell r="I164">
            <v>431</v>
          </cell>
          <cell r="J164">
            <v>406</v>
          </cell>
          <cell r="K164">
            <v>161</v>
          </cell>
          <cell r="L164">
            <v>371</v>
          </cell>
          <cell r="M164">
            <v>529</v>
          </cell>
          <cell r="N164">
            <v>161</v>
          </cell>
          <cell r="O164">
            <v>529</v>
          </cell>
          <cell r="P164">
            <v>719</v>
          </cell>
        </row>
        <row r="165">
          <cell r="B165">
            <v>162</v>
          </cell>
          <cell r="C165">
            <v>63</v>
          </cell>
          <cell r="D165">
            <v>57</v>
          </cell>
          <cell r="E165">
            <v>162</v>
          </cell>
          <cell r="F165">
            <v>105</v>
          </cell>
          <cell r="G165">
            <v>64</v>
          </cell>
          <cell r="H165">
            <v>162</v>
          </cell>
          <cell r="I165">
            <v>1493</v>
          </cell>
          <cell r="J165">
            <v>238</v>
          </cell>
          <cell r="K165">
            <v>162</v>
          </cell>
          <cell r="L165">
            <v>325</v>
          </cell>
          <cell r="M165">
            <v>366</v>
          </cell>
          <cell r="N165">
            <v>162</v>
          </cell>
          <cell r="O165">
            <v>673</v>
          </cell>
          <cell r="P165">
            <v>383</v>
          </cell>
        </row>
        <row r="166">
          <cell r="B166">
            <v>163</v>
          </cell>
          <cell r="C166">
            <v>81</v>
          </cell>
          <cell r="D166">
            <v>83</v>
          </cell>
          <cell r="E166">
            <v>163</v>
          </cell>
          <cell r="F166">
            <v>99</v>
          </cell>
          <cell r="G166">
            <v>94</v>
          </cell>
          <cell r="H166">
            <v>163</v>
          </cell>
          <cell r="I166">
            <v>128</v>
          </cell>
          <cell r="J166">
            <v>596</v>
          </cell>
          <cell r="K166">
            <v>163</v>
          </cell>
          <cell r="L166">
            <v>420</v>
          </cell>
          <cell r="M166">
            <v>369</v>
          </cell>
          <cell r="N166">
            <v>163</v>
          </cell>
          <cell r="O166">
            <v>448</v>
          </cell>
          <cell r="P166">
            <v>463</v>
          </cell>
        </row>
        <row r="167">
          <cell r="B167">
            <v>164</v>
          </cell>
          <cell r="C167">
            <v>122</v>
          </cell>
          <cell r="D167">
            <v>74</v>
          </cell>
          <cell r="E167">
            <v>164</v>
          </cell>
          <cell r="F167">
            <v>105</v>
          </cell>
          <cell r="G167">
            <v>40</v>
          </cell>
          <cell r="H167">
            <v>164</v>
          </cell>
          <cell r="I167">
            <v>180</v>
          </cell>
          <cell r="J167">
            <v>729</v>
          </cell>
          <cell r="K167">
            <v>164</v>
          </cell>
          <cell r="L167">
            <v>375</v>
          </cell>
          <cell r="M167">
            <v>281</v>
          </cell>
          <cell r="N167">
            <v>164</v>
          </cell>
          <cell r="O167">
            <v>665</v>
          </cell>
          <cell r="P167">
            <v>796</v>
          </cell>
        </row>
        <row r="168">
          <cell r="B168">
            <v>165</v>
          </cell>
          <cell r="C168">
            <v>52</v>
          </cell>
          <cell r="D168">
            <v>110</v>
          </cell>
          <cell r="E168">
            <v>165</v>
          </cell>
          <cell r="F168">
            <v>73</v>
          </cell>
          <cell r="G168">
            <v>96</v>
          </cell>
          <cell r="H168">
            <v>165</v>
          </cell>
          <cell r="I168">
            <v>133</v>
          </cell>
          <cell r="J168">
            <v>618</v>
          </cell>
          <cell r="K168">
            <v>165</v>
          </cell>
          <cell r="L168">
            <v>382</v>
          </cell>
          <cell r="M168">
            <v>307</v>
          </cell>
          <cell r="N168">
            <v>165</v>
          </cell>
          <cell r="O168">
            <v>1091</v>
          </cell>
          <cell r="P168">
            <v>859</v>
          </cell>
        </row>
        <row r="169">
          <cell r="B169">
            <v>166</v>
          </cell>
          <cell r="C169">
            <v>97</v>
          </cell>
          <cell r="D169">
            <v>60</v>
          </cell>
          <cell r="E169">
            <v>166</v>
          </cell>
          <cell r="F169">
            <v>97</v>
          </cell>
          <cell r="G169">
            <v>54</v>
          </cell>
          <cell r="H169">
            <v>166</v>
          </cell>
          <cell r="I169">
            <v>701</v>
          </cell>
          <cell r="J169">
            <v>488</v>
          </cell>
          <cell r="K169">
            <v>166</v>
          </cell>
          <cell r="L169">
            <v>451</v>
          </cell>
          <cell r="M169">
            <v>250</v>
          </cell>
          <cell r="N169">
            <v>166</v>
          </cell>
          <cell r="O169">
            <v>643</v>
          </cell>
          <cell r="P169">
            <v>506</v>
          </cell>
        </row>
        <row r="170">
          <cell r="B170">
            <v>167</v>
          </cell>
          <cell r="C170">
            <v>101</v>
          </cell>
          <cell r="D170">
            <v>42</v>
          </cell>
          <cell r="E170">
            <v>167</v>
          </cell>
          <cell r="F170">
            <v>112</v>
          </cell>
          <cell r="G170">
            <v>107</v>
          </cell>
          <cell r="H170">
            <v>167</v>
          </cell>
          <cell r="I170">
            <v>492</v>
          </cell>
          <cell r="J170">
            <v>425</v>
          </cell>
          <cell r="K170">
            <v>167</v>
          </cell>
          <cell r="L170">
            <v>243</v>
          </cell>
          <cell r="M170">
            <v>347</v>
          </cell>
          <cell r="N170">
            <v>167</v>
          </cell>
          <cell r="O170">
            <v>783</v>
          </cell>
          <cell r="P170">
            <v>593</v>
          </cell>
        </row>
        <row r="171">
          <cell r="B171">
            <v>168</v>
          </cell>
          <cell r="C171">
            <v>78</v>
          </cell>
          <cell r="D171">
            <v>74</v>
          </cell>
          <cell r="E171">
            <v>168</v>
          </cell>
          <cell r="F171">
            <v>82</v>
          </cell>
          <cell r="G171">
            <v>89</v>
          </cell>
          <cell r="H171">
            <v>168</v>
          </cell>
          <cell r="I171">
            <v>532</v>
          </cell>
          <cell r="J171">
            <v>147</v>
          </cell>
          <cell r="K171">
            <v>168</v>
          </cell>
          <cell r="L171">
            <v>398</v>
          </cell>
          <cell r="M171">
            <v>658</v>
          </cell>
          <cell r="N171">
            <v>168</v>
          </cell>
          <cell r="O171">
            <v>768</v>
          </cell>
          <cell r="P171">
            <v>230</v>
          </cell>
        </row>
        <row r="172">
          <cell r="B172">
            <v>169</v>
          </cell>
          <cell r="C172">
            <v>65</v>
          </cell>
          <cell r="D172">
            <v>64</v>
          </cell>
          <cell r="E172">
            <v>169</v>
          </cell>
          <cell r="F172">
            <v>92</v>
          </cell>
          <cell r="G172">
            <v>94</v>
          </cell>
          <cell r="H172">
            <v>169</v>
          </cell>
          <cell r="I172">
            <v>709</v>
          </cell>
          <cell r="J172">
            <v>259</v>
          </cell>
          <cell r="K172">
            <v>169</v>
          </cell>
          <cell r="L172">
            <v>305</v>
          </cell>
          <cell r="M172">
            <v>254</v>
          </cell>
          <cell r="N172">
            <v>169</v>
          </cell>
          <cell r="O172">
            <v>632</v>
          </cell>
          <cell r="P172">
            <v>873</v>
          </cell>
        </row>
        <row r="173">
          <cell r="B173">
            <v>170</v>
          </cell>
          <cell r="C173">
            <v>81</v>
          </cell>
          <cell r="D173">
            <v>44</v>
          </cell>
          <cell r="E173">
            <v>170</v>
          </cell>
          <cell r="F173">
            <v>63</v>
          </cell>
          <cell r="G173">
            <v>85</v>
          </cell>
          <cell r="H173">
            <v>170</v>
          </cell>
          <cell r="I173">
            <v>149</v>
          </cell>
          <cell r="J173">
            <v>222</v>
          </cell>
          <cell r="K173">
            <v>170</v>
          </cell>
          <cell r="L173">
            <v>367</v>
          </cell>
          <cell r="M173">
            <v>234</v>
          </cell>
          <cell r="N173">
            <v>170</v>
          </cell>
          <cell r="O173">
            <v>585</v>
          </cell>
          <cell r="P173">
            <v>1139</v>
          </cell>
        </row>
        <row r="174">
          <cell r="B174">
            <v>171</v>
          </cell>
          <cell r="C174">
            <v>104</v>
          </cell>
          <cell r="D174">
            <v>74</v>
          </cell>
          <cell r="E174">
            <v>171</v>
          </cell>
          <cell r="F174">
            <v>128</v>
          </cell>
          <cell r="G174">
            <v>55</v>
          </cell>
          <cell r="H174">
            <v>171</v>
          </cell>
          <cell r="I174">
            <v>104</v>
          </cell>
          <cell r="J174">
            <v>470</v>
          </cell>
          <cell r="K174">
            <v>171</v>
          </cell>
          <cell r="L174">
            <v>510</v>
          </cell>
          <cell r="M174">
            <v>637</v>
          </cell>
          <cell r="N174">
            <v>171</v>
          </cell>
          <cell r="O174">
            <v>945</v>
          </cell>
          <cell r="P174">
            <v>416</v>
          </cell>
        </row>
        <row r="175">
          <cell r="B175">
            <v>172</v>
          </cell>
          <cell r="C175">
            <v>58</v>
          </cell>
          <cell r="D175">
            <v>87</v>
          </cell>
          <cell r="E175">
            <v>172</v>
          </cell>
          <cell r="F175">
            <v>72</v>
          </cell>
          <cell r="G175">
            <v>66</v>
          </cell>
          <cell r="H175">
            <v>172</v>
          </cell>
          <cell r="I175">
            <v>131</v>
          </cell>
          <cell r="J175">
            <v>332</v>
          </cell>
          <cell r="K175">
            <v>172</v>
          </cell>
          <cell r="L175">
            <v>304</v>
          </cell>
          <cell r="M175">
            <v>336</v>
          </cell>
          <cell r="N175">
            <v>172</v>
          </cell>
          <cell r="O175">
            <v>938</v>
          </cell>
          <cell r="P175">
            <v>780</v>
          </cell>
        </row>
        <row r="176">
          <cell r="B176">
            <v>173</v>
          </cell>
          <cell r="C176">
            <v>136</v>
          </cell>
          <cell r="D176">
            <v>65</v>
          </cell>
          <cell r="E176">
            <v>173</v>
          </cell>
          <cell r="F176">
            <v>120</v>
          </cell>
          <cell r="G176">
            <v>67</v>
          </cell>
          <cell r="H176">
            <v>173</v>
          </cell>
          <cell r="I176">
            <v>253</v>
          </cell>
          <cell r="J176">
            <v>407</v>
          </cell>
          <cell r="K176">
            <v>173</v>
          </cell>
          <cell r="L176">
            <v>778</v>
          </cell>
          <cell r="M176">
            <v>420</v>
          </cell>
          <cell r="N176">
            <v>173</v>
          </cell>
          <cell r="O176">
            <v>456</v>
          </cell>
          <cell r="P176">
            <v>483</v>
          </cell>
        </row>
        <row r="177">
          <cell r="B177">
            <v>174</v>
          </cell>
          <cell r="C177">
            <v>116</v>
          </cell>
          <cell r="D177">
            <v>106</v>
          </cell>
          <cell r="E177">
            <v>174</v>
          </cell>
          <cell r="F177">
            <v>66</v>
          </cell>
          <cell r="G177">
            <v>75</v>
          </cell>
          <cell r="H177">
            <v>174</v>
          </cell>
          <cell r="I177">
            <v>1025</v>
          </cell>
          <cell r="J177">
            <v>558</v>
          </cell>
          <cell r="K177">
            <v>174</v>
          </cell>
          <cell r="L177">
            <v>438</v>
          </cell>
          <cell r="M177">
            <v>392</v>
          </cell>
          <cell r="N177">
            <v>174</v>
          </cell>
          <cell r="O177">
            <v>878</v>
          </cell>
          <cell r="P177">
            <v>866</v>
          </cell>
        </row>
        <row r="178">
          <cell r="B178">
            <v>175</v>
          </cell>
          <cell r="C178">
            <v>72</v>
          </cell>
          <cell r="D178">
            <v>76</v>
          </cell>
          <cell r="E178">
            <v>175</v>
          </cell>
          <cell r="F178">
            <v>85</v>
          </cell>
          <cell r="G178">
            <v>37</v>
          </cell>
          <cell r="H178">
            <v>175</v>
          </cell>
          <cell r="I178">
            <v>147</v>
          </cell>
          <cell r="J178">
            <v>219</v>
          </cell>
          <cell r="K178">
            <v>175</v>
          </cell>
          <cell r="L178">
            <v>855</v>
          </cell>
          <cell r="M178">
            <v>268</v>
          </cell>
          <cell r="N178">
            <v>175</v>
          </cell>
          <cell r="O178">
            <v>864</v>
          </cell>
          <cell r="P178">
            <v>271</v>
          </cell>
        </row>
        <row r="179">
          <cell r="B179">
            <v>176</v>
          </cell>
          <cell r="C179">
            <v>110</v>
          </cell>
          <cell r="D179">
            <v>58</v>
          </cell>
          <cell r="E179">
            <v>176</v>
          </cell>
          <cell r="F179">
            <v>67</v>
          </cell>
          <cell r="G179">
            <v>90</v>
          </cell>
          <cell r="H179">
            <v>176</v>
          </cell>
          <cell r="I179">
            <v>341</v>
          </cell>
          <cell r="J179">
            <v>231</v>
          </cell>
          <cell r="K179">
            <v>176</v>
          </cell>
          <cell r="L179">
            <v>237</v>
          </cell>
          <cell r="M179">
            <v>351</v>
          </cell>
          <cell r="N179">
            <v>176</v>
          </cell>
          <cell r="O179">
            <v>537</v>
          </cell>
          <cell r="P179">
            <v>640</v>
          </cell>
        </row>
        <row r="180">
          <cell r="B180">
            <v>177</v>
          </cell>
          <cell r="C180">
            <v>106</v>
          </cell>
          <cell r="D180">
            <v>55</v>
          </cell>
          <cell r="E180">
            <v>177</v>
          </cell>
          <cell r="F180">
            <v>92</v>
          </cell>
          <cell r="G180">
            <v>65</v>
          </cell>
          <cell r="H180">
            <v>177</v>
          </cell>
          <cell r="I180">
            <v>439</v>
          </cell>
          <cell r="J180">
            <v>542</v>
          </cell>
          <cell r="K180">
            <v>177</v>
          </cell>
          <cell r="L180">
            <v>755</v>
          </cell>
          <cell r="M180">
            <v>268</v>
          </cell>
          <cell r="N180">
            <v>177</v>
          </cell>
          <cell r="O180">
            <v>979</v>
          </cell>
          <cell r="P180">
            <v>655</v>
          </cell>
        </row>
        <row r="181">
          <cell r="B181">
            <v>178</v>
          </cell>
          <cell r="C181">
            <v>118</v>
          </cell>
          <cell r="D181">
            <v>54</v>
          </cell>
          <cell r="E181">
            <v>178</v>
          </cell>
          <cell r="F181">
            <v>89</v>
          </cell>
          <cell r="G181">
            <v>90</v>
          </cell>
          <cell r="H181">
            <v>178</v>
          </cell>
          <cell r="I181">
            <v>527</v>
          </cell>
          <cell r="J181">
            <v>376</v>
          </cell>
          <cell r="K181">
            <v>178</v>
          </cell>
          <cell r="L181">
            <v>414</v>
          </cell>
          <cell r="M181">
            <v>264</v>
          </cell>
          <cell r="N181">
            <v>178</v>
          </cell>
          <cell r="O181">
            <v>662</v>
          </cell>
          <cell r="P181">
            <v>500</v>
          </cell>
        </row>
        <row r="182">
          <cell r="B182">
            <v>179</v>
          </cell>
          <cell r="C182">
            <v>126</v>
          </cell>
          <cell r="D182">
            <v>282</v>
          </cell>
          <cell r="E182">
            <v>179</v>
          </cell>
          <cell r="F182">
            <v>146</v>
          </cell>
          <cell r="G182">
            <v>72</v>
          </cell>
          <cell r="H182">
            <v>179</v>
          </cell>
          <cell r="I182">
            <v>174</v>
          </cell>
          <cell r="J182">
            <v>529</v>
          </cell>
          <cell r="K182">
            <v>179</v>
          </cell>
          <cell r="L182">
            <v>427</v>
          </cell>
          <cell r="M182">
            <v>419</v>
          </cell>
          <cell r="N182">
            <v>179</v>
          </cell>
          <cell r="O182">
            <v>1227</v>
          </cell>
          <cell r="P182">
            <v>587</v>
          </cell>
        </row>
        <row r="183">
          <cell r="B183">
            <v>180</v>
          </cell>
          <cell r="C183">
            <v>95</v>
          </cell>
          <cell r="D183">
            <v>95</v>
          </cell>
          <cell r="E183">
            <v>180</v>
          </cell>
          <cell r="F183">
            <v>77</v>
          </cell>
          <cell r="G183">
            <v>67</v>
          </cell>
          <cell r="H183">
            <v>180</v>
          </cell>
          <cell r="I183">
            <v>108</v>
          </cell>
          <cell r="J183">
            <v>132</v>
          </cell>
          <cell r="K183">
            <v>180</v>
          </cell>
          <cell r="L183">
            <v>503</v>
          </cell>
          <cell r="M183">
            <v>210</v>
          </cell>
          <cell r="N183">
            <v>180</v>
          </cell>
          <cell r="O183">
            <v>441</v>
          </cell>
          <cell r="P183">
            <v>540</v>
          </cell>
        </row>
        <row r="184">
          <cell r="B184">
            <v>181</v>
          </cell>
          <cell r="C184">
            <v>123</v>
          </cell>
          <cell r="D184">
            <v>47</v>
          </cell>
          <cell r="E184">
            <v>181</v>
          </cell>
          <cell r="F184">
            <v>93</v>
          </cell>
          <cell r="G184">
            <v>110</v>
          </cell>
          <cell r="H184">
            <v>181</v>
          </cell>
          <cell r="I184">
            <v>101</v>
          </cell>
          <cell r="J184">
            <v>93</v>
          </cell>
          <cell r="K184">
            <v>181</v>
          </cell>
          <cell r="L184">
            <v>348</v>
          </cell>
          <cell r="M184">
            <v>246</v>
          </cell>
          <cell r="N184">
            <v>181</v>
          </cell>
          <cell r="O184">
            <v>612</v>
          </cell>
          <cell r="P184">
            <v>1077</v>
          </cell>
        </row>
        <row r="185">
          <cell r="B185">
            <v>182</v>
          </cell>
          <cell r="C185">
            <v>114</v>
          </cell>
          <cell r="D185">
            <v>93</v>
          </cell>
          <cell r="E185">
            <v>182</v>
          </cell>
          <cell r="F185">
            <v>35</v>
          </cell>
          <cell r="G185">
            <v>62</v>
          </cell>
          <cell r="H185">
            <v>182</v>
          </cell>
          <cell r="I185">
            <v>444</v>
          </cell>
          <cell r="J185">
            <v>224</v>
          </cell>
          <cell r="K185">
            <v>182</v>
          </cell>
          <cell r="L185">
            <v>322</v>
          </cell>
          <cell r="M185">
            <v>303</v>
          </cell>
          <cell r="N185">
            <v>182</v>
          </cell>
          <cell r="O185">
            <v>509</v>
          </cell>
          <cell r="P185">
            <v>538</v>
          </cell>
        </row>
        <row r="186">
          <cell r="B186">
            <v>183</v>
          </cell>
          <cell r="C186">
            <v>71</v>
          </cell>
          <cell r="D186">
            <v>88</v>
          </cell>
          <cell r="E186">
            <v>183</v>
          </cell>
          <cell r="F186">
            <v>76</v>
          </cell>
          <cell r="G186">
            <v>99</v>
          </cell>
          <cell r="H186">
            <v>183</v>
          </cell>
          <cell r="I186">
            <v>148</v>
          </cell>
          <cell r="J186">
            <v>377</v>
          </cell>
          <cell r="K186">
            <v>183</v>
          </cell>
          <cell r="L186">
            <v>457</v>
          </cell>
          <cell r="M186">
            <v>276</v>
          </cell>
          <cell r="N186">
            <v>183</v>
          </cell>
          <cell r="O186">
            <v>546</v>
          </cell>
          <cell r="P186">
            <v>779</v>
          </cell>
        </row>
        <row r="187">
          <cell r="B187">
            <v>184</v>
          </cell>
          <cell r="C187">
            <v>89</v>
          </cell>
          <cell r="D187">
            <v>66</v>
          </cell>
          <cell r="E187">
            <v>184</v>
          </cell>
          <cell r="F187">
            <v>80</v>
          </cell>
          <cell r="G187">
            <v>81</v>
          </cell>
          <cell r="H187">
            <v>184</v>
          </cell>
          <cell r="I187">
            <v>267</v>
          </cell>
          <cell r="J187">
            <v>269</v>
          </cell>
          <cell r="K187">
            <v>184</v>
          </cell>
          <cell r="L187">
            <v>659</v>
          </cell>
          <cell r="M187">
            <v>554</v>
          </cell>
          <cell r="N187">
            <v>184</v>
          </cell>
          <cell r="O187">
            <v>1096</v>
          </cell>
          <cell r="P187">
            <v>469</v>
          </cell>
        </row>
        <row r="188">
          <cell r="B188">
            <v>185</v>
          </cell>
          <cell r="C188">
            <v>65</v>
          </cell>
          <cell r="D188">
            <v>86</v>
          </cell>
          <cell r="E188">
            <v>185</v>
          </cell>
          <cell r="F188">
            <v>91</v>
          </cell>
          <cell r="G188">
            <v>90</v>
          </cell>
          <cell r="H188">
            <v>185</v>
          </cell>
          <cell r="I188">
            <v>331</v>
          </cell>
          <cell r="J188">
            <v>342</v>
          </cell>
          <cell r="K188">
            <v>185</v>
          </cell>
          <cell r="L188">
            <v>260</v>
          </cell>
          <cell r="M188">
            <v>559</v>
          </cell>
          <cell r="N188">
            <v>185</v>
          </cell>
          <cell r="O188">
            <v>646</v>
          </cell>
          <cell r="P188">
            <v>391</v>
          </cell>
        </row>
        <row r="189">
          <cell r="B189">
            <v>186</v>
          </cell>
          <cell r="C189">
            <v>80</v>
          </cell>
          <cell r="D189">
            <v>162</v>
          </cell>
          <cell r="E189">
            <v>186</v>
          </cell>
          <cell r="F189">
            <v>98</v>
          </cell>
          <cell r="G189">
            <v>64</v>
          </cell>
          <cell r="H189">
            <v>186</v>
          </cell>
          <cell r="I189">
            <v>160</v>
          </cell>
          <cell r="J189">
            <v>85</v>
          </cell>
          <cell r="K189">
            <v>186</v>
          </cell>
          <cell r="L189">
            <v>444</v>
          </cell>
          <cell r="M189">
            <v>310</v>
          </cell>
          <cell r="N189">
            <v>186</v>
          </cell>
          <cell r="O189">
            <v>805</v>
          </cell>
          <cell r="P189">
            <v>466</v>
          </cell>
        </row>
        <row r="190">
          <cell r="B190">
            <v>187</v>
          </cell>
          <cell r="C190">
            <v>87</v>
          </cell>
          <cell r="D190">
            <v>78</v>
          </cell>
          <cell r="E190">
            <v>187</v>
          </cell>
          <cell r="F190">
            <v>132</v>
          </cell>
          <cell r="G190">
            <v>81</v>
          </cell>
          <cell r="H190">
            <v>187</v>
          </cell>
          <cell r="I190">
            <v>132</v>
          </cell>
          <cell r="J190">
            <v>78</v>
          </cell>
          <cell r="K190">
            <v>187</v>
          </cell>
          <cell r="L190">
            <v>155</v>
          </cell>
          <cell r="M190">
            <v>205</v>
          </cell>
          <cell r="N190">
            <v>187</v>
          </cell>
          <cell r="O190">
            <v>486</v>
          </cell>
          <cell r="P190">
            <v>419</v>
          </cell>
        </row>
        <row r="191">
          <cell r="B191">
            <v>188</v>
          </cell>
          <cell r="C191">
            <v>94</v>
          </cell>
          <cell r="D191">
            <v>57</v>
          </cell>
          <cell r="E191">
            <v>188</v>
          </cell>
          <cell r="F191">
            <v>74</v>
          </cell>
          <cell r="G191">
            <v>65</v>
          </cell>
          <cell r="H191">
            <v>188</v>
          </cell>
          <cell r="I191">
            <v>144</v>
          </cell>
          <cell r="J191">
            <v>143</v>
          </cell>
          <cell r="K191">
            <v>188</v>
          </cell>
          <cell r="L191">
            <v>451</v>
          </cell>
          <cell r="M191">
            <v>352</v>
          </cell>
          <cell r="N191">
            <v>188</v>
          </cell>
          <cell r="O191">
            <v>800</v>
          </cell>
          <cell r="P191">
            <v>595</v>
          </cell>
        </row>
        <row r="192">
          <cell r="B192">
            <v>189</v>
          </cell>
          <cell r="C192">
            <v>93</v>
          </cell>
          <cell r="D192">
            <v>78</v>
          </cell>
          <cell r="E192">
            <v>189</v>
          </cell>
          <cell r="F192">
            <v>94</v>
          </cell>
          <cell r="G192">
            <v>66</v>
          </cell>
          <cell r="H192">
            <v>189</v>
          </cell>
          <cell r="I192">
            <v>129</v>
          </cell>
          <cell r="J192">
            <v>93</v>
          </cell>
          <cell r="K192">
            <v>189</v>
          </cell>
          <cell r="L192">
            <v>209</v>
          </cell>
          <cell r="M192">
            <v>271</v>
          </cell>
          <cell r="N192">
            <v>189</v>
          </cell>
          <cell r="O192">
            <v>1331</v>
          </cell>
          <cell r="P192">
            <v>192</v>
          </cell>
        </row>
        <row r="193">
          <cell r="B193">
            <v>190</v>
          </cell>
          <cell r="C193">
            <v>71</v>
          </cell>
          <cell r="D193">
            <v>38</v>
          </cell>
          <cell r="E193">
            <v>190</v>
          </cell>
          <cell r="F193">
            <v>72</v>
          </cell>
          <cell r="G193">
            <v>75</v>
          </cell>
          <cell r="H193">
            <v>190</v>
          </cell>
          <cell r="I193">
            <v>89</v>
          </cell>
          <cell r="J193">
            <v>339</v>
          </cell>
          <cell r="K193">
            <v>190</v>
          </cell>
          <cell r="L193">
            <v>476</v>
          </cell>
          <cell r="M193">
            <v>179</v>
          </cell>
          <cell r="N193">
            <v>190</v>
          </cell>
          <cell r="O193">
            <v>449</v>
          </cell>
          <cell r="P193">
            <v>566</v>
          </cell>
        </row>
        <row r="194">
          <cell r="B194">
            <v>191</v>
          </cell>
          <cell r="C194">
            <v>83</v>
          </cell>
          <cell r="D194">
            <v>43</v>
          </cell>
          <cell r="E194">
            <v>191</v>
          </cell>
          <cell r="F194">
            <v>87</v>
          </cell>
          <cell r="G194">
            <v>37</v>
          </cell>
          <cell r="H194">
            <v>191</v>
          </cell>
          <cell r="I194">
            <v>116</v>
          </cell>
          <cell r="J194">
            <v>326</v>
          </cell>
          <cell r="K194">
            <v>191</v>
          </cell>
          <cell r="L194">
            <v>506</v>
          </cell>
          <cell r="M194">
            <v>457</v>
          </cell>
          <cell r="N194">
            <v>191</v>
          </cell>
          <cell r="O194">
            <v>769</v>
          </cell>
          <cell r="P194">
            <v>398</v>
          </cell>
        </row>
        <row r="195">
          <cell r="B195">
            <v>192</v>
          </cell>
          <cell r="C195">
            <v>76</v>
          </cell>
          <cell r="D195">
            <v>67</v>
          </cell>
          <cell r="E195">
            <v>192</v>
          </cell>
          <cell r="F195">
            <v>101</v>
          </cell>
          <cell r="G195">
            <v>94</v>
          </cell>
          <cell r="H195">
            <v>192</v>
          </cell>
          <cell r="I195">
            <v>549</v>
          </cell>
          <cell r="J195">
            <v>162</v>
          </cell>
          <cell r="K195">
            <v>192</v>
          </cell>
          <cell r="L195">
            <v>297</v>
          </cell>
          <cell r="M195">
            <v>469</v>
          </cell>
          <cell r="N195">
            <v>192</v>
          </cell>
          <cell r="O195">
            <v>427</v>
          </cell>
          <cell r="P195">
            <v>543</v>
          </cell>
        </row>
        <row r="196">
          <cell r="B196">
            <v>193</v>
          </cell>
          <cell r="C196">
            <v>99</v>
          </cell>
          <cell r="D196">
            <v>62</v>
          </cell>
          <cell r="E196">
            <v>193</v>
          </cell>
          <cell r="F196">
            <v>101</v>
          </cell>
          <cell r="G196">
            <v>70</v>
          </cell>
          <cell r="H196">
            <v>193</v>
          </cell>
          <cell r="I196">
            <v>161</v>
          </cell>
          <cell r="J196">
            <v>59</v>
          </cell>
          <cell r="K196">
            <v>193</v>
          </cell>
          <cell r="L196">
            <v>642</v>
          </cell>
          <cell r="M196">
            <v>146</v>
          </cell>
          <cell r="N196">
            <v>193</v>
          </cell>
          <cell r="O196">
            <v>521</v>
          </cell>
          <cell r="P196">
            <v>756</v>
          </cell>
        </row>
        <row r="197">
          <cell r="B197">
            <v>194</v>
          </cell>
          <cell r="C197">
            <v>113</v>
          </cell>
          <cell r="D197">
            <v>59</v>
          </cell>
          <cell r="E197">
            <v>194</v>
          </cell>
          <cell r="F197">
            <v>112</v>
          </cell>
          <cell r="G197">
            <v>75</v>
          </cell>
          <cell r="H197">
            <v>194</v>
          </cell>
          <cell r="I197">
            <v>151</v>
          </cell>
          <cell r="J197">
            <v>174</v>
          </cell>
          <cell r="K197">
            <v>194</v>
          </cell>
          <cell r="L197">
            <v>620</v>
          </cell>
          <cell r="M197">
            <v>502</v>
          </cell>
          <cell r="N197">
            <v>194</v>
          </cell>
          <cell r="O197">
            <v>455</v>
          </cell>
          <cell r="P197">
            <v>729</v>
          </cell>
        </row>
        <row r="198">
          <cell r="B198">
            <v>195</v>
          </cell>
          <cell r="C198">
            <v>78</v>
          </cell>
          <cell r="D198">
            <v>38</v>
          </cell>
          <cell r="E198">
            <v>195</v>
          </cell>
          <cell r="F198">
            <v>110</v>
          </cell>
          <cell r="G198">
            <v>42</v>
          </cell>
          <cell r="H198">
            <v>195</v>
          </cell>
          <cell r="I198">
            <v>115</v>
          </cell>
          <cell r="J198">
            <v>223</v>
          </cell>
          <cell r="K198">
            <v>195</v>
          </cell>
          <cell r="L198">
            <v>345</v>
          </cell>
          <cell r="M198">
            <v>325</v>
          </cell>
          <cell r="N198">
            <v>195</v>
          </cell>
          <cell r="O198">
            <v>461</v>
          </cell>
          <cell r="P198">
            <v>446</v>
          </cell>
        </row>
        <row r="199">
          <cell r="B199">
            <v>196</v>
          </cell>
          <cell r="C199">
            <v>44</v>
          </cell>
          <cell r="D199">
            <v>67</v>
          </cell>
          <cell r="E199">
            <v>196</v>
          </cell>
          <cell r="F199">
            <v>75</v>
          </cell>
          <cell r="G199">
            <v>54</v>
          </cell>
          <cell r="H199">
            <v>196</v>
          </cell>
          <cell r="I199">
            <v>130</v>
          </cell>
          <cell r="J199">
            <v>61</v>
          </cell>
          <cell r="K199">
            <v>196</v>
          </cell>
          <cell r="L199">
            <v>410</v>
          </cell>
          <cell r="M199">
            <v>339</v>
          </cell>
          <cell r="N199">
            <v>196</v>
          </cell>
          <cell r="O199">
            <v>546</v>
          </cell>
          <cell r="P199">
            <v>695</v>
          </cell>
        </row>
        <row r="200">
          <cell r="B200">
            <v>197</v>
          </cell>
          <cell r="C200">
            <v>50</v>
          </cell>
          <cell r="D200">
            <v>54</v>
          </cell>
          <cell r="E200">
            <v>197</v>
          </cell>
          <cell r="F200">
            <v>69</v>
          </cell>
          <cell r="G200">
            <v>103</v>
          </cell>
          <cell r="H200">
            <v>197</v>
          </cell>
          <cell r="I200">
            <v>122</v>
          </cell>
          <cell r="J200">
            <v>257</v>
          </cell>
          <cell r="K200">
            <v>197</v>
          </cell>
          <cell r="L200">
            <v>259</v>
          </cell>
          <cell r="M200">
            <v>681</v>
          </cell>
          <cell r="N200">
            <v>197</v>
          </cell>
          <cell r="O200">
            <v>679</v>
          </cell>
          <cell r="P200">
            <v>647</v>
          </cell>
        </row>
        <row r="201">
          <cell r="B201">
            <v>198</v>
          </cell>
          <cell r="C201">
            <v>62</v>
          </cell>
          <cell r="D201">
            <v>52</v>
          </cell>
          <cell r="E201">
            <v>198</v>
          </cell>
          <cell r="F201">
            <v>73</v>
          </cell>
          <cell r="G201">
            <v>56</v>
          </cell>
          <cell r="H201">
            <v>198</v>
          </cell>
          <cell r="I201">
            <v>137</v>
          </cell>
          <cell r="J201">
            <v>100</v>
          </cell>
          <cell r="K201">
            <v>198</v>
          </cell>
          <cell r="L201">
            <v>362</v>
          </cell>
          <cell r="M201">
            <v>408</v>
          </cell>
          <cell r="N201">
            <v>198</v>
          </cell>
          <cell r="O201">
            <v>1849</v>
          </cell>
          <cell r="P201">
            <v>725</v>
          </cell>
        </row>
        <row r="202">
          <cell r="B202">
            <v>199</v>
          </cell>
          <cell r="C202">
            <v>66</v>
          </cell>
          <cell r="D202">
            <v>53</v>
          </cell>
          <cell r="E202">
            <v>199</v>
          </cell>
          <cell r="F202">
            <v>74</v>
          </cell>
          <cell r="G202">
            <v>98</v>
          </cell>
          <cell r="H202">
            <v>199</v>
          </cell>
          <cell r="I202">
            <v>85</v>
          </cell>
          <cell r="J202">
            <v>407</v>
          </cell>
          <cell r="K202">
            <v>199</v>
          </cell>
          <cell r="L202">
            <v>537</v>
          </cell>
          <cell r="M202">
            <v>135</v>
          </cell>
          <cell r="N202">
            <v>199</v>
          </cell>
          <cell r="O202">
            <v>491</v>
          </cell>
          <cell r="P202">
            <v>502</v>
          </cell>
        </row>
        <row r="203">
          <cell r="B203">
            <v>200</v>
          </cell>
          <cell r="C203">
            <v>95</v>
          </cell>
          <cell r="D203">
            <v>55</v>
          </cell>
          <cell r="E203">
            <v>200</v>
          </cell>
          <cell r="F203">
            <v>72</v>
          </cell>
          <cell r="G203">
            <v>36</v>
          </cell>
          <cell r="H203">
            <v>200</v>
          </cell>
          <cell r="I203">
            <v>90</v>
          </cell>
          <cell r="J203">
            <v>105</v>
          </cell>
          <cell r="K203">
            <v>200</v>
          </cell>
          <cell r="L203">
            <v>468</v>
          </cell>
          <cell r="M203">
            <v>341</v>
          </cell>
          <cell r="N203">
            <v>200</v>
          </cell>
          <cell r="O203">
            <v>556</v>
          </cell>
          <cell r="P203">
            <v>513</v>
          </cell>
        </row>
        <row r="204">
          <cell r="B204">
            <v>201</v>
          </cell>
          <cell r="C204">
            <v>70</v>
          </cell>
          <cell r="D204">
            <v>38</v>
          </cell>
          <cell r="E204">
            <v>201</v>
          </cell>
          <cell r="F204">
            <v>90</v>
          </cell>
          <cell r="G204">
            <v>287</v>
          </cell>
          <cell r="H204">
            <v>201</v>
          </cell>
          <cell r="I204">
            <v>134</v>
          </cell>
          <cell r="J204">
            <v>434</v>
          </cell>
          <cell r="K204">
            <v>201</v>
          </cell>
          <cell r="L204">
            <v>389</v>
          </cell>
          <cell r="M204">
            <v>531</v>
          </cell>
          <cell r="N204">
            <v>201</v>
          </cell>
          <cell r="O204">
            <v>16879</v>
          </cell>
          <cell r="P204">
            <v>910</v>
          </cell>
        </row>
        <row r="205">
          <cell r="B205">
            <v>202</v>
          </cell>
          <cell r="C205">
            <v>95</v>
          </cell>
          <cell r="D205">
            <v>74</v>
          </cell>
          <cell r="E205">
            <v>202</v>
          </cell>
          <cell r="F205">
            <v>203</v>
          </cell>
          <cell r="G205">
            <v>80</v>
          </cell>
          <cell r="H205">
            <v>202</v>
          </cell>
          <cell r="I205">
            <v>131</v>
          </cell>
          <cell r="J205">
            <v>375</v>
          </cell>
          <cell r="K205">
            <v>202</v>
          </cell>
          <cell r="L205">
            <v>390</v>
          </cell>
          <cell r="M205">
            <v>335</v>
          </cell>
          <cell r="N205">
            <v>202</v>
          </cell>
          <cell r="O205">
            <v>250</v>
          </cell>
          <cell r="P205">
            <v>1025</v>
          </cell>
        </row>
        <row r="206">
          <cell r="B206">
            <v>203</v>
          </cell>
          <cell r="C206">
            <v>91</v>
          </cell>
          <cell r="D206">
            <v>42</v>
          </cell>
          <cell r="E206">
            <v>203</v>
          </cell>
          <cell r="F206">
            <v>74</v>
          </cell>
          <cell r="G206">
            <v>132</v>
          </cell>
          <cell r="H206">
            <v>203</v>
          </cell>
          <cell r="I206">
            <v>221</v>
          </cell>
          <cell r="J206">
            <v>363</v>
          </cell>
          <cell r="K206">
            <v>203</v>
          </cell>
          <cell r="L206">
            <v>831</v>
          </cell>
          <cell r="M206">
            <v>345</v>
          </cell>
          <cell r="N206">
            <v>203</v>
          </cell>
          <cell r="O206">
            <v>1273</v>
          </cell>
          <cell r="P206">
            <v>391</v>
          </cell>
        </row>
        <row r="207">
          <cell r="B207">
            <v>204</v>
          </cell>
          <cell r="C207">
            <v>88</v>
          </cell>
          <cell r="D207">
            <v>57</v>
          </cell>
          <cell r="E207">
            <v>204</v>
          </cell>
          <cell r="F207">
            <v>89</v>
          </cell>
          <cell r="G207">
            <v>86</v>
          </cell>
          <cell r="H207">
            <v>204</v>
          </cell>
          <cell r="I207">
            <v>178</v>
          </cell>
          <cell r="J207">
            <v>324</v>
          </cell>
          <cell r="K207">
            <v>204</v>
          </cell>
          <cell r="L207">
            <v>147</v>
          </cell>
          <cell r="M207">
            <v>384</v>
          </cell>
          <cell r="N207">
            <v>204</v>
          </cell>
          <cell r="O207">
            <v>653</v>
          </cell>
          <cell r="P207">
            <v>876</v>
          </cell>
        </row>
        <row r="208">
          <cell r="B208">
            <v>205</v>
          </cell>
          <cell r="C208">
            <v>72</v>
          </cell>
          <cell r="D208">
            <v>56</v>
          </cell>
          <cell r="E208">
            <v>205</v>
          </cell>
          <cell r="F208">
            <v>61</v>
          </cell>
          <cell r="G208">
            <v>122</v>
          </cell>
          <cell r="H208">
            <v>205</v>
          </cell>
          <cell r="I208">
            <v>492</v>
          </cell>
          <cell r="J208">
            <v>688</v>
          </cell>
          <cell r="K208">
            <v>205</v>
          </cell>
          <cell r="L208">
            <v>250</v>
          </cell>
          <cell r="M208">
            <v>296</v>
          </cell>
          <cell r="N208">
            <v>205</v>
          </cell>
          <cell r="O208">
            <v>318</v>
          </cell>
          <cell r="P208">
            <v>949</v>
          </cell>
        </row>
        <row r="209">
          <cell r="B209">
            <v>206</v>
          </cell>
          <cell r="C209">
            <v>73</v>
          </cell>
          <cell r="D209">
            <v>47</v>
          </cell>
          <cell r="E209">
            <v>206</v>
          </cell>
          <cell r="F209">
            <v>94</v>
          </cell>
          <cell r="G209">
            <v>54</v>
          </cell>
          <cell r="H209">
            <v>206</v>
          </cell>
          <cell r="I209">
            <v>305</v>
          </cell>
          <cell r="J209">
            <v>335</v>
          </cell>
          <cell r="K209">
            <v>206</v>
          </cell>
          <cell r="L209">
            <v>258</v>
          </cell>
          <cell r="M209">
            <v>360</v>
          </cell>
          <cell r="N209">
            <v>206</v>
          </cell>
          <cell r="O209">
            <v>707</v>
          </cell>
          <cell r="P209">
            <v>403</v>
          </cell>
        </row>
        <row r="210">
          <cell r="B210">
            <v>207</v>
          </cell>
          <cell r="C210">
            <v>68</v>
          </cell>
          <cell r="D210">
            <v>38</v>
          </cell>
          <cell r="E210">
            <v>207</v>
          </cell>
          <cell r="F210">
            <v>103</v>
          </cell>
          <cell r="G210">
            <v>60</v>
          </cell>
          <cell r="H210">
            <v>207</v>
          </cell>
          <cell r="I210">
            <v>315</v>
          </cell>
          <cell r="J210">
            <v>152</v>
          </cell>
          <cell r="K210">
            <v>207</v>
          </cell>
          <cell r="L210">
            <v>512</v>
          </cell>
          <cell r="M210">
            <v>410</v>
          </cell>
          <cell r="N210">
            <v>207</v>
          </cell>
          <cell r="O210">
            <v>315</v>
          </cell>
          <cell r="P210">
            <v>844</v>
          </cell>
        </row>
        <row r="211">
          <cell r="B211">
            <v>208</v>
          </cell>
          <cell r="C211">
            <v>85</v>
          </cell>
          <cell r="D211">
            <v>78</v>
          </cell>
          <cell r="E211">
            <v>208</v>
          </cell>
          <cell r="F211">
            <v>94</v>
          </cell>
          <cell r="G211">
            <v>76</v>
          </cell>
          <cell r="H211">
            <v>208</v>
          </cell>
          <cell r="I211">
            <v>163</v>
          </cell>
          <cell r="J211">
            <v>257</v>
          </cell>
          <cell r="K211">
            <v>208</v>
          </cell>
          <cell r="L211">
            <v>552</v>
          </cell>
          <cell r="M211">
            <v>390</v>
          </cell>
          <cell r="N211">
            <v>208</v>
          </cell>
          <cell r="O211">
            <v>391</v>
          </cell>
          <cell r="P211">
            <v>290</v>
          </cell>
        </row>
        <row r="212">
          <cell r="B212">
            <v>209</v>
          </cell>
          <cell r="C212">
            <v>77</v>
          </cell>
          <cell r="D212">
            <v>47</v>
          </cell>
          <cell r="E212">
            <v>209</v>
          </cell>
          <cell r="F212">
            <v>104</v>
          </cell>
          <cell r="G212">
            <v>48</v>
          </cell>
          <cell r="H212">
            <v>209</v>
          </cell>
          <cell r="I212">
            <v>401</v>
          </cell>
          <cell r="J212">
            <v>184</v>
          </cell>
          <cell r="K212">
            <v>209</v>
          </cell>
          <cell r="L212">
            <v>389</v>
          </cell>
          <cell r="M212">
            <v>279</v>
          </cell>
          <cell r="N212">
            <v>209</v>
          </cell>
          <cell r="O212">
            <v>422</v>
          </cell>
          <cell r="P212">
            <v>486</v>
          </cell>
        </row>
        <row r="213">
          <cell r="B213">
            <v>210</v>
          </cell>
          <cell r="C213">
            <v>74</v>
          </cell>
          <cell r="D213">
            <v>54</v>
          </cell>
          <cell r="E213">
            <v>210</v>
          </cell>
          <cell r="F213">
            <v>90</v>
          </cell>
          <cell r="G213">
            <v>36</v>
          </cell>
          <cell r="H213">
            <v>210</v>
          </cell>
          <cell r="I213">
            <v>569</v>
          </cell>
          <cell r="J213">
            <v>264</v>
          </cell>
          <cell r="K213">
            <v>210</v>
          </cell>
          <cell r="L213">
            <v>727</v>
          </cell>
          <cell r="M213">
            <v>400</v>
          </cell>
          <cell r="N213">
            <v>210</v>
          </cell>
          <cell r="O213">
            <v>752</v>
          </cell>
          <cell r="P213">
            <v>351</v>
          </cell>
        </row>
        <row r="214">
          <cell r="B214">
            <v>211</v>
          </cell>
          <cell r="C214">
            <v>96</v>
          </cell>
          <cell r="D214">
            <v>78</v>
          </cell>
          <cell r="E214">
            <v>211</v>
          </cell>
          <cell r="F214">
            <v>91</v>
          </cell>
          <cell r="G214">
            <v>84</v>
          </cell>
          <cell r="H214">
            <v>211</v>
          </cell>
          <cell r="I214">
            <v>262</v>
          </cell>
          <cell r="J214">
            <v>266</v>
          </cell>
          <cell r="K214">
            <v>211</v>
          </cell>
          <cell r="L214">
            <v>787</v>
          </cell>
          <cell r="M214">
            <v>302</v>
          </cell>
          <cell r="N214">
            <v>211</v>
          </cell>
          <cell r="O214">
            <v>421</v>
          </cell>
          <cell r="P214">
            <v>210</v>
          </cell>
        </row>
        <row r="215">
          <cell r="B215">
            <v>212</v>
          </cell>
          <cell r="C215">
            <v>80</v>
          </cell>
          <cell r="D215">
            <v>38</v>
          </cell>
          <cell r="E215">
            <v>212</v>
          </cell>
          <cell r="F215">
            <v>116</v>
          </cell>
          <cell r="G215">
            <v>53</v>
          </cell>
          <cell r="H215">
            <v>212</v>
          </cell>
          <cell r="I215">
            <v>150</v>
          </cell>
          <cell r="J215">
            <v>565</v>
          </cell>
          <cell r="K215">
            <v>212</v>
          </cell>
          <cell r="L215">
            <v>398</v>
          </cell>
          <cell r="M215">
            <v>148</v>
          </cell>
          <cell r="N215">
            <v>212</v>
          </cell>
          <cell r="O215">
            <v>315</v>
          </cell>
          <cell r="P215">
            <v>370</v>
          </cell>
        </row>
        <row r="216">
          <cell r="B216">
            <v>213</v>
          </cell>
          <cell r="C216">
            <v>74</v>
          </cell>
          <cell r="D216">
            <v>79</v>
          </cell>
          <cell r="E216">
            <v>213</v>
          </cell>
          <cell r="F216">
            <v>264</v>
          </cell>
          <cell r="G216">
            <v>92</v>
          </cell>
          <cell r="H216">
            <v>213</v>
          </cell>
          <cell r="I216">
            <v>317</v>
          </cell>
          <cell r="J216">
            <v>119</v>
          </cell>
          <cell r="K216">
            <v>213</v>
          </cell>
          <cell r="L216">
            <v>334</v>
          </cell>
          <cell r="M216">
            <v>400</v>
          </cell>
          <cell r="N216">
            <v>213</v>
          </cell>
          <cell r="O216">
            <v>1018</v>
          </cell>
          <cell r="P216">
            <v>319</v>
          </cell>
        </row>
        <row r="217">
          <cell r="B217">
            <v>214</v>
          </cell>
          <cell r="C217">
            <v>76</v>
          </cell>
          <cell r="D217">
            <v>53</v>
          </cell>
          <cell r="E217">
            <v>214</v>
          </cell>
          <cell r="F217">
            <v>92</v>
          </cell>
          <cell r="G217">
            <v>88</v>
          </cell>
          <cell r="H217">
            <v>214</v>
          </cell>
          <cell r="I217">
            <v>789</v>
          </cell>
          <cell r="J217">
            <v>253</v>
          </cell>
          <cell r="K217">
            <v>214</v>
          </cell>
          <cell r="L217">
            <v>320</v>
          </cell>
          <cell r="M217">
            <v>251</v>
          </cell>
          <cell r="N217">
            <v>214</v>
          </cell>
          <cell r="O217">
            <v>552</v>
          </cell>
          <cell r="P217">
            <v>448</v>
          </cell>
        </row>
        <row r="218">
          <cell r="B218">
            <v>215</v>
          </cell>
          <cell r="C218">
            <v>96</v>
          </cell>
          <cell r="D218">
            <v>44</v>
          </cell>
          <cell r="E218">
            <v>215</v>
          </cell>
          <cell r="F218">
            <v>87</v>
          </cell>
          <cell r="G218">
            <v>51</v>
          </cell>
          <cell r="H218">
            <v>215</v>
          </cell>
          <cell r="I218">
            <v>122</v>
          </cell>
          <cell r="J218">
            <v>123</v>
          </cell>
          <cell r="K218">
            <v>215</v>
          </cell>
          <cell r="L218">
            <v>1433</v>
          </cell>
          <cell r="M218">
            <v>396</v>
          </cell>
          <cell r="N218">
            <v>215</v>
          </cell>
          <cell r="O218">
            <v>758</v>
          </cell>
          <cell r="P218">
            <v>665</v>
          </cell>
        </row>
        <row r="219">
          <cell r="B219">
            <v>216</v>
          </cell>
          <cell r="C219">
            <v>65</v>
          </cell>
          <cell r="D219">
            <v>58</v>
          </cell>
          <cell r="E219">
            <v>216</v>
          </cell>
          <cell r="F219">
            <v>74</v>
          </cell>
          <cell r="G219">
            <v>75</v>
          </cell>
          <cell r="H219">
            <v>216</v>
          </cell>
          <cell r="I219">
            <v>502</v>
          </cell>
          <cell r="J219">
            <v>251</v>
          </cell>
          <cell r="K219">
            <v>216</v>
          </cell>
          <cell r="L219">
            <v>378</v>
          </cell>
          <cell r="M219">
            <v>346</v>
          </cell>
          <cell r="N219">
            <v>216</v>
          </cell>
          <cell r="O219">
            <v>866</v>
          </cell>
          <cell r="P219">
            <v>694</v>
          </cell>
        </row>
        <row r="220">
          <cell r="B220">
            <v>217</v>
          </cell>
          <cell r="C220">
            <v>54</v>
          </cell>
          <cell r="D220">
            <v>38</v>
          </cell>
          <cell r="E220">
            <v>217</v>
          </cell>
          <cell r="F220">
            <v>75</v>
          </cell>
          <cell r="G220">
            <v>38</v>
          </cell>
          <cell r="H220">
            <v>217</v>
          </cell>
          <cell r="I220">
            <v>139</v>
          </cell>
          <cell r="J220">
            <v>223</v>
          </cell>
          <cell r="K220">
            <v>217</v>
          </cell>
          <cell r="L220">
            <v>474</v>
          </cell>
          <cell r="M220">
            <v>523</v>
          </cell>
          <cell r="N220">
            <v>217</v>
          </cell>
          <cell r="O220">
            <v>519</v>
          </cell>
          <cell r="P220">
            <v>902</v>
          </cell>
        </row>
        <row r="221">
          <cell r="B221">
            <v>218</v>
          </cell>
          <cell r="C221">
            <v>42</v>
          </cell>
          <cell r="D221">
            <v>42</v>
          </cell>
          <cell r="E221">
            <v>218</v>
          </cell>
          <cell r="F221">
            <v>55</v>
          </cell>
          <cell r="G221">
            <v>35</v>
          </cell>
          <cell r="H221">
            <v>218</v>
          </cell>
          <cell r="I221">
            <v>115</v>
          </cell>
          <cell r="J221">
            <v>84</v>
          </cell>
          <cell r="K221">
            <v>218</v>
          </cell>
          <cell r="L221">
            <v>441</v>
          </cell>
          <cell r="M221">
            <v>299</v>
          </cell>
          <cell r="N221">
            <v>218</v>
          </cell>
          <cell r="O221">
            <v>826</v>
          </cell>
          <cell r="P221">
            <v>409</v>
          </cell>
        </row>
        <row r="222">
          <cell r="B222">
            <v>219</v>
          </cell>
          <cell r="C222">
            <v>31</v>
          </cell>
          <cell r="D222">
            <v>47</v>
          </cell>
          <cell r="E222">
            <v>219</v>
          </cell>
          <cell r="F222">
            <v>122</v>
          </cell>
          <cell r="G222">
            <v>70</v>
          </cell>
          <cell r="H222">
            <v>219</v>
          </cell>
          <cell r="I222">
            <v>96</v>
          </cell>
          <cell r="J222">
            <v>386</v>
          </cell>
          <cell r="K222">
            <v>219</v>
          </cell>
          <cell r="L222">
            <v>516</v>
          </cell>
          <cell r="M222">
            <v>379</v>
          </cell>
          <cell r="N222">
            <v>219</v>
          </cell>
          <cell r="O222">
            <v>410</v>
          </cell>
          <cell r="P222">
            <v>185</v>
          </cell>
        </row>
        <row r="223">
          <cell r="B223">
            <v>220</v>
          </cell>
          <cell r="C223">
            <v>54</v>
          </cell>
          <cell r="D223">
            <v>78</v>
          </cell>
          <cell r="E223">
            <v>220</v>
          </cell>
          <cell r="F223">
            <v>122</v>
          </cell>
          <cell r="G223">
            <v>83</v>
          </cell>
          <cell r="H223">
            <v>220</v>
          </cell>
          <cell r="I223">
            <v>198</v>
          </cell>
          <cell r="J223">
            <v>444</v>
          </cell>
          <cell r="K223">
            <v>220</v>
          </cell>
          <cell r="L223">
            <v>434</v>
          </cell>
          <cell r="M223">
            <v>67</v>
          </cell>
          <cell r="N223">
            <v>220</v>
          </cell>
          <cell r="O223">
            <v>1171</v>
          </cell>
          <cell r="P223">
            <v>566</v>
          </cell>
        </row>
        <row r="224">
          <cell r="B224">
            <v>221</v>
          </cell>
          <cell r="C224">
            <v>134</v>
          </cell>
          <cell r="D224">
            <v>1705</v>
          </cell>
          <cell r="E224">
            <v>221</v>
          </cell>
          <cell r="F224">
            <v>85</v>
          </cell>
          <cell r="G224">
            <v>60</v>
          </cell>
          <cell r="H224">
            <v>221</v>
          </cell>
          <cell r="I224">
            <v>495</v>
          </cell>
          <cell r="J224">
            <v>280</v>
          </cell>
          <cell r="K224">
            <v>221</v>
          </cell>
          <cell r="L224">
            <v>346</v>
          </cell>
          <cell r="M224">
            <v>185</v>
          </cell>
          <cell r="N224">
            <v>221</v>
          </cell>
          <cell r="O224">
            <v>931</v>
          </cell>
          <cell r="P224">
            <v>536</v>
          </cell>
        </row>
        <row r="225">
          <cell r="B225">
            <v>222</v>
          </cell>
          <cell r="C225">
            <v>59</v>
          </cell>
          <cell r="D225">
            <v>107</v>
          </cell>
          <cell r="E225">
            <v>222</v>
          </cell>
          <cell r="F225">
            <v>92</v>
          </cell>
          <cell r="G225">
            <v>337</v>
          </cell>
          <cell r="H225">
            <v>222</v>
          </cell>
          <cell r="I225">
            <v>308</v>
          </cell>
          <cell r="J225">
            <v>376</v>
          </cell>
          <cell r="K225">
            <v>222</v>
          </cell>
          <cell r="L225">
            <v>508</v>
          </cell>
          <cell r="M225">
            <v>50</v>
          </cell>
          <cell r="N225">
            <v>222</v>
          </cell>
          <cell r="O225">
            <v>566</v>
          </cell>
          <cell r="P225">
            <v>450</v>
          </cell>
        </row>
        <row r="226">
          <cell r="B226">
            <v>223</v>
          </cell>
          <cell r="C226">
            <v>96</v>
          </cell>
          <cell r="D226">
            <v>104</v>
          </cell>
          <cell r="E226">
            <v>223</v>
          </cell>
          <cell r="F226">
            <v>139</v>
          </cell>
          <cell r="G226">
            <v>46</v>
          </cell>
          <cell r="H226">
            <v>223</v>
          </cell>
          <cell r="I226">
            <v>140</v>
          </cell>
          <cell r="J226">
            <v>853</v>
          </cell>
          <cell r="K226">
            <v>223</v>
          </cell>
          <cell r="L226">
            <v>467</v>
          </cell>
          <cell r="M226">
            <v>337</v>
          </cell>
          <cell r="N226">
            <v>223</v>
          </cell>
          <cell r="O226">
            <v>593</v>
          </cell>
          <cell r="P226">
            <v>1060</v>
          </cell>
        </row>
        <row r="227">
          <cell r="B227">
            <v>224</v>
          </cell>
          <cell r="C227">
            <v>108</v>
          </cell>
          <cell r="D227">
            <v>94</v>
          </cell>
          <cell r="E227">
            <v>224</v>
          </cell>
          <cell r="F227">
            <v>113</v>
          </cell>
          <cell r="G227">
            <v>71</v>
          </cell>
          <cell r="H227">
            <v>224</v>
          </cell>
          <cell r="I227">
            <v>120</v>
          </cell>
          <cell r="J227">
            <v>205</v>
          </cell>
          <cell r="K227">
            <v>224</v>
          </cell>
          <cell r="L227">
            <v>336</v>
          </cell>
          <cell r="M227">
            <v>378</v>
          </cell>
          <cell r="N227">
            <v>224</v>
          </cell>
          <cell r="O227">
            <v>731</v>
          </cell>
          <cell r="P227">
            <v>470</v>
          </cell>
        </row>
        <row r="228">
          <cell r="B228">
            <v>225</v>
          </cell>
          <cell r="C228">
            <v>37</v>
          </cell>
          <cell r="D228">
            <v>60</v>
          </cell>
          <cell r="E228">
            <v>225</v>
          </cell>
          <cell r="F228">
            <v>114</v>
          </cell>
          <cell r="G228">
            <v>68</v>
          </cell>
          <cell r="H228">
            <v>225</v>
          </cell>
          <cell r="I228">
            <v>112</v>
          </cell>
          <cell r="J228">
            <v>59</v>
          </cell>
          <cell r="K228">
            <v>225</v>
          </cell>
          <cell r="L228">
            <v>278</v>
          </cell>
          <cell r="M228">
            <v>505</v>
          </cell>
          <cell r="N228">
            <v>225</v>
          </cell>
          <cell r="O228">
            <v>674</v>
          </cell>
          <cell r="P228">
            <v>822</v>
          </cell>
        </row>
        <row r="229">
          <cell r="B229">
            <v>226</v>
          </cell>
          <cell r="C229">
            <v>51</v>
          </cell>
          <cell r="D229">
            <v>77</v>
          </cell>
          <cell r="E229">
            <v>226</v>
          </cell>
          <cell r="F229">
            <v>73</v>
          </cell>
          <cell r="G229">
            <v>136</v>
          </cell>
          <cell r="H229">
            <v>226</v>
          </cell>
          <cell r="I229">
            <v>139</v>
          </cell>
          <cell r="J229">
            <v>86</v>
          </cell>
          <cell r="K229">
            <v>226</v>
          </cell>
          <cell r="L229">
            <v>410</v>
          </cell>
          <cell r="M229">
            <v>506</v>
          </cell>
          <cell r="N229">
            <v>226</v>
          </cell>
          <cell r="O229">
            <v>1191</v>
          </cell>
          <cell r="P229">
            <v>634</v>
          </cell>
        </row>
        <row r="230">
          <cell r="B230">
            <v>227</v>
          </cell>
          <cell r="C230">
            <v>69</v>
          </cell>
          <cell r="D230">
            <v>72</v>
          </cell>
          <cell r="E230">
            <v>227</v>
          </cell>
          <cell r="F230">
            <v>108</v>
          </cell>
          <cell r="G230">
            <v>47</v>
          </cell>
          <cell r="H230">
            <v>227</v>
          </cell>
          <cell r="I230">
            <v>136</v>
          </cell>
          <cell r="J230">
            <v>58</v>
          </cell>
          <cell r="K230">
            <v>227</v>
          </cell>
          <cell r="L230">
            <v>369</v>
          </cell>
          <cell r="M230">
            <v>352</v>
          </cell>
          <cell r="N230">
            <v>227</v>
          </cell>
          <cell r="O230">
            <v>1095</v>
          </cell>
          <cell r="P230">
            <v>573</v>
          </cell>
        </row>
        <row r="231">
          <cell r="B231">
            <v>228</v>
          </cell>
          <cell r="C231">
            <v>122</v>
          </cell>
          <cell r="D231">
            <v>75</v>
          </cell>
          <cell r="E231">
            <v>228</v>
          </cell>
          <cell r="F231">
            <v>73</v>
          </cell>
          <cell r="G231">
            <v>56</v>
          </cell>
          <cell r="H231">
            <v>228</v>
          </cell>
          <cell r="I231">
            <v>119</v>
          </cell>
          <cell r="J231">
            <v>274</v>
          </cell>
          <cell r="K231">
            <v>228</v>
          </cell>
          <cell r="L231">
            <v>331</v>
          </cell>
          <cell r="M231">
            <v>338</v>
          </cell>
          <cell r="N231">
            <v>228</v>
          </cell>
          <cell r="O231">
            <v>462</v>
          </cell>
          <cell r="P231">
            <v>224</v>
          </cell>
        </row>
        <row r="232">
          <cell r="B232">
            <v>229</v>
          </cell>
          <cell r="C232">
            <v>113</v>
          </cell>
          <cell r="D232">
            <v>79</v>
          </cell>
          <cell r="E232">
            <v>229</v>
          </cell>
          <cell r="F232">
            <v>98</v>
          </cell>
          <cell r="G232">
            <v>64</v>
          </cell>
          <cell r="H232">
            <v>229</v>
          </cell>
          <cell r="I232">
            <v>264</v>
          </cell>
          <cell r="J232">
            <v>113</v>
          </cell>
          <cell r="K232">
            <v>229</v>
          </cell>
          <cell r="L232">
            <v>220</v>
          </cell>
          <cell r="M232">
            <v>522</v>
          </cell>
          <cell r="N232">
            <v>229</v>
          </cell>
          <cell r="O232">
            <v>445</v>
          </cell>
          <cell r="P232">
            <v>515</v>
          </cell>
        </row>
        <row r="233">
          <cell r="B233">
            <v>230</v>
          </cell>
          <cell r="C233">
            <v>97</v>
          </cell>
          <cell r="D233">
            <v>38</v>
          </cell>
          <cell r="E233">
            <v>230</v>
          </cell>
          <cell r="F233">
            <v>72</v>
          </cell>
          <cell r="G233">
            <v>50</v>
          </cell>
          <cell r="H233">
            <v>230</v>
          </cell>
          <cell r="I233">
            <v>651</v>
          </cell>
          <cell r="J233">
            <v>681</v>
          </cell>
          <cell r="K233">
            <v>230</v>
          </cell>
          <cell r="L233">
            <v>232</v>
          </cell>
          <cell r="M233">
            <v>392</v>
          </cell>
          <cell r="N233">
            <v>230</v>
          </cell>
          <cell r="O233">
            <v>565</v>
          </cell>
          <cell r="P233">
            <v>270</v>
          </cell>
        </row>
        <row r="234">
          <cell r="B234">
            <v>231</v>
          </cell>
          <cell r="C234">
            <v>64</v>
          </cell>
          <cell r="D234">
            <v>55</v>
          </cell>
          <cell r="E234">
            <v>231</v>
          </cell>
          <cell r="F234">
            <v>81</v>
          </cell>
          <cell r="G234">
            <v>35</v>
          </cell>
          <cell r="H234">
            <v>231</v>
          </cell>
          <cell r="I234">
            <v>142</v>
          </cell>
          <cell r="J234">
            <v>146</v>
          </cell>
          <cell r="K234">
            <v>231</v>
          </cell>
          <cell r="L234">
            <v>273</v>
          </cell>
          <cell r="M234">
            <v>249</v>
          </cell>
          <cell r="N234">
            <v>231</v>
          </cell>
          <cell r="O234">
            <v>612</v>
          </cell>
          <cell r="P234">
            <v>680</v>
          </cell>
        </row>
        <row r="235">
          <cell r="B235">
            <v>232</v>
          </cell>
          <cell r="C235">
            <v>61</v>
          </cell>
          <cell r="D235">
            <v>33</v>
          </cell>
          <cell r="E235">
            <v>232</v>
          </cell>
          <cell r="F235">
            <v>95</v>
          </cell>
          <cell r="G235">
            <v>68</v>
          </cell>
          <cell r="H235">
            <v>232</v>
          </cell>
          <cell r="I235">
            <v>127</v>
          </cell>
          <cell r="J235">
            <v>265</v>
          </cell>
          <cell r="K235">
            <v>232</v>
          </cell>
          <cell r="L235">
            <v>299</v>
          </cell>
          <cell r="M235">
            <v>393</v>
          </cell>
          <cell r="N235">
            <v>232</v>
          </cell>
          <cell r="O235">
            <v>487</v>
          </cell>
          <cell r="P235">
            <v>582</v>
          </cell>
        </row>
        <row r="236">
          <cell r="B236">
            <v>233</v>
          </cell>
          <cell r="C236">
            <v>77</v>
          </cell>
          <cell r="D236">
            <v>55</v>
          </cell>
          <cell r="E236">
            <v>233</v>
          </cell>
          <cell r="F236">
            <v>97</v>
          </cell>
          <cell r="G236">
            <v>63</v>
          </cell>
          <cell r="H236">
            <v>233</v>
          </cell>
          <cell r="I236">
            <v>116</v>
          </cell>
          <cell r="J236">
            <v>62</v>
          </cell>
          <cell r="K236">
            <v>233</v>
          </cell>
          <cell r="L236">
            <v>481</v>
          </cell>
          <cell r="M236">
            <v>50</v>
          </cell>
          <cell r="N236">
            <v>233</v>
          </cell>
          <cell r="O236">
            <v>725</v>
          </cell>
          <cell r="P236">
            <v>604</v>
          </cell>
        </row>
        <row r="237">
          <cell r="B237">
            <v>234</v>
          </cell>
          <cell r="C237">
            <v>75</v>
          </cell>
          <cell r="D237">
            <v>33</v>
          </cell>
          <cell r="E237">
            <v>234</v>
          </cell>
          <cell r="F237">
            <v>56</v>
          </cell>
          <cell r="G237">
            <v>44</v>
          </cell>
          <cell r="H237">
            <v>234</v>
          </cell>
          <cell r="I237">
            <v>103</v>
          </cell>
          <cell r="J237">
            <v>130</v>
          </cell>
          <cell r="K237">
            <v>234</v>
          </cell>
          <cell r="L237">
            <v>326</v>
          </cell>
          <cell r="M237">
            <v>464</v>
          </cell>
          <cell r="N237">
            <v>234</v>
          </cell>
          <cell r="O237">
            <v>679</v>
          </cell>
          <cell r="P237">
            <v>307</v>
          </cell>
        </row>
        <row r="238">
          <cell r="B238">
            <v>235</v>
          </cell>
          <cell r="C238">
            <v>79</v>
          </cell>
          <cell r="D238">
            <v>49</v>
          </cell>
          <cell r="E238">
            <v>235</v>
          </cell>
          <cell r="F238">
            <v>93</v>
          </cell>
          <cell r="G238">
            <v>93</v>
          </cell>
          <cell r="H238">
            <v>235</v>
          </cell>
          <cell r="I238">
            <v>144</v>
          </cell>
          <cell r="J238">
            <v>495</v>
          </cell>
          <cell r="K238">
            <v>235</v>
          </cell>
          <cell r="L238">
            <v>318</v>
          </cell>
          <cell r="M238">
            <v>360</v>
          </cell>
          <cell r="N238">
            <v>235</v>
          </cell>
          <cell r="O238">
            <v>623</v>
          </cell>
          <cell r="P238">
            <v>513</v>
          </cell>
        </row>
        <row r="239">
          <cell r="B239">
            <v>236</v>
          </cell>
          <cell r="C239">
            <v>73</v>
          </cell>
          <cell r="D239">
            <v>55</v>
          </cell>
          <cell r="E239">
            <v>236</v>
          </cell>
          <cell r="F239">
            <v>101</v>
          </cell>
          <cell r="G239">
            <v>96</v>
          </cell>
          <cell r="H239">
            <v>236</v>
          </cell>
          <cell r="I239">
            <v>132</v>
          </cell>
          <cell r="J239">
            <v>180</v>
          </cell>
          <cell r="K239">
            <v>236</v>
          </cell>
          <cell r="L239">
            <v>620</v>
          </cell>
          <cell r="M239">
            <v>377</v>
          </cell>
          <cell r="N239">
            <v>236</v>
          </cell>
          <cell r="O239">
            <v>732</v>
          </cell>
          <cell r="P239">
            <v>433</v>
          </cell>
        </row>
        <row r="240">
          <cell r="B240">
            <v>237</v>
          </cell>
          <cell r="C240">
            <v>100</v>
          </cell>
          <cell r="D240">
            <v>46</v>
          </cell>
          <cell r="E240">
            <v>237</v>
          </cell>
          <cell r="F240">
            <v>110</v>
          </cell>
          <cell r="G240">
            <v>103</v>
          </cell>
          <cell r="H240">
            <v>237</v>
          </cell>
          <cell r="I240">
            <v>139</v>
          </cell>
          <cell r="J240">
            <v>345</v>
          </cell>
          <cell r="K240">
            <v>237</v>
          </cell>
          <cell r="L240">
            <v>168</v>
          </cell>
          <cell r="M240">
            <v>347</v>
          </cell>
          <cell r="N240">
            <v>237</v>
          </cell>
          <cell r="O240">
            <v>765</v>
          </cell>
          <cell r="P240">
            <v>532</v>
          </cell>
        </row>
        <row r="241">
          <cell r="B241">
            <v>238</v>
          </cell>
          <cell r="C241">
            <v>48</v>
          </cell>
          <cell r="D241">
            <v>43</v>
          </cell>
          <cell r="E241">
            <v>238</v>
          </cell>
          <cell r="F241">
            <v>79</v>
          </cell>
          <cell r="G241">
            <v>51</v>
          </cell>
          <cell r="H241">
            <v>238</v>
          </cell>
          <cell r="I241">
            <v>1633</v>
          </cell>
          <cell r="J241">
            <v>337</v>
          </cell>
          <cell r="K241">
            <v>238</v>
          </cell>
          <cell r="L241">
            <v>277</v>
          </cell>
          <cell r="M241">
            <v>176</v>
          </cell>
          <cell r="N241">
            <v>238</v>
          </cell>
          <cell r="O241">
            <v>517</v>
          </cell>
          <cell r="P241">
            <v>775</v>
          </cell>
        </row>
        <row r="242">
          <cell r="B242">
            <v>239</v>
          </cell>
          <cell r="C242">
            <v>71</v>
          </cell>
          <cell r="D242">
            <v>43</v>
          </cell>
          <cell r="E242">
            <v>239</v>
          </cell>
          <cell r="F242">
            <v>75</v>
          </cell>
          <cell r="G242">
            <v>75</v>
          </cell>
          <cell r="H242">
            <v>239</v>
          </cell>
          <cell r="I242">
            <v>109</v>
          </cell>
          <cell r="J242">
            <v>139</v>
          </cell>
          <cell r="K242">
            <v>239</v>
          </cell>
          <cell r="L242">
            <v>339</v>
          </cell>
          <cell r="M242">
            <v>310</v>
          </cell>
          <cell r="N242">
            <v>239</v>
          </cell>
          <cell r="O242">
            <v>1074</v>
          </cell>
          <cell r="P242">
            <v>536</v>
          </cell>
        </row>
        <row r="243">
          <cell r="B243">
            <v>240</v>
          </cell>
          <cell r="C243">
            <v>66</v>
          </cell>
          <cell r="D243">
            <v>55</v>
          </cell>
          <cell r="E243">
            <v>240</v>
          </cell>
          <cell r="F243">
            <v>99</v>
          </cell>
          <cell r="G243">
            <v>99</v>
          </cell>
          <cell r="H243">
            <v>240</v>
          </cell>
          <cell r="I243">
            <v>192</v>
          </cell>
          <cell r="J243">
            <v>91</v>
          </cell>
          <cell r="K243">
            <v>240</v>
          </cell>
          <cell r="L243">
            <v>271</v>
          </cell>
          <cell r="M243">
            <v>329</v>
          </cell>
          <cell r="N243">
            <v>240</v>
          </cell>
          <cell r="O243">
            <v>833</v>
          </cell>
          <cell r="P243">
            <v>338</v>
          </cell>
        </row>
        <row r="244">
          <cell r="B244">
            <v>241</v>
          </cell>
          <cell r="C244">
            <v>53</v>
          </cell>
          <cell r="D244">
            <v>67</v>
          </cell>
          <cell r="E244">
            <v>241</v>
          </cell>
          <cell r="F244">
            <v>93</v>
          </cell>
          <cell r="G244">
            <v>49</v>
          </cell>
          <cell r="H244">
            <v>241</v>
          </cell>
          <cell r="I244">
            <v>948</v>
          </cell>
          <cell r="J244">
            <v>854</v>
          </cell>
          <cell r="K244">
            <v>241</v>
          </cell>
          <cell r="L244">
            <v>232</v>
          </cell>
          <cell r="M244">
            <v>409</v>
          </cell>
          <cell r="N244">
            <v>241</v>
          </cell>
          <cell r="O244">
            <v>645</v>
          </cell>
          <cell r="P244">
            <v>1184</v>
          </cell>
        </row>
        <row r="245">
          <cell r="B245">
            <v>242</v>
          </cell>
          <cell r="C245">
            <v>83</v>
          </cell>
          <cell r="D245">
            <v>33</v>
          </cell>
          <cell r="E245">
            <v>242</v>
          </cell>
          <cell r="F245">
            <v>91</v>
          </cell>
          <cell r="G245">
            <v>67</v>
          </cell>
          <cell r="H245">
            <v>242</v>
          </cell>
          <cell r="I245">
            <v>128</v>
          </cell>
          <cell r="J245">
            <v>715</v>
          </cell>
          <cell r="K245">
            <v>242</v>
          </cell>
          <cell r="L245">
            <v>596</v>
          </cell>
          <cell r="M245">
            <v>296</v>
          </cell>
          <cell r="N245">
            <v>242</v>
          </cell>
          <cell r="O245">
            <v>521</v>
          </cell>
          <cell r="P245">
            <v>631</v>
          </cell>
        </row>
        <row r="246">
          <cell r="B246">
            <v>243</v>
          </cell>
          <cell r="C246">
            <v>102</v>
          </cell>
          <cell r="D246">
            <v>53</v>
          </cell>
          <cell r="E246">
            <v>243</v>
          </cell>
          <cell r="F246">
            <v>84</v>
          </cell>
          <cell r="G246">
            <v>49</v>
          </cell>
          <cell r="H246">
            <v>243</v>
          </cell>
          <cell r="I246">
            <v>240</v>
          </cell>
          <cell r="J246">
            <v>130</v>
          </cell>
          <cell r="K246">
            <v>243</v>
          </cell>
          <cell r="L246">
            <v>308</v>
          </cell>
          <cell r="M246">
            <v>312</v>
          </cell>
          <cell r="N246">
            <v>243</v>
          </cell>
          <cell r="O246">
            <v>1070</v>
          </cell>
          <cell r="P246">
            <v>884</v>
          </cell>
        </row>
        <row r="247">
          <cell r="B247">
            <v>244</v>
          </cell>
          <cell r="C247">
            <v>94</v>
          </cell>
          <cell r="D247">
            <v>50</v>
          </cell>
          <cell r="E247">
            <v>244</v>
          </cell>
          <cell r="F247">
            <v>73</v>
          </cell>
          <cell r="G247">
            <v>103</v>
          </cell>
          <cell r="H247">
            <v>244</v>
          </cell>
          <cell r="I247">
            <v>248</v>
          </cell>
          <cell r="J247">
            <v>290</v>
          </cell>
          <cell r="K247">
            <v>244</v>
          </cell>
          <cell r="L247">
            <v>383</v>
          </cell>
          <cell r="M247">
            <v>350</v>
          </cell>
          <cell r="N247">
            <v>244</v>
          </cell>
          <cell r="O247">
            <v>2151</v>
          </cell>
          <cell r="P247">
            <v>580</v>
          </cell>
        </row>
        <row r="248">
          <cell r="B248">
            <v>245</v>
          </cell>
          <cell r="C248">
            <v>91</v>
          </cell>
          <cell r="D248">
            <v>41</v>
          </cell>
          <cell r="E248">
            <v>245</v>
          </cell>
          <cell r="F248">
            <v>92</v>
          </cell>
          <cell r="G248">
            <v>68</v>
          </cell>
          <cell r="H248">
            <v>245</v>
          </cell>
          <cell r="I248">
            <v>152</v>
          </cell>
          <cell r="J248">
            <v>370</v>
          </cell>
          <cell r="K248">
            <v>245</v>
          </cell>
          <cell r="L248">
            <v>294</v>
          </cell>
          <cell r="M248">
            <v>387</v>
          </cell>
          <cell r="N248">
            <v>245</v>
          </cell>
          <cell r="O248">
            <v>165</v>
          </cell>
          <cell r="P248">
            <v>1203</v>
          </cell>
        </row>
        <row r="249">
          <cell r="B249">
            <v>246</v>
          </cell>
          <cell r="C249">
            <v>95</v>
          </cell>
          <cell r="D249">
            <v>52</v>
          </cell>
          <cell r="E249">
            <v>246</v>
          </cell>
          <cell r="F249">
            <v>81</v>
          </cell>
          <cell r="G249">
            <v>76</v>
          </cell>
          <cell r="H249">
            <v>246</v>
          </cell>
          <cell r="I249">
            <v>365</v>
          </cell>
          <cell r="J249">
            <v>310</v>
          </cell>
          <cell r="K249">
            <v>246</v>
          </cell>
          <cell r="L249">
            <v>558</v>
          </cell>
          <cell r="M249">
            <v>275</v>
          </cell>
          <cell r="N249">
            <v>246</v>
          </cell>
          <cell r="O249">
            <v>1511</v>
          </cell>
          <cell r="P249">
            <v>388</v>
          </cell>
        </row>
        <row r="250">
          <cell r="B250">
            <v>247</v>
          </cell>
          <cell r="C250">
            <v>75</v>
          </cell>
          <cell r="D250">
            <v>64</v>
          </cell>
          <cell r="E250">
            <v>247</v>
          </cell>
          <cell r="F250">
            <v>148</v>
          </cell>
          <cell r="G250">
            <v>55</v>
          </cell>
          <cell r="H250">
            <v>247</v>
          </cell>
          <cell r="I250">
            <v>134</v>
          </cell>
          <cell r="J250">
            <v>181</v>
          </cell>
          <cell r="K250">
            <v>247</v>
          </cell>
          <cell r="L250">
            <v>498</v>
          </cell>
          <cell r="M250">
            <v>291</v>
          </cell>
          <cell r="N250">
            <v>247</v>
          </cell>
          <cell r="O250">
            <v>517</v>
          </cell>
          <cell r="P250">
            <v>846</v>
          </cell>
        </row>
        <row r="251">
          <cell r="B251">
            <v>248</v>
          </cell>
          <cell r="C251">
            <v>85</v>
          </cell>
          <cell r="D251">
            <v>52</v>
          </cell>
          <cell r="E251">
            <v>248</v>
          </cell>
          <cell r="F251">
            <v>102</v>
          </cell>
          <cell r="G251">
            <v>47</v>
          </cell>
          <cell r="H251">
            <v>248</v>
          </cell>
          <cell r="I251">
            <v>272</v>
          </cell>
          <cell r="J251">
            <v>183</v>
          </cell>
          <cell r="K251">
            <v>248</v>
          </cell>
          <cell r="L251">
            <v>402</v>
          </cell>
          <cell r="M251">
            <v>90</v>
          </cell>
          <cell r="N251">
            <v>248</v>
          </cell>
          <cell r="O251">
            <v>837</v>
          </cell>
          <cell r="P251">
            <v>380</v>
          </cell>
        </row>
        <row r="252">
          <cell r="B252">
            <v>249</v>
          </cell>
          <cell r="C252">
            <v>93</v>
          </cell>
          <cell r="D252">
            <v>57</v>
          </cell>
          <cell r="E252">
            <v>249</v>
          </cell>
          <cell r="F252">
            <v>85</v>
          </cell>
          <cell r="G252">
            <v>73</v>
          </cell>
          <cell r="H252">
            <v>249</v>
          </cell>
          <cell r="I252">
            <v>118</v>
          </cell>
          <cell r="J252">
            <v>534</v>
          </cell>
          <cell r="K252">
            <v>249</v>
          </cell>
          <cell r="L252">
            <v>132</v>
          </cell>
          <cell r="M252">
            <v>321</v>
          </cell>
          <cell r="N252">
            <v>249</v>
          </cell>
          <cell r="O252">
            <v>243</v>
          </cell>
          <cell r="P252">
            <v>425</v>
          </cell>
        </row>
        <row r="253">
          <cell r="B253">
            <v>250</v>
          </cell>
          <cell r="C253">
            <v>90</v>
          </cell>
          <cell r="D253">
            <v>38</v>
          </cell>
          <cell r="E253">
            <v>250</v>
          </cell>
          <cell r="F253">
            <v>72</v>
          </cell>
          <cell r="G253">
            <v>66</v>
          </cell>
          <cell r="H253">
            <v>250</v>
          </cell>
          <cell r="I253">
            <v>157</v>
          </cell>
          <cell r="J253">
            <v>197</v>
          </cell>
          <cell r="K253">
            <v>250</v>
          </cell>
          <cell r="L253">
            <v>428</v>
          </cell>
          <cell r="M253">
            <v>446</v>
          </cell>
          <cell r="N253">
            <v>250</v>
          </cell>
          <cell r="O253">
            <v>337</v>
          </cell>
          <cell r="P253">
            <v>646</v>
          </cell>
        </row>
        <row r="254">
          <cell r="B254">
            <v>251</v>
          </cell>
          <cell r="C254">
            <v>92</v>
          </cell>
          <cell r="D254">
            <v>50</v>
          </cell>
          <cell r="E254">
            <v>251</v>
          </cell>
          <cell r="F254">
            <v>94</v>
          </cell>
          <cell r="G254">
            <v>47</v>
          </cell>
          <cell r="H254">
            <v>251</v>
          </cell>
          <cell r="I254">
            <v>170</v>
          </cell>
          <cell r="J254">
            <v>276</v>
          </cell>
          <cell r="K254">
            <v>251</v>
          </cell>
          <cell r="L254">
            <v>366</v>
          </cell>
          <cell r="M254">
            <v>295</v>
          </cell>
          <cell r="N254">
            <v>251</v>
          </cell>
          <cell r="O254">
            <v>669</v>
          </cell>
          <cell r="P254">
            <v>1135</v>
          </cell>
        </row>
        <row r="255">
          <cell r="B255">
            <v>252</v>
          </cell>
          <cell r="C255">
            <v>90</v>
          </cell>
          <cell r="D255">
            <v>67</v>
          </cell>
          <cell r="E255">
            <v>252</v>
          </cell>
          <cell r="F255">
            <v>84</v>
          </cell>
          <cell r="G255">
            <v>88</v>
          </cell>
          <cell r="H255">
            <v>252</v>
          </cell>
          <cell r="I255">
            <v>190</v>
          </cell>
          <cell r="J255">
            <v>132</v>
          </cell>
          <cell r="K255">
            <v>252</v>
          </cell>
          <cell r="L255">
            <v>349</v>
          </cell>
          <cell r="M255">
            <v>441</v>
          </cell>
          <cell r="N255">
            <v>252</v>
          </cell>
          <cell r="O255">
            <v>4549</v>
          </cell>
          <cell r="P255">
            <v>577</v>
          </cell>
        </row>
        <row r="256">
          <cell r="B256">
            <v>253</v>
          </cell>
          <cell r="C256">
            <v>70</v>
          </cell>
          <cell r="D256">
            <v>93</v>
          </cell>
          <cell r="E256">
            <v>253</v>
          </cell>
          <cell r="F256">
            <v>138</v>
          </cell>
          <cell r="G256">
            <v>75</v>
          </cell>
          <cell r="H256">
            <v>253</v>
          </cell>
          <cell r="I256">
            <v>124</v>
          </cell>
          <cell r="J256">
            <v>267</v>
          </cell>
          <cell r="K256">
            <v>253</v>
          </cell>
          <cell r="L256">
            <v>814</v>
          </cell>
          <cell r="M256">
            <v>337</v>
          </cell>
          <cell r="N256">
            <v>253</v>
          </cell>
          <cell r="O256">
            <v>1817</v>
          </cell>
          <cell r="P256">
            <v>685</v>
          </cell>
        </row>
        <row r="257">
          <cell r="B257">
            <v>254</v>
          </cell>
          <cell r="C257">
            <v>80</v>
          </cell>
          <cell r="D257">
            <v>61</v>
          </cell>
          <cell r="E257">
            <v>254</v>
          </cell>
          <cell r="F257">
            <v>83</v>
          </cell>
          <cell r="G257">
            <v>70</v>
          </cell>
          <cell r="H257">
            <v>254</v>
          </cell>
          <cell r="I257">
            <v>96</v>
          </cell>
          <cell r="J257">
            <v>371</v>
          </cell>
          <cell r="K257">
            <v>254</v>
          </cell>
          <cell r="L257">
            <v>319</v>
          </cell>
          <cell r="M257">
            <v>373</v>
          </cell>
          <cell r="N257">
            <v>254</v>
          </cell>
          <cell r="O257">
            <v>603</v>
          </cell>
          <cell r="P257">
            <v>654</v>
          </cell>
        </row>
        <row r="258">
          <cell r="B258">
            <v>255</v>
          </cell>
          <cell r="C258">
            <v>43</v>
          </cell>
          <cell r="D258">
            <v>37</v>
          </cell>
          <cell r="E258">
            <v>255</v>
          </cell>
          <cell r="F258">
            <v>1205</v>
          </cell>
          <cell r="G258">
            <v>88</v>
          </cell>
          <cell r="H258">
            <v>255</v>
          </cell>
          <cell r="I258">
            <v>477</v>
          </cell>
          <cell r="J258">
            <v>272</v>
          </cell>
          <cell r="K258">
            <v>255</v>
          </cell>
          <cell r="L258">
            <v>619</v>
          </cell>
          <cell r="M258">
            <v>349</v>
          </cell>
          <cell r="N258">
            <v>255</v>
          </cell>
          <cell r="O258">
            <v>1154</v>
          </cell>
          <cell r="P258">
            <v>601</v>
          </cell>
        </row>
        <row r="259">
          <cell r="B259">
            <v>256</v>
          </cell>
          <cell r="C259">
            <v>65</v>
          </cell>
          <cell r="D259">
            <v>72</v>
          </cell>
          <cell r="E259">
            <v>256</v>
          </cell>
          <cell r="F259">
            <v>83</v>
          </cell>
          <cell r="G259">
            <v>69</v>
          </cell>
          <cell r="H259">
            <v>256</v>
          </cell>
          <cell r="I259">
            <v>392</v>
          </cell>
          <cell r="J259">
            <v>696</v>
          </cell>
          <cell r="K259">
            <v>256</v>
          </cell>
          <cell r="L259">
            <v>493</v>
          </cell>
          <cell r="M259">
            <v>293</v>
          </cell>
          <cell r="N259">
            <v>256</v>
          </cell>
          <cell r="O259">
            <v>523</v>
          </cell>
          <cell r="P259">
            <v>986</v>
          </cell>
        </row>
        <row r="260">
          <cell r="B260">
            <v>257</v>
          </cell>
          <cell r="C260">
            <v>93</v>
          </cell>
          <cell r="D260">
            <v>39</v>
          </cell>
          <cell r="E260">
            <v>257</v>
          </cell>
          <cell r="F260">
            <v>93</v>
          </cell>
          <cell r="G260">
            <v>39</v>
          </cell>
          <cell r="H260">
            <v>257</v>
          </cell>
          <cell r="I260">
            <v>207</v>
          </cell>
          <cell r="J260">
            <v>168</v>
          </cell>
          <cell r="K260">
            <v>257</v>
          </cell>
          <cell r="L260">
            <v>467</v>
          </cell>
          <cell r="M260">
            <v>657</v>
          </cell>
          <cell r="N260">
            <v>257</v>
          </cell>
          <cell r="O260">
            <v>1030</v>
          </cell>
          <cell r="P260">
            <v>754</v>
          </cell>
        </row>
        <row r="261">
          <cell r="B261">
            <v>258</v>
          </cell>
          <cell r="C261">
            <v>80</v>
          </cell>
          <cell r="D261">
            <v>47</v>
          </cell>
          <cell r="E261">
            <v>258</v>
          </cell>
          <cell r="F261">
            <v>95</v>
          </cell>
          <cell r="G261">
            <v>85</v>
          </cell>
          <cell r="H261">
            <v>258</v>
          </cell>
          <cell r="I261">
            <v>317</v>
          </cell>
          <cell r="J261">
            <v>93</v>
          </cell>
          <cell r="K261">
            <v>258</v>
          </cell>
          <cell r="L261">
            <v>515</v>
          </cell>
          <cell r="M261">
            <v>211</v>
          </cell>
          <cell r="N261">
            <v>258</v>
          </cell>
          <cell r="O261">
            <v>1075</v>
          </cell>
          <cell r="P261">
            <v>940</v>
          </cell>
        </row>
        <row r="262">
          <cell r="B262">
            <v>259</v>
          </cell>
          <cell r="C262">
            <v>55</v>
          </cell>
          <cell r="D262">
            <v>36</v>
          </cell>
          <cell r="E262">
            <v>259</v>
          </cell>
          <cell r="F262">
            <v>126</v>
          </cell>
          <cell r="G262">
            <v>64</v>
          </cell>
          <cell r="H262">
            <v>259</v>
          </cell>
          <cell r="I262">
            <v>134</v>
          </cell>
          <cell r="J262">
            <v>483</v>
          </cell>
          <cell r="K262">
            <v>259</v>
          </cell>
          <cell r="L262">
            <v>382</v>
          </cell>
          <cell r="M262">
            <v>317</v>
          </cell>
          <cell r="N262">
            <v>259</v>
          </cell>
          <cell r="O262">
            <v>634</v>
          </cell>
          <cell r="P262">
            <v>493</v>
          </cell>
        </row>
        <row r="263">
          <cell r="B263">
            <v>260</v>
          </cell>
          <cell r="C263">
            <v>76</v>
          </cell>
          <cell r="D263">
            <v>46</v>
          </cell>
          <cell r="E263">
            <v>260</v>
          </cell>
          <cell r="F263">
            <v>59</v>
          </cell>
          <cell r="G263">
            <v>67</v>
          </cell>
          <cell r="H263">
            <v>260</v>
          </cell>
          <cell r="I263">
            <v>115</v>
          </cell>
          <cell r="J263">
            <v>672</v>
          </cell>
          <cell r="K263">
            <v>260</v>
          </cell>
          <cell r="L263">
            <v>497</v>
          </cell>
          <cell r="M263">
            <v>333</v>
          </cell>
          <cell r="N263">
            <v>260</v>
          </cell>
          <cell r="O263">
            <v>478</v>
          </cell>
          <cell r="P263">
            <v>285</v>
          </cell>
        </row>
        <row r="264">
          <cell r="B264">
            <v>261</v>
          </cell>
          <cell r="C264">
            <v>73</v>
          </cell>
          <cell r="D264">
            <v>71</v>
          </cell>
          <cell r="E264">
            <v>261</v>
          </cell>
          <cell r="F264">
            <v>90</v>
          </cell>
          <cell r="G264">
            <v>113</v>
          </cell>
          <cell r="H264">
            <v>261</v>
          </cell>
          <cell r="I264">
            <v>104</v>
          </cell>
          <cell r="J264">
            <v>684</v>
          </cell>
          <cell r="K264">
            <v>261</v>
          </cell>
          <cell r="L264">
            <v>265</v>
          </cell>
          <cell r="M264">
            <v>293</v>
          </cell>
          <cell r="N264">
            <v>261</v>
          </cell>
          <cell r="O264">
            <v>541</v>
          </cell>
          <cell r="P264">
            <v>686</v>
          </cell>
        </row>
        <row r="265">
          <cell r="B265">
            <v>262</v>
          </cell>
          <cell r="C265">
            <v>77</v>
          </cell>
          <cell r="D265">
            <v>56</v>
          </cell>
          <cell r="E265">
            <v>262</v>
          </cell>
          <cell r="F265">
            <v>98</v>
          </cell>
          <cell r="G265">
            <v>48</v>
          </cell>
          <cell r="H265">
            <v>262</v>
          </cell>
          <cell r="I265">
            <v>140</v>
          </cell>
          <cell r="J265">
            <v>103</v>
          </cell>
          <cell r="K265">
            <v>262</v>
          </cell>
          <cell r="L265">
            <v>278</v>
          </cell>
          <cell r="M265">
            <v>372</v>
          </cell>
          <cell r="N265">
            <v>262</v>
          </cell>
          <cell r="O265">
            <v>779</v>
          </cell>
          <cell r="P265">
            <v>795</v>
          </cell>
        </row>
        <row r="266">
          <cell r="B266">
            <v>263</v>
          </cell>
          <cell r="C266">
            <v>73</v>
          </cell>
          <cell r="D266">
            <v>67</v>
          </cell>
          <cell r="E266">
            <v>263</v>
          </cell>
          <cell r="F266">
            <v>101</v>
          </cell>
          <cell r="G266">
            <v>81</v>
          </cell>
          <cell r="H266">
            <v>263</v>
          </cell>
          <cell r="I266">
            <v>158</v>
          </cell>
          <cell r="J266">
            <v>147</v>
          </cell>
          <cell r="K266">
            <v>263</v>
          </cell>
          <cell r="L266">
            <v>306</v>
          </cell>
          <cell r="M266">
            <v>358</v>
          </cell>
          <cell r="N266">
            <v>263</v>
          </cell>
          <cell r="O266">
            <v>1249</v>
          </cell>
          <cell r="P266">
            <v>1219</v>
          </cell>
        </row>
        <row r="267">
          <cell r="B267">
            <v>264</v>
          </cell>
          <cell r="C267">
            <v>59</v>
          </cell>
          <cell r="D267">
            <v>93</v>
          </cell>
          <cell r="E267">
            <v>264</v>
          </cell>
          <cell r="F267">
            <v>81</v>
          </cell>
          <cell r="G267">
            <v>64</v>
          </cell>
          <cell r="H267">
            <v>264</v>
          </cell>
          <cell r="I267">
            <v>108</v>
          </cell>
          <cell r="J267">
            <v>693</v>
          </cell>
          <cell r="K267">
            <v>264</v>
          </cell>
          <cell r="L267">
            <v>232</v>
          </cell>
          <cell r="M267">
            <v>349</v>
          </cell>
          <cell r="N267">
            <v>264</v>
          </cell>
          <cell r="O267">
            <v>399</v>
          </cell>
          <cell r="P267">
            <v>479</v>
          </cell>
        </row>
        <row r="268">
          <cell r="B268">
            <v>265</v>
          </cell>
          <cell r="C268">
            <v>73</v>
          </cell>
          <cell r="D268">
            <v>59</v>
          </cell>
          <cell r="E268">
            <v>265</v>
          </cell>
          <cell r="F268">
            <v>113</v>
          </cell>
          <cell r="G268">
            <v>42</v>
          </cell>
          <cell r="H268">
            <v>265</v>
          </cell>
          <cell r="I268">
            <v>166</v>
          </cell>
          <cell r="J268">
            <v>685</v>
          </cell>
          <cell r="K268">
            <v>265</v>
          </cell>
          <cell r="L268">
            <v>545</v>
          </cell>
          <cell r="M268">
            <v>107</v>
          </cell>
          <cell r="N268">
            <v>265</v>
          </cell>
          <cell r="O268">
            <v>478</v>
          </cell>
          <cell r="P268">
            <v>1128</v>
          </cell>
        </row>
        <row r="269">
          <cell r="B269">
            <v>266</v>
          </cell>
          <cell r="C269">
            <v>67</v>
          </cell>
          <cell r="D269">
            <v>72</v>
          </cell>
          <cell r="E269">
            <v>266</v>
          </cell>
          <cell r="F269">
            <v>96</v>
          </cell>
          <cell r="G269">
            <v>36</v>
          </cell>
          <cell r="H269">
            <v>266</v>
          </cell>
          <cell r="I269">
            <v>131</v>
          </cell>
          <cell r="J269">
            <v>62</v>
          </cell>
          <cell r="K269">
            <v>266</v>
          </cell>
          <cell r="L269">
            <v>113</v>
          </cell>
          <cell r="M269">
            <v>393</v>
          </cell>
          <cell r="N269">
            <v>266</v>
          </cell>
          <cell r="O269">
            <v>630</v>
          </cell>
          <cell r="P269">
            <v>506</v>
          </cell>
        </row>
        <row r="270">
          <cell r="B270">
            <v>267</v>
          </cell>
          <cell r="C270">
            <v>74</v>
          </cell>
          <cell r="D270">
            <v>36</v>
          </cell>
          <cell r="E270">
            <v>267</v>
          </cell>
          <cell r="F270">
            <v>86</v>
          </cell>
          <cell r="G270">
            <v>47</v>
          </cell>
          <cell r="H270">
            <v>267</v>
          </cell>
          <cell r="I270">
            <v>113</v>
          </cell>
          <cell r="J270">
            <v>347</v>
          </cell>
          <cell r="K270">
            <v>267</v>
          </cell>
          <cell r="L270">
            <v>440</v>
          </cell>
          <cell r="M270">
            <v>181</v>
          </cell>
          <cell r="N270">
            <v>267</v>
          </cell>
          <cell r="O270">
            <v>694</v>
          </cell>
          <cell r="P270">
            <v>401</v>
          </cell>
        </row>
        <row r="271">
          <cell r="B271">
            <v>268</v>
          </cell>
          <cell r="C271">
            <v>55</v>
          </cell>
          <cell r="D271">
            <v>45</v>
          </cell>
          <cell r="E271">
            <v>268</v>
          </cell>
          <cell r="F271">
            <v>110</v>
          </cell>
          <cell r="G271">
            <v>57</v>
          </cell>
          <cell r="H271">
            <v>268</v>
          </cell>
          <cell r="I271">
            <v>148</v>
          </cell>
          <cell r="J271">
            <v>108</v>
          </cell>
          <cell r="K271">
            <v>268</v>
          </cell>
          <cell r="L271">
            <v>191</v>
          </cell>
          <cell r="M271">
            <v>323</v>
          </cell>
          <cell r="N271">
            <v>268</v>
          </cell>
          <cell r="O271">
            <v>222</v>
          </cell>
          <cell r="P271">
            <v>826</v>
          </cell>
        </row>
        <row r="272">
          <cell r="B272">
            <v>269</v>
          </cell>
          <cell r="C272">
            <v>81</v>
          </cell>
          <cell r="D272">
            <v>86</v>
          </cell>
          <cell r="E272">
            <v>269</v>
          </cell>
          <cell r="F272">
            <v>99</v>
          </cell>
          <cell r="G272">
            <v>68</v>
          </cell>
          <cell r="H272">
            <v>269</v>
          </cell>
          <cell r="I272">
            <v>118</v>
          </cell>
          <cell r="J272">
            <v>60</v>
          </cell>
          <cell r="K272">
            <v>269</v>
          </cell>
          <cell r="L272">
            <v>377</v>
          </cell>
          <cell r="M272">
            <v>240</v>
          </cell>
          <cell r="N272">
            <v>269</v>
          </cell>
          <cell r="O272">
            <v>961</v>
          </cell>
          <cell r="P272">
            <v>712</v>
          </cell>
        </row>
        <row r="273">
          <cell r="B273">
            <v>270</v>
          </cell>
          <cell r="C273">
            <v>44</v>
          </cell>
          <cell r="D273">
            <v>67</v>
          </cell>
          <cell r="E273">
            <v>270</v>
          </cell>
          <cell r="F273">
            <v>110</v>
          </cell>
          <cell r="G273">
            <v>101</v>
          </cell>
          <cell r="H273">
            <v>270</v>
          </cell>
          <cell r="I273">
            <v>142</v>
          </cell>
          <cell r="J273">
            <v>58</v>
          </cell>
          <cell r="K273">
            <v>270</v>
          </cell>
          <cell r="L273">
            <v>779</v>
          </cell>
          <cell r="M273">
            <v>89</v>
          </cell>
          <cell r="N273">
            <v>270</v>
          </cell>
          <cell r="O273">
            <v>518</v>
          </cell>
          <cell r="P273">
            <v>1183</v>
          </cell>
        </row>
        <row r="274">
          <cell r="B274">
            <v>271</v>
          </cell>
          <cell r="C274">
            <v>74</v>
          </cell>
          <cell r="D274">
            <v>35</v>
          </cell>
          <cell r="E274">
            <v>271</v>
          </cell>
          <cell r="F274">
            <v>74</v>
          </cell>
          <cell r="G274">
            <v>67</v>
          </cell>
          <cell r="H274">
            <v>271</v>
          </cell>
          <cell r="I274">
            <v>122</v>
          </cell>
          <cell r="J274">
            <v>98</v>
          </cell>
          <cell r="K274">
            <v>271</v>
          </cell>
          <cell r="L274">
            <v>724</v>
          </cell>
          <cell r="M274">
            <v>520</v>
          </cell>
          <cell r="N274">
            <v>271</v>
          </cell>
          <cell r="O274">
            <v>435</v>
          </cell>
          <cell r="P274">
            <v>226</v>
          </cell>
        </row>
        <row r="275">
          <cell r="B275">
            <v>272</v>
          </cell>
          <cell r="C275">
            <v>82</v>
          </cell>
          <cell r="D275">
            <v>44</v>
          </cell>
          <cell r="E275">
            <v>272</v>
          </cell>
          <cell r="F275">
            <v>73</v>
          </cell>
          <cell r="G275">
            <v>68</v>
          </cell>
          <cell r="H275">
            <v>272</v>
          </cell>
          <cell r="I275">
            <v>106</v>
          </cell>
          <cell r="J275">
            <v>187</v>
          </cell>
          <cell r="K275">
            <v>272</v>
          </cell>
          <cell r="L275">
            <v>415</v>
          </cell>
          <cell r="M275">
            <v>491</v>
          </cell>
          <cell r="N275">
            <v>272</v>
          </cell>
          <cell r="O275">
            <v>350</v>
          </cell>
          <cell r="P275">
            <v>454</v>
          </cell>
        </row>
        <row r="276">
          <cell r="B276">
            <v>273</v>
          </cell>
          <cell r="C276">
            <v>74</v>
          </cell>
          <cell r="D276">
            <v>38</v>
          </cell>
          <cell r="E276">
            <v>273</v>
          </cell>
          <cell r="F276">
            <v>102</v>
          </cell>
          <cell r="G276">
            <v>41</v>
          </cell>
          <cell r="H276">
            <v>273</v>
          </cell>
          <cell r="I276">
            <v>118</v>
          </cell>
          <cell r="J276">
            <v>218</v>
          </cell>
          <cell r="K276">
            <v>273</v>
          </cell>
          <cell r="L276">
            <v>279</v>
          </cell>
          <cell r="M276">
            <v>177</v>
          </cell>
          <cell r="N276">
            <v>273</v>
          </cell>
          <cell r="O276">
            <v>741</v>
          </cell>
          <cell r="P276">
            <v>532</v>
          </cell>
        </row>
        <row r="277">
          <cell r="B277">
            <v>274</v>
          </cell>
          <cell r="C277">
            <v>76</v>
          </cell>
          <cell r="D277">
            <v>456</v>
          </cell>
          <cell r="E277">
            <v>274</v>
          </cell>
          <cell r="F277">
            <v>73</v>
          </cell>
          <cell r="G277">
            <v>109</v>
          </cell>
          <cell r="H277">
            <v>274</v>
          </cell>
          <cell r="I277">
            <v>434</v>
          </cell>
          <cell r="J277">
            <v>281</v>
          </cell>
          <cell r="K277">
            <v>274</v>
          </cell>
          <cell r="L277">
            <v>284</v>
          </cell>
          <cell r="M277">
            <v>251</v>
          </cell>
          <cell r="N277">
            <v>274</v>
          </cell>
          <cell r="O277">
            <v>294</v>
          </cell>
          <cell r="P277">
            <v>554</v>
          </cell>
        </row>
        <row r="278">
          <cell r="B278">
            <v>275</v>
          </cell>
          <cell r="C278">
            <v>81</v>
          </cell>
          <cell r="D278">
            <v>38</v>
          </cell>
          <cell r="E278">
            <v>275</v>
          </cell>
          <cell r="F278">
            <v>99</v>
          </cell>
          <cell r="G278">
            <v>243</v>
          </cell>
          <cell r="H278">
            <v>275</v>
          </cell>
          <cell r="I278">
            <v>140</v>
          </cell>
          <cell r="J278">
            <v>47</v>
          </cell>
          <cell r="K278">
            <v>275</v>
          </cell>
          <cell r="L278">
            <v>196</v>
          </cell>
          <cell r="M278">
            <v>382</v>
          </cell>
          <cell r="N278">
            <v>275</v>
          </cell>
          <cell r="O278">
            <v>578</v>
          </cell>
          <cell r="P278">
            <v>1360</v>
          </cell>
        </row>
        <row r="279">
          <cell r="B279">
            <v>276</v>
          </cell>
          <cell r="C279">
            <v>91</v>
          </cell>
          <cell r="D279">
            <v>60</v>
          </cell>
          <cell r="E279">
            <v>276</v>
          </cell>
          <cell r="F279">
            <v>100</v>
          </cell>
          <cell r="G279">
            <v>52</v>
          </cell>
          <cell r="H279">
            <v>276</v>
          </cell>
          <cell r="I279">
            <v>145</v>
          </cell>
          <cell r="J279">
            <v>300</v>
          </cell>
          <cell r="K279">
            <v>276</v>
          </cell>
          <cell r="L279">
            <v>380</v>
          </cell>
          <cell r="M279">
            <v>425</v>
          </cell>
          <cell r="N279">
            <v>276</v>
          </cell>
          <cell r="O279">
            <v>702</v>
          </cell>
          <cell r="P279">
            <v>328</v>
          </cell>
        </row>
        <row r="280">
          <cell r="B280">
            <v>277</v>
          </cell>
          <cell r="C280">
            <v>34</v>
          </cell>
          <cell r="D280">
            <v>86</v>
          </cell>
          <cell r="E280">
            <v>277</v>
          </cell>
          <cell r="F280">
            <v>94</v>
          </cell>
          <cell r="G280">
            <v>80</v>
          </cell>
          <cell r="H280">
            <v>277</v>
          </cell>
          <cell r="I280">
            <v>114</v>
          </cell>
          <cell r="J280">
            <v>84</v>
          </cell>
          <cell r="K280">
            <v>277</v>
          </cell>
          <cell r="L280">
            <v>388</v>
          </cell>
          <cell r="M280">
            <v>589</v>
          </cell>
          <cell r="N280">
            <v>277</v>
          </cell>
          <cell r="O280">
            <v>283</v>
          </cell>
          <cell r="P280">
            <v>933</v>
          </cell>
        </row>
        <row r="281">
          <cell r="B281">
            <v>278</v>
          </cell>
          <cell r="C281">
            <v>93</v>
          </cell>
          <cell r="D281">
            <v>55</v>
          </cell>
          <cell r="E281">
            <v>278</v>
          </cell>
          <cell r="F281">
            <v>91</v>
          </cell>
          <cell r="G281">
            <v>70</v>
          </cell>
          <cell r="H281">
            <v>278</v>
          </cell>
          <cell r="I281">
            <v>337</v>
          </cell>
          <cell r="J281">
            <v>229</v>
          </cell>
          <cell r="K281">
            <v>278</v>
          </cell>
          <cell r="L281">
            <v>601</v>
          </cell>
          <cell r="M281">
            <v>224</v>
          </cell>
          <cell r="N281">
            <v>278</v>
          </cell>
          <cell r="O281">
            <v>917</v>
          </cell>
          <cell r="P281">
            <v>377</v>
          </cell>
        </row>
        <row r="282">
          <cell r="B282">
            <v>279</v>
          </cell>
          <cell r="C282">
            <v>95</v>
          </cell>
          <cell r="D282">
            <v>42</v>
          </cell>
          <cell r="E282">
            <v>279</v>
          </cell>
          <cell r="F282">
            <v>78</v>
          </cell>
          <cell r="G282">
            <v>88</v>
          </cell>
          <cell r="H282">
            <v>279</v>
          </cell>
          <cell r="I282">
            <v>219</v>
          </cell>
          <cell r="J282">
            <v>691</v>
          </cell>
          <cell r="K282">
            <v>279</v>
          </cell>
          <cell r="L282">
            <v>352</v>
          </cell>
          <cell r="M282">
            <v>287</v>
          </cell>
          <cell r="N282">
            <v>279</v>
          </cell>
          <cell r="O282">
            <v>386</v>
          </cell>
          <cell r="P282">
            <v>635</v>
          </cell>
        </row>
        <row r="283">
          <cell r="B283">
            <v>280</v>
          </cell>
          <cell r="C283">
            <v>84</v>
          </cell>
          <cell r="D283">
            <v>77</v>
          </cell>
          <cell r="E283">
            <v>280</v>
          </cell>
          <cell r="F283">
            <v>90</v>
          </cell>
          <cell r="G283">
            <v>75</v>
          </cell>
          <cell r="H283">
            <v>280</v>
          </cell>
          <cell r="I283">
            <v>137</v>
          </cell>
          <cell r="J283">
            <v>105</v>
          </cell>
          <cell r="K283">
            <v>280</v>
          </cell>
          <cell r="L283">
            <v>447</v>
          </cell>
          <cell r="M283">
            <v>340</v>
          </cell>
          <cell r="N283">
            <v>280</v>
          </cell>
          <cell r="O283">
            <v>488</v>
          </cell>
          <cell r="P283">
            <v>457</v>
          </cell>
        </row>
        <row r="284">
          <cell r="B284">
            <v>281</v>
          </cell>
          <cell r="C284">
            <v>85</v>
          </cell>
          <cell r="D284">
            <v>38</v>
          </cell>
          <cell r="E284">
            <v>281</v>
          </cell>
          <cell r="F284">
            <v>123</v>
          </cell>
          <cell r="G284">
            <v>53</v>
          </cell>
          <cell r="H284">
            <v>281</v>
          </cell>
          <cell r="I284">
            <v>90</v>
          </cell>
          <cell r="J284">
            <v>195</v>
          </cell>
          <cell r="K284">
            <v>281</v>
          </cell>
          <cell r="L284">
            <v>407</v>
          </cell>
          <cell r="M284">
            <v>463</v>
          </cell>
          <cell r="N284">
            <v>281</v>
          </cell>
          <cell r="O284">
            <v>230</v>
          </cell>
          <cell r="P284">
            <v>521</v>
          </cell>
        </row>
        <row r="285">
          <cell r="B285">
            <v>282</v>
          </cell>
          <cell r="C285">
            <v>81</v>
          </cell>
          <cell r="D285">
            <v>38</v>
          </cell>
          <cell r="E285">
            <v>282</v>
          </cell>
          <cell r="F285">
            <v>84</v>
          </cell>
          <cell r="G285">
            <v>65</v>
          </cell>
          <cell r="H285">
            <v>282</v>
          </cell>
          <cell r="I285">
            <v>106</v>
          </cell>
          <cell r="J285">
            <v>211</v>
          </cell>
          <cell r="K285">
            <v>282</v>
          </cell>
          <cell r="L285">
            <v>350</v>
          </cell>
          <cell r="M285">
            <v>370</v>
          </cell>
          <cell r="N285">
            <v>282</v>
          </cell>
          <cell r="O285">
            <v>578</v>
          </cell>
          <cell r="P285">
            <v>309</v>
          </cell>
        </row>
        <row r="286">
          <cell r="B286">
            <v>283</v>
          </cell>
          <cell r="C286">
            <v>80</v>
          </cell>
          <cell r="D286">
            <v>84</v>
          </cell>
          <cell r="E286">
            <v>283</v>
          </cell>
          <cell r="F286">
            <v>85</v>
          </cell>
          <cell r="G286">
            <v>36</v>
          </cell>
          <cell r="H286">
            <v>283</v>
          </cell>
          <cell r="I286">
            <v>190</v>
          </cell>
          <cell r="J286">
            <v>410</v>
          </cell>
          <cell r="K286">
            <v>283</v>
          </cell>
          <cell r="L286">
            <v>335</v>
          </cell>
          <cell r="M286">
            <v>502</v>
          </cell>
          <cell r="N286">
            <v>283</v>
          </cell>
          <cell r="O286">
            <v>685</v>
          </cell>
          <cell r="P286">
            <v>546</v>
          </cell>
        </row>
        <row r="287">
          <cell r="B287">
            <v>284</v>
          </cell>
          <cell r="C287">
            <v>90</v>
          </cell>
          <cell r="D287">
            <v>85</v>
          </cell>
          <cell r="E287">
            <v>284</v>
          </cell>
          <cell r="F287">
            <v>73</v>
          </cell>
          <cell r="G287">
            <v>74</v>
          </cell>
          <cell r="H287">
            <v>284</v>
          </cell>
          <cell r="I287">
            <v>241</v>
          </cell>
          <cell r="J287">
            <v>341</v>
          </cell>
          <cell r="K287">
            <v>284</v>
          </cell>
          <cell r="L287">
            <v>576</v>
          </cell>
          <cell r="M287">
            <v>302</v>
          </cell>
          <cell r="N287">
            <v>284</v>
          </cell>
          <cell r="O287">
            <v>603</v>
          </cell>
          <cell r="P287">
            <v>229</v>
          </cell>
        </row>
        <row r="288">
          <cell r="B288">
            <v>285</v>
          </cell>
          <cell r="C288">
            <v>94</v>
          </cell>
          <cell r="D288">
            <v>55</v>
          </cell>
          <cell r="E288">
            <v>285</v>
          </cell>
          <cell r="F288">
            <v>100</v>
          </cell>
          <cell r="G288">
            <v>54</v>
          </cell>
          <cell r="H288">
            <v>285</v>
          </cell>
          <cell r="I288">
            <v>129</v>
          </cell>
          <cell r="J288">
            <v>84</v>
          </cell>
          <cell r="K288">
            <v>285</v>
          </cell>
          <cell r="L288">
            <v>298</v>
          </cell>
          <cell r="M288">
            <v>823</v>
          </cell>
          <cell r="N288">
            <v>285</v>
          </cell>
          <cell r="O288">
            <v>904</v>
          </cell>
          <cell r="P288">
            <v>505</v>
          </cell>
        </row>
        <row r="289">
          <cell r="B289">
            <v>286</v>
          </cell>
          <cell r="C289">
            <v>80</v>
          </cell>
          <cell r="D289">
            <v>52</v>
          </cell>
          <cell r="E289">
            <v>286</v>
          </cell>
          <cell r="F289">
            <v>82</v>
          </cell>
          <cell r="G289">
            <v>54</v>
          </cell>
          <cell r="H289">
            <v>286</v>
          </cell>
          <cell r="I289">
            <v>160</v>
          </cell>
          <cell r="J289">
            <v>706</v>
          </cell>
          <cell r="K289">
            <v>286</v>
          </cell>
          <cell r="L289">
            <v>353</v>
          </cell>
          <cell r="M289">
            <v>288</v>
          </cell>
          <cell r="N289">
            <v>286</v>
          </cell>
          <cell r="O289">
            <v>497</v>
          </cell>
          <cell r="P289">
            <v>142</v>
          </cell>
        </row>
        <row r="290">
          <cell r="B290">
            <v>287</v>
          </cell>
          <cell r="C290">
            <v>63</v>
          </cell>
          <cell r="D290">
            <v>154</v>
          </cell>
          <cell r="E290">
            <v>287</v>
          </cell>
          <cell r="F290">
            <v>65</v>
          </cell>
          <cell r="G290">
            <v>54</v>
          </cell>
          <cell r="H290">
            <v>287</v>
          </cell>
          <cell r="I290">
            <v>327</v>
          </cell>
          <cell r="J290">
            <v>105</v>
          </cell>
          <cell r="K290">
            <v>287</v>
          </cell>
          <cell r="L290">
            <v>264</v>
          </cell>
          <cell r="M290">
            <v>247</v>
          </cell>
          <cell r="N290">
            <v>287</v>
          </cell>
          <cell r="O290">
            <v>354</v>
          </cell>
          <cell r="P290">
            <v>492</v>
          </cell>
        </row>
        <row r="291">
          <cell r="B291">
            <v>288</v>
          </cell>
          <cell r="C291">
            <v>64</v>
          </cell>
          <cell r="D291">
            <v>169</v>
          </cell>
          <cell r="E291">
            <v>288</v>
          </cell>
          <cell r="F291">
            <v>74</v>
          </cell>
          <cell r="G291">
            <v>59</v>
          </cell>
          <cell r="H291">
            <v>288</v>
          </cell>
          <cell r="I291">
            <v>162</v>
          </cell>
          <cell r="J291">
            <v>235</v>
          </cell>
          <cell r="K291">
            <v>288</v>
          </cell>
          <cell r="L291">
            <v>407</v>
          </cell>
          <cell r="M291">
            <v>451</v>
          </cell>
          <cell r="N291">
            <v>288</v>
          </cell>
          <cell r="O291">
            <v>933</v>
          </cell>
          <cell r="P291">
            <v>378</v>
          </cell>
        </row>
        <row r="292">
          <cell r="B292">
            <v>289</v>
          </cell>
          <cell r="C292">
            <v>56</v>
          </cell>
          <cell r="D292">
            <v>88</v>
          </cell>
          <cell r="E292">
            <v>289</v>
          </cell>
          <cell r="F292">
            <v>110</v>
          </cell>
          <cell r="G292">
            <v>85</v>
          </cell>
          <cell r="H292">
            <v>289</v>
          </cell>
          <cell r="I292">
            <v>147</v>
          </cell>
          <cell r="J292">
            <v>310</v>
          </cell>
          <cell r="K292">
            <v>289</v>
          </cell>
          <cell r="L292">
            <v>488</v>
          </cell>
          <cell r="M292">
            <v>356</v>
          </cell>
          <cell r="N292">
            <v>289</v>
          </cell>
          <cell r="O292">
            <v>389</v>
          </cell>
          <cell r="P292">
            <v>758</v>
          </cell>
        </row>
        <row r="293">
          <cell r="B293">
            <v>290</v>
          </cell>
          <cell r="C293">
            <v>56</v>
          </cell>
          <cell r="D293">
            <v>38</v>
          </cell>
          <cell r="E293">
            <v>290</v>
          </cell>
          <cell r="F293">
            <v>79</v>
          </cell>
          <cell r="G293">
            <v>46</v>
          </cell>
          <cell r="H293">
            <v>290</v>
          </cell>
          <cell r="I293">
            <v>386</v>
          </cell>
          <cell r="J293">
            <v>44</v>
          </cell>
          <cell r="K293">
            <v>290</v>
          </cell>
          <cell r="L293">
            <v>310</v>
          </cell>
          <cell r="M293">
            <v>106</v>
          </cell>
          <cell r="N293">
            <v>290</v>
          </cell>
          <cell r="O293">
            <v>785</v>
          </cell>
          <cell r="P293">
            <v>597</v>
          </cell>
        </row>
        <row r="294">
          <cell r="B294">
            <v>291</v>
          </cell>
          <cell r="C294">
            <v>66</v>
          </cell>
          <cell r="D294">
            <v>48</v>
          </cell>
          <cell r="E294">
            <v>291</v>
          </cell>
          <cell r="F294">
            <v>98</v>
          </cell>
          <cell r="G294">
            <v>66</v>
          </cell>
          <cell r="H294">
            <v>291</v>
          </cell>
          <cell r="I294">
            <v>271</v>
          </cell>
          <cell r="J294">
            <v>436</v>
          </cell>
          <cell r="K294">
            <v>291</v>
          </cell>
          <cell r="L294">
            <v>434</v>
          </cell>
          <cell r="M294">
            <v>424</v>
          </cell>
          <cell r="N294">
            <v>291</v>
          </cell>
          <cell r="O294">
            <v>570</v>
          </cell>
          <cell r="P294">
            <v>420</v>
          </cell>
        </row>
        <row r="295">
          <cell r="B295">
            <v>292</v>
          </cell>
          <cell r="C295">
            <v>80</v>
          </cell>
          <cell r="D295">
            <v>52</v>
          </cell>
          <cell r="E295">
            <v>292</v>
          </cell>
          <cell r="F295">
            <v>68</v>
          </cell>
          <cell r="G295">
            <v>104</v>
          </cell>
          <cell r="H295">
            <v>292</v>
          </cell>
          <cell r="I295">
            <v>415</v>
          </cell>
          <cell r="J295">
            <v>411</v>
          </cell>
          <cell r="K295">
            <v>292</v>
          </cell>
          <cell r="L295">
            <v>306</v>
          </cell>
          <cell r="M295">
            <v>536</v>
          </cell>
          <cell r="N295">
            <v>292</v>
          </cell>
          <cell r="O295">
            <v>250</v>
          </cell>
          <cell r="P295">
            <v>526</v>
          </cell>
        </row>
        <row r="296">
          <cell r="B296">
            <v>293</v>
          </cell>
          <cell r="C296">
            <v>91</v>
          </cell>
          <cell r="D296">
            <v>67</v>
          </cell>
          <cell r="E296">
            <v>293</v>
          </cell>
          <cell r="F296">
            <v>142</v>
          </cell>
          <cell r="G296">
            <v>47</v>
          </cell>
          <cell r="H296">
            <v>293</v>
          </cell>
          <cell r="I296">
            <v>341</v>
          </cell>
          <cell r="J296">
            <v>422</v>
          </cell>
          <cell r="K296">
            <v>293</v>
          </cell>
          <cell r="L296">
            <v>210</v>
          </cell>
          <cell r="M296">
            <v>194</v>
          </cell>
          <cell r="N296">
            <v>293</v>
          </cell>
          <cell r="O296">
            <v>314</v>
          </cell>
          <cell r="P296">
            <v>860</v>
          </cell>
        </row>
        <row r="297">
          <cell r="B297">
            <v>294</v>
          </cell>
          <cell r="C297">
            <v>83</v>
          </cell>
          <cell r="D297">
            <v>38</v>
          </cell>
          <cell r="E297">
            <v>294</v>
          </cell>
          <cell r="F297">
            <v>123</v>
          </cell>
          <cell r="G297">
            <v>68</v>
          </cell>
          <cell r="H297">
            <v>294</v>
          </cell>
          <cell r="I297">
            <v>143</v>
          </cell>
          <cell r="J297">
            <v>147</v>
          </cell>
          <cell r="K297">
            <v>294</v>
          </cell>
          <cell r="L297">
            <v>407</v>
          </cell>
          <cell r="M297">
            <v>353</v>
          </cell>
          <cell r="N297">
            <v>294</v>
          </cell>
          <cell r="O297">
            <v>583</v>
          </cell>
          <cell r="P297">
            <v>584</v>
          </cell>
        </row>
        <row r="298">
          <cell r="B298">
            <v>295</v>
          </cell>
          <cell r="C298">
            <v>85</v>
          </cell>
          <cell r="D298">
            <v>66</v>
          </cell>
          <cell r="E298">
            <v>295</v>
          </cell>
          <cell r="F298">
            <v>108</v>
          </cell>
          <cell r="G298">
            <v>3827</v>
          </cell>
          <cell r="H298">
            <v>295</v>
          </cell>
          <cell r="I298">
            <v>139</v>
          </cell>
          <cell r="J298">
            <v>428</v>
          </cell>
          <cell r="K298">
            <v>295</v>
          </cell>
          <cell r="L298">
            <v>361</v>
          </cell>
          <cell r="M298">
            <v>392</v>
          </cell>
          <cell r="N298">
            <v>295</v>
          </cell>
          <cell r="O298">
            <v>901</v>
          </cell>
          <cell r="P298">
            <v>544</v>
          </cell>
        </row>
        <row r="299">
          <cell r="B299">
            <v>296</v>
          </cell>
          <cell r="C299">
            <v>63</v>
          </cell>
          <cell r="D299">
            <v>43</v>
          </cell>
          <cell r="E299">
            <v>296</v>
          </cell>
          <cell r="F299">
            <v>86</v>
          </cell>
          <cell r="G299">
            <v>41</v>
          </cell>
          <cell r="H299">
            <v>296</v>
          </cell>
          <cell r="I299">
            <v>181</v>
          </cell>
          <cell r="J299">
            <v>361</v>
          </cell>
          <cell r="K299">
            <v>296</v>
          </cell>
          <cell r="L299">
            <v>625</v>
          </cell>
          <cell r="M299">
            <v>184</v>
          </cell>
          <cell r="N299">
            <v>296</v>
          </cell>
          <cell r="O299">
            <v>604</v>
          </cell>
          <cell r="P299">
            <v>483</v>
          </cell>
        </row>
        <row r="300">
          <cell r="B300">
            <v>297</v>
          </cell>
          <cell r="C300">
            <v>55</v>
          </cell>
          <cell r="D300">
            <v>65</v>
          </cell>
          <cell r="E300">
            <v>297</v>
          </cell>
          <cell r="F300">
            <v>95</v>
          </cell>
          <cell r="G300">
            <v>40</v>
          </cell>
          <cell r="H300">
            <v>297</v>
          </cell>
          <cell r="I300">
            <v>114</v>
          </cell>
          <cell r="J300">
            <v>44</v>
          </cell>
          <cell r="K300">
            <v>297</v>
          </cell>
          <cell r="L300">
            <v>544</v>
          </cell>
          <cell r="M300">
            <v>341</v>
          </cell>
          <cell r="N300">
            <v>297</v>
          </cell>
          <cell r="O300">
            <v>910</v>
          </cell>
          <cell r="P300">
            <v>977</v>
          </cell>
        </row>
        <row r="301">
          <cell r="B301">
            <v>298</v>
          </cell>
          <cell r="C301">
            <v>117</v>
          </cell>
          <cell r="D301">
            <v>38</v>
          </cell>
          <cell r="E301">
            <v>298</v>
          </cell>
          <cell r="F301">
            <v>114</v>
          </cell>
          <cell r="G301">
            <v>161</v>
          </cell>
          <cell r="H301">
            <v>298</v>
          </cell>
          <cell r="I301">
            <v>139</v>
          </cell>
          <cell r="J301">
            <v>44</v>
          </cell>
          <cell r="K301">
            <v>298</v>
          </cell>
          <cell r="L301">
            <v>409</v>
          </cell>
          <cell r="M301">
            <v>699</v>
          </cell>
          <cell r="N301">
            <v>298</v>
          </cell>
          <cell r="O301">
            <v>884</v>
          </cell>
          <cell r="P301">
            <v>390</v>
          </cell>
        </row>
        <row r="302">
          <cell r="B302">
            <v>299</v>
          </cell>
          <cell r="C302">
            <v>86</v>
          </cell>
          <cell r="D302">
            <v>68</v>
          </cell>
          <cell r="E302">
            <v>299</v>
          </cell>
          <cell r="F302">
            <v>95</v>
          </cell>
          <cell r="G302">
            <v>84</v>
          </cell>
          <cell r="H302">
            <v>299</v>
          </cell>
          <cell r="I302">
            <v>134</v>
          </cell>
          <cell r="J302">
            <v>243</v>
          </cell>
          <cell r="K302">
            <v>299</v>
          </cell>
          <cell r="L302">
            <v>298</v>
          </cell>
          <cell r="M302">
            <v>384</v>
          </cell>
          <cell r="N302">
            <v>299</v>
          </cell>
          <cell r="O302">
            <v>730</v>
          </cell>
          <cell r="P302">
            <v>469</v>
          </cell>
        </row>
        <row r="303">
          <cell r="B303">
            <v>300</v>
          </cell>
          <cell r="C303">
            <v>61</v>
          </cell>
          <cell r="D303">
            <v>68</v>
          </cell>
          <cell r="E303">
            <v>300</v>
          </cell>
          <cell r="F303">
            <v>44</v>
          </cell>
          <cell r="G303">
            <v>42</v>
          </cell>
          <cell r="H303">
            <v>300</v>
          </cell>
          <cell r="I303">
            <v>115</v>
          </cell>
          <cell r="J303">
            <v>80</v>
          </cell>
          <cell r="K303">
            <v>300</v>
          </cell>
          <cell r="L303">
            <v>319</v>
          </cell>
          <cell r="M303">
            <v>304</v>
          </cell>
          <cell r="N303">
            <v>300</v>
          </cell>
          <cell r="O303">
            <v>578</v>
          </cell>
          <cell r="P303">
            <v>505</v>
          </cell>
        </row>
        <row r="304">
          <cell r="B304">
            <v>301</v>
          </cell>
          <cell r="C304">
            <v>73</v>
          </cell>
          <cell r="D304">
            <v>92</v>
          </cell>
          <cell r="E304">
            <v>301</v>
          </cell>
          <cell r="F304">
            <v>73</v>
          </cell>
          <cell r="G304">
            <v>75</v>
          </cell>
          <cell r="H304">
            <v>301</v>
          </cell>
          <cell r="I304">
            <v>147</v>
          </cell>
          <cell r="J304">
            <v>244</v>
          </cell>
          <cell r="K304">
            <v>301</v>
          </cell>
          <cell r="L304">
            <v>271</v>
          </cell>
          <cell r="M304">
            <v>398</v>
          </cell>
          <cell r="N304">
            <v>301</v>
          </cell>
          <cell r="O304">
            <v>1211</v>
          </cell>
          <cell r="P304">
            <v>539</v>
          </cell>
        </row>
        <row r="305">
          <cell r="B305">
            <v>302</v>
          </cell>
          <cell r="C305">
            <v>79</v>
          </cell>
          <cell r="D305">
            <v>38</v>
          </cell>
          <cell r="E305">
            <v>302</v>
          </cell>
          <cell r="F305">
            <v>87</v>
          </cell>
          <cell r="G305">
            <v>35</v>
          </cell>
          <cell r="H305">
            <v>302</v>
          </cell>
          <cell r="I305">
            <v>354</v>
          </cell>
          <cell r="J305">
            <v>213</v>
          </cell>
          <cell r="K305">
            <v>302</v>
          </cell>
          <cell r="L305">
            <v>708</v>
          </cell>
          <cell r="M305">
            <v>292</v>
          </cell>
          <cell r="N305">
            <v>302</v>
          </cell>
          <cell r="O305">
            <v>908</v>
          </cell>
          <cell r="P305">
            <v>1005</v>
          </cell>
        </row>
        <row r="306">
          <cell r="B306">
            <v>303</v>
          </cell>
          <cell r="C306">
            <v>77</v>
          </cell>
          <cell r="D306">
            <v>56</v>
          </cell>
          <cell r="E306">
            <v>303</v>
          </cell>
          <cell r="F306">
            <v>77</v>
          </cell>
          <cell r="G306">
            <v>62</v>
          </cell>
          <cell r="H306">
            <v>303</v>
          </cell>
          <cell r="I306">
            <v>181</v>
          </cell>
          <cell r="J306">
            <v>282</v>
          </cell>
          <cell r="K306">
            <v>303</v>
          </cell>
          <cell r="L306">
            <v>386</v>
          </cell>
          <cell r="M306">
            <v>366</v>
          </cell>
          <cell r="N306">
            <v>303</v>
          </cell>
          <cell r="O306">
            <v>901</v>
          </cell>
          <cell r="P306">
            <v>721</v>
          </cell>
        </row>
        <row r="307">
          <cell r="B307">
            <v>304</v>
          </cell>
          <cell r="C307">
            <v>71</v>
          </cell>
          <cell r="D307">
            <v>77</v>
          </cell>
          <cell r="E307">
            <v>304</v>
          </cell>
          <cell r="F307">
            <v>76</v>
          </cell>
          <cell r="G307">
            <v>54</v>
          </cell>
          <cell r="H307">
            <v>304</v>
          </cell>
          <cell r="I307">
            <v>134</v>
          </cell>
          <cell r="J307">
            <v>292</v>
          </cell>
          <cell r="K307">
            <v>304</v>
          </cell>
          <cell r="L307">
            <v>488</v>
          </cell>
          <cell r="M307">
            <v>839</v>
          </cell>
          <cell r="N307">
            <v>304</v>
          </cell>
          <cell r="O307">
            <v>19855</v>
          </cell>
          <cell r="P307">
            <v>771</v>
          </cell>
        </row>
        <row r="308">
          <cell r="B308">
            <v>305</v>
          </cell>
          <cell r="C308">
            <v>61</v>
          </cell>
          <cell r="D308">
            <v>71</v>
          </cell>
          <cell r="E308">
            <v>305</v>
          </cell>
          <cell r="F308">
            <v>85</v>
          </cell>
          <cell r="G308">
            <v>67</v>
          </cell>
          <cell r="H308">
            <v>305</v>
          </cell>
          <cell r="I308">
            <v>113</v>
          </cell>
          <cell r="J308">
            <v>302</v>
          </cell>
          <cell r="K308">
            <v>305</v>
          </cell>
          <cell r="L308">
            <v>216</v>
          </cell>
          <cell r="M308">
            <v>184</v>
          </cell>
          <cell r="N308">
            <v>305</v>
          </cell>
          <cell r="O308">
            <v>623</v>
          </cell>
          <cell r="P308">
            <v>514</v>
          </cell>
        </row>
        <row r="309">
          <cell r="B309">
            <v>306</v>
          </cell>
          <cell r="C309">
            <v>79</v>
          </cell>
          <cell r="D309">
            <v>57</v>
          </cell>
          <cell r="E309">
            <v>306</v>
          </cell>
          <cell r="F309">
            <v>104</v>
          </cell>
          <cell r="G309">
            <v>104</v>
          </cell>
          <cell r="H309">
            <v>306</v>
          </cell>
          <cell r="I309">
            <v>132</v>
          </cell>
          <cell r="J309">
            <v>76</v>
          </cell>
          <cell r="K309">
            <v>306</v>
          </cell>
          <cell r="L309">
            <v>256</v>
          </cell>
          <cell r="M309">
            <v>460</v>
          </cell>
          <cell r="N309">
            <v>306</v>
          </cell>
          <cell r="O309">
            <v>725</v>
          </cell>
          <cell r="P309">
            <v>623</v>
          </cell>
        </row>
        <row r="310">
          <cell r="B310">
            <v>307</v>
          </cell>
          <cell r="C310">
            <v>52</v>
          </cell>
          <cell r="D310">
            <v>67</v>
          </cell>
          <cell r="E310">
            <v>307</v>
          </cell>
          <cell r="F310">
            <v>100</v>
          </cell>
          <cell r="G310">
            <v>64</v>
          </cell>
          <cell r="H310">
            <v>307</v>
          </cell>
          <cell r="I310">
            <v>111</v>
          </cell>
          <cell r="J310">
            <v>273</v>
          </cell>
          <cell r="K310">
            <v>307</v>
          </cell>
          <cell r="L310">
            <v>599</v>
          </cell>
          <cell r="M310">
            <v>301</v>
          </cell>
          <cell r="N310">
            <v>307</v>
          </cell>
          <cell r="O310">
            <v>589</v>
          </cell>
          <cell r="P310">
            <v>325</v>
          </cell>
        </row>
        <row r="311">
          <cell r="B311">
            <v>308</v>
          </cell>
          <cell r="C311">
            <v>104</v>
          </cell>
          <cell r="D311">
            <v>69</v>
          </cell>
          <cell r="E311">
            <v>308</v>
          </cell>
          <cell r="F311">
            <v>75</v>
          </cell>
          <cell r="G311">
            <v>46</v>
          </cell>
          <cell r="H311">
            <v>308</v>
          </cell>
          <cell r="I311">
            <v>111</v>
          </cell>
          <cell r="J311">
            <v>694</v>
          </cell>
          <cell r="K311">
            <v>308</v>
          </cell>
          <cell r="L311">
            <v>388</v>
          </cell>
          <cell r="M311">
            <v>362</v>
          </cell>
          <cell r="N311">
            <v>308</v>
          </cell>
          <cell r="O311">
            <v>697</v>
          </cell>
          <cell r="P311">
            <v>963</v>
          </cell>
        </row>
        <row r="312">
          <cell r="B312">
            <v>309</v>
          </cell>
          <cell r="C312">
            <v>45</v>
          </cell>
          <cell r="D312">
            <v>75</v>
          </cell>
          <cell r="E312">
            <v>309</v>
          </cell>
          <cell r="F312">
            <v>88</v>
          </cell>
          <cell r="G312">
            <v>59</v>
          </cell>
          <cell r="H312">
            <v>309</v>
          </cell>
          <cell r="I312">
            <v>276</v>
          </cell>
          <cell r="J312">
            <v>89</v>
          </cell>
          <cell r="K312">
            <v>309</v>
          </cell>
          <cell r="L312">
            <v>257</v>
          </cell>
          <cell r="M312">
            <v>295</v>
          </cell>
          <cell r="N312">
            <v>309</v>
          </cell>
          <cell r="O312">
            <v>664</v>
          </cell>
          <cell r="P312">
            <v>392</v>
          </cell>
        </row>
        <row r="313">
          <cell r="B313">
            <v>310</v>
          </cell>
          <cell r="C313">
            <v>69</v>
          </cell>
          <cell r="D313">
            <v>72</v>
          </cell>
          <cell r="E313">
            <v>310</v>
          </cell>
          <cell r="F313">
            <v>69</v>
          </cell>
          <cell r="G313">
            <v>57</v>
          </cell>
          <cell r="H313">
            <v>310</v>
          </cell>
          <cell r="I313">
            <v>272</v>
          </cell>
          <cell r="J313">
            <v>260</v>
          </cell>
          <cell r="K313">
            <v>310</v>
          </cell>
          <cell r="L313">
            <v>427</v>
          </cell>
          <cell r="M313">
            <v>322</v>
          </cell>
          <cell r="N313">
            <v>310</v>
          </cell>
          <cell r="O313">
            <v>697</v>
          </cell>
          <cell r="P313">
            <v>652</v>
          </cell>
        </row>
        <row r="314">
          <cell r="B314">
            <v>311</v>
          </cell>
          <cell r="C314">
            <v>79</v>
          </cell>
          <cell r="D314">
            <v>38</v>
          </cell>
          <cell r="E314">
            <v>311</v>
          </cell>
          <cell r="F314">
            <v>111</v>
          </cell>
          <cell r="G314">
            <v>103</v>
          </cell>
          <cell r="H314">
            <v>311</v>
          </cell>
          <cell r="I314">
            <v>293</v>
          </cell>
          <cell r="J314">
            <v>275</v>
          </cell>
          <cell r="K314">
            <v>311</v>
          </cell>
          <cell r="L314">
            <v>347</v>
          </cell>
          <cell r="M314">
            <v>331</v>
          </cell>
          <cell r="N314">
            <v>311</v>
          </cell>
          <cell r="O314">
            <v>765</v>
          </cell>
          <cell r="P314">
            <v>737</v>
          </cell>
        </row>
        <row r="315">
          <cell r="B315">
            <v>312</v>
          </cell>
          <cell r="C315">
            <v>53</v>
          </cell>
          <cell r="D315">
            <v>55</v>
          </cell>
          <cell r="E315">
            <v>312</v>
          </cell>
          <cell r="F315">
            <v>147</v>
          </cell>
          <cell r="G315">
            <v>104</v>
          </cell>
          <cell r="H315">
            <v>312</v>
          </cell>
          <cell r="I315">
            <v>341</v>
          </cell>
          <cell r="J315">
            <v>216</v>
          </cell>
          <cell r="K315">
            <v>312</v>
          </cell>
          <cell r="L315">
            <v>244</v>
          </cell>
          <cell r="M315">
            <v>143</v>
          </cell>
          <cell r="N315">
            <v>312</v>
          </cell>
          <cell r="O315">
            <v>428</v>
          </cell>
          <cell r="P315">
            <v>539</v>
          </cell>
        </row>
        <row r="316">
          <cell r="B316">
            <v>313</v>
          </cell>
          <cell r="C316">
            <v>41</v>
          </cell>
          <cell r="D316">
            <v>67</v>
          </cell>
          <cell r="E316">
            <v>313</v>
          </cell>
          <cell r="F316">
            <v>135</v>
          </cell>
          <cell r="G316">
            <v>396</v>
          </cell>
          <cell r="H316">
            <v>313</v>
          </cell>
          <cell r="I316">
            <v>122</v>
          </cell>
          <cell r="J316">
            <v>317</v>
          </cell>
          <cell r="K316">
            <v>313</v>
          </cell>
          <cell r="L316">
            <v>367</v>
          </cell>
          <cell r="M316">
            <v>288</v>
          </cell>
          <cell r="N316">
            <v>313</v>
          </cell>
          <cell r="O316">
            <v>929</v>
          </cell>
          <cell r="P316">
            <v>570</v>
          </cell>
        </row>
        <row r="317">
          <cell r="B317">
            <v>314</v>
          </cell>
          <cell r="C317">
            <v>80</v>
          </cell>
          <cell r="D317">
            <v>41</v>
          </cell>
          <cell r="E317">
            <v>314</v>
          </cell>
          <cell r="F317">
            <v>159</v>
          </cell>
          <cell r="G317">
            <v>182</v>
          </cell>
          <cell r="H317">
            <v>314</v>
          </cell>
          <cell r="I317">
            <v>110</v>
          </cell>
          <cell r="J317">
            <v>201</v>
          </cell>
          <cell r="K317">
            <v>314</v>
          </cell>
          <cell r="L317">
            <v>276</v>
          </cell>
          <cell r="M317">
            <v>166</v>
          </cell>
          <cell r="N317">
            <v>314</v>
          </cell>
          <cell r="O317">
            <v>1018</v>
          </cell>
          <cell r="P317">
            <v>751</v>
          </cell>
        </row>
        <row r="318">
          <cell r="B318">
            <v>315</v>
          </cell>
          <cell r="C318">
            <v>57</v>
          </cell>
          <cell r="D318">
            <v>47</v>
          </cell>
          <cell r="E318">
            <v>315</v>
          </cell>
          <cell r="F318">
            <v>131</v>
          </cell>
          <cell r="G318">
            <v>75</v>
          </cell>
          <cell r="H318">
            <v>315</v>
          </cell>
          <cell r="I318">
            <v>203</v>
          </cell>
          <cell r="J318">
            <v>87</v>
          </cell>
          <cell r="K318">
            <v>315</v>
          </cell>
          <cell r="L318">
            <v>448</v>
          </cell>
          <cell r="M318">
            <v>298</v>
          </cell>
          <cell r="N318">
            <v>315</v>
          </cell>
          <cell r="O318">
            <v>376</v>
          </cell>
          <cell r="P318">
            <v>703</v>
          </cell>
        </row>
        <row r="319">
          <cell r="B319">
            <v>316</v>
          </cell>
          <cell r="C319">
            <v>69</v>
          </cell>
          <cell r="D319">
            <v>70</v>
          </cell>
          <cell r="E319">
            <v>316</v>
          </cell>
          <cell r="F319">
            <v>90</v>
          </cell>
          <cell r="G319">
            <v>89</v>
          </cell>
          <cell r="H319">
            <v>316</v>
          </cell>
          <cell r="I319">
            <v>275</v>
          </cell>
          <cell r="J319">
            <v>183</v>
          </cell>
          <cell r="K319">
            <v>316</v>
          </cell>
          <cell r="L319">
            <v>267</v>
          </cell>
          <cell r="M319">
            <v>358</v>
          </cell>
          <cell r="N319">
            <v>316</v>
          </cell>
          <cell r="O319">
            <v>535</v>
          </cell>
          <cell r="P319">
            <v>733</v>
          </cell>
        </row>
        <row r="320">
          <cell r="B320">
            <v>317</v>
          </cell>
          <cell r="C320">
            <v>73</v>
          </cell>
          <cell r="D320">
            <v>69</v>
          </cell>
          <cell r="E320">
            <v>317</v>
          </cell>
          <cell r="F320">
            <v>78</v>
          </cell>
          <cell r="G320">
            <v>69</v>
          </cell>
          <cell r="H320">
            <v>317</v>
          </cell>
          <cell r="I320">
            <v>367</v>
          </cell>
          <cell r="J320">
            <v>419</v>
          </cell>
          <cell r="K320">
            <v>317</v>
          </cell>
          <cell r="L320">
            <v>413</v>
          </cell>
          <cell r="M320">
            <v>357</v>
          </cell>
          <cell r="N320">
            <v>317</v>
          </cell>
          <cell r="O320">
            <v>479</v>
          </cell>
          <cell r="P320">
            <v>816</v>
          </cell>
        </row>
        <row r="321">
          <cell r="B321">
            <v>318</v>
          </cell>
          <cell r="C321">
            <v>79</v>
          </cell>
          <cell r="D321">
            <v>101</v>
          </cell>
          <cell r="E321">
            <v>318</v>
          </cell>
          <cell r="F321">
            <v>72</v>
          </cell>
          <cell r="G321">
            <v>37</v>
          </cell>
          <cell r="H321">
            <v>318</v>
          </cell>
          <cell r="I321">
            <v>524</v>
          </cell>
          <cell r="J321">
            <v>434</v>
          </cell>
          <cell r="K321">
            <v>318</v>
          </cell>
          <cell r="L321">
            <v>480</v>
          </cell>
          <cell r="M321">
            <v>464</v>
          </cell>
          <cell r="N321">
            <v>318</v>
          </cell>
          <cell r="O321">
            <v>895</v>
          </cell>
          <cell r="P321">
            <v>517</v>
          </cell>
        </row>
        <row r="322">
          <cell r="B322">
            <v>319</v>
          </cell>
          <cell r="C322">
            <v>44</v>
          </cell>
          <cell r="D322">
            <v>74</v>
          </cell>
          <cell r="E322">
            <v>319</v>
          </cell>
          <cell r="F322">
            <v>76</v>
          </cell>
          <cell r="G322">
            <v>133</v>
          </cell>
          <cell r="H322">
            <v>319</v>
          </cell>
          <cell r="I322">
            <v>393</v>
          </cell>
          <cell r="J322">
            <v>238</v>
          </cell>
          <cell r="K322">
            <v>319</v>
          </cell>
          <cell r="L322">
            <v>134</v>
          </cell>
          <cell r="M322">
            <v>334</v>
          </cell>
          <cell r="N322">
            <v>319</v>
          </cell>
          <cell r="O322">
            <v>655</v>
          </cell>
          <cell r="P322">
            <v>585</v>
          </cell>
        </row>
        <row r="323">
          <cell r="B323">
            <v>320</v>
          </cell>
          <cell r="C323">
            <v>89</v>
          </cell>
          <cell r="D323">
            <v>53</v>
          </cell>
          <cell r="E323">
            <v>320</v>
          </cell>
          <cell r="F323">
            <v>81</v>
          </cell>
          <cell r="G323">
            <v>55</v>
          </cell>
          <cell r="H323">
            <v>320</v>
          </cell>
          <cell r="I323">
            <v>176</v>
          </cell>
          <cell r="J323">
            <v>381</v>
          </cell>
          <cell r="K323">
            <v>320</v>
          </cell>
          <cell r="L323">
            <v>404</v>
          </cell>
          <cell r="M323">
            <v>201</v>
          </cell>
          <cell r="N323">
            <v>320</v>
          </cell>
          <cell r="O323">
            <v>1222</v>
          </cell>
          <cell r="P323">
            <v>407</v>
          </cell>
        </row>
        <row r="324">
          <cell r="B324">
            <v>321</v>
          </cell>
          <cell r="C324">
            <v>85</v>
          </cell>
          <cell r="D324">
            <v>100</v>
          </cell>
          <cell r="E324">
            <v>321</v>
          </cell>
          <cell r="F324">
            <v>83</v>
          </cell>
          <cell r="G324">
            <v>82</v>
          </cell>
          <cell r="H324">
            <v>321</v>
          </cell>
          <cell r="I324">
            <v>275</v>
          </cell>
          <cell r="J324">
            <v>142</v>
          </cell>
          <cell r="K324">
            <v>321</v>
          </cell>
          <cell r="L324">
            <v>396</v>
          </cell>
          <cell r="M324">
            <v>368</v>
          </cell>
          <cell r="N324">
            <v>321</v>
          </cell>
          <cell r="O324">
            <v>522</v>
          </cell>
          <cell r="P324">
            <v>620</v>
          </cell>
        </row>
        <row r="325">
          <cell r="B325">
            <v>322</v>
          </cell>
          <cell r="C325">
            <v>104</v>
          </cell>
          <cell r="D325">
            <v>69</v>
          </cell>
          <cell r="E325">
            <v>322</v>
          </cell>
          <cell r="F325">
            <v>72</v>
          </cell>
          <cell r="G325">
            <v>58</v>
          </cell>
          <cell r="H325">
            <v>322</v>
          </cell>
          <cell r="I325">
            <v>416</v>
          </cell>
          <cell r="J325">
            <v>518</v>
          </cell>
          <cell r="K325">
            <v>322</v>
          </cell>
          <cell r="L325">
            <v>275</v>
          </cell>
          <cell r="M325">
            <v>283</v>
          </cell>
          <cell r="N325">
            <v>322</v>
          </cell>
          <cell r="O325">
            <v>659</v>
          </cell>
          <cell r="P325">
            <v>743</v>
          </cell>
        </row>
        <row r="326">
          <cell r="B326">
            <v>323</v>
          </cell>
          <cell r="C326">
            <v>94</v>
          </cell>
          <cell r="D326">
            <v>58</v>
          </cell>
          <cell r="E326">
            <v>323</v>
          </cell>
          <cell r="F326">
            <v>62</v>
          </cell>
          <cell r="G326">
            <v>53</v>
          </cell>
          <cell r="H326">
            <v>323</v>
          </cell>
          <cell r="I326">
            <v>244</v>
          </cell>
          <cell r="J326">
            <v>263</v>
          </cell>
          <cell r="K326">
            <v>323</v>
          </cell>
          <cell r="L326">
            <v>65</v>
          </cell>
          <cell r="M326">
            <v>279</v>
          </cell>
          <cell r="N326">
            <v>323</v>
          </cell>
          <cell r="O326">
            <v>553</v>
          </cell>
          <cell r="P326">
            <v>505</v>
          </cell>
        </row>
        <row r="327">
          <cell r="B327">
            <v>324</v>
          </cell>
          <cell r="C327">
            <v>185</v>
          </cell>
          <cell r="D327">
            <v>131</v>
          </cell>
          <cell r="E327">
            <v>324</v>
          </cell>
          <cell r="F327">
            <v>87</v>
          </cell>
          <cell r="G327">
            <v>39</v>
          </cell>
          <cell r="H327">
            <v>324</v>
          </cell>
          <cell r="I327">
            <v>100</v>
          </cell>
          <cell r="J327">
            <v>64</v>
          </cell>
          <cell r="K327">
            <v>324</v>
          </cell>
          <cell r="L327">
            <v>283</v>
          </cell>
          <cell r="M327">
            <v>363</v>
          </cell>
          <cell r="N327">
            <v>324</v>
          </cell>
          <cell r="O327">
            <v>570</v>
          </cell>
          <cell r="P327">
            <v>567</v>
          </cell>
        </row>
        <row r="328">
          <cell r="B328">
            <v>325</v>
          </cell>
          <cell r="C328">
            <v>95</v>
          </cell>
          <cell r="D328">
            <v>88</v>
          </cell>
          <cell r="E328">
            <v>325</v>
          </cell>
          <cell r="F328">
            <v>86</v>
          </cell>
          <cell r="G328">
            <v>73</v>
          </cell>
          <cell r="H328">
            <v>325</v>
          </cell>
          <cell r="I328">
            <v>198</v>
          </cell>
          <cell r="J328">
            <v>256</v>
          </cell>
          <cell r="K328">
            <v>325</v>
          </cell>
          <cell r="L328">
            <v>467</v>
          </cell>
          <cell r="M328">
            <v>229</v>
          </cell>
          <cell r="N328">
            <v>325</v>
          </cell>
          <cell r="O328">
            <v>424</v>
          </cell>
          <cell r="P328">
            <v>714</v>
          </cell>
        </row>
        <row r="329">
          <cell r="B329">
            <v>326</v>
          </cell>
          <cell r="C329">
            <v>56</v>
          </cell>
          <cell r="D329">
            <v>63</v>
          </cell>
          <cell r="E329">
            <v>326</v>
          </cell>
          <cell r="F329">
            <v>105</v>
          </cell>
          <cell r="G329">
            <v>93</v>
          </cell>
          <cell r="H329">
            <v>326</v>
          </cell>
          <cell r="I329">
            <v>130</v>
          </cell>
          <cell r="J329">
            <v>302</v>
          </cell>
          <cell r="K329">
            <v>326</v>
          </cell>
          <cell r="L329">
            <v>427</v>
          </cell>
          <cell r="M329">
            <v>308</v>
          </cell>
          <cell r="N329">
            <v>326</v>
          </cell>
          <cell r="O329">
            <v>381</v>
          </cell>
          <cell r="P329">
            <v>1364</v>
          </cell>
        </row>
        <row r="330">
          <cell r="B330">
            <v>327</v>
          </cell>
          <cell r="C330">
            <v>62</v>
          </cell>
          <cell r="D330">
            <v>37</v>
          </cell>
          <cell r="E330">
            <v>327</v>
          </cell>
          <cell r="F330">
            <v>87</v>
          </cell>
          <cell r="G330">
            <v>56</v>
          </cell>
          <cell r="H330">
            <v>327</v>
          </cell>
          <cell r="I330">
            <v>116</v>
          </cell>
          <cell r="J330">
            <v>260</v>
          </cell>
          <cell r="K330">
            <v>327</v>
          </cell>
          <cell r="L330">
            <v>506</v>
          </cell>
          <cell r="M330">
            <v>318</v>
          </cell>
          <cell r="N330">
            <v>327</v>
          </cell>
          <cell r="O330">
            <v>311</v>
          </cell>
          <cell r="P330">
            <v>512</v>
          </cell>
        </row>
        <row r="331">
          <cell r="B331">
            <v>328</v>
          </cell>
          <cell r="C331">
            <v>99</v>
          </cell>
          <cell r="D331">
            <v>55</v>
          </cell>
          <cell r="E331">
            <v>328</v>
          </cell>
          <cell r="F331">
            <v>108</v>
          </cell>
          <cell r="G331">
            <v>67</v>
          </cell>
          <cell r="H331">
            <v>328</v>
          </cell>
          <cell r="I331">
            <v>309</v>
          </cell>
          <cell r="J331">
            <v>230</v>
          </cell>
          <cell r="K331">
            <v>328</v>
          </cell>
          <cell r="L331">
            <v>297</v>
          </cell>
          <cell r="M331">
            <v>672</v>
          </cell>
          <cell r="N331">
            <v>328</v>
          </cell>
          <cell r="O331">
            <v>470</v>
          </cell>
          <cell r="P331">
            <v>653</v>
          </cell>
        </row>
        <row r="332">
          <cell r="B332">
            <v>329</v>
          </cell>
          <cell r="C332">
            <v>86</v>
          </cell>
          <cell r="D332">
            <v>32</v>
          </cell>
          <cell r="E332">
            <v>329</v>
          </cell>
          <cell r="F332">
            <v>67</v>
          </cell>
          <cell r="G332">
            <v>71</v>
          </cell>
          <cell r="H332">
            <v>329</v>
          </cell>
          <cell r="I332">
            <v>131</v>
          </cell>
          <cell r="J332">
            <v>290</v>
          </cell>
          <cell r="K332">
            <v>329</v>
          </cell>
          <cell r="L332">
            <v>458</v>
          </cell>
          <cell r="M332">
            <v>276</v>
          </cell>
          <cell r="N332">
            <v>329</v>
          </cell>
          <cell r="O332">
            <v>896</v>
          </cell>
          <cell r="P332">
            <v>475</v>
          </cell>
        </row>
        <row r="333">
          <cell r="B333">
            <v>330</v>
          </cell>
          <cell r="C333">
            <v>30</v>
          </cell>
          <cell r="D333">
            <v>44</v>
          </cell>
          <cell r="E333">
            <v>330</v>
          </cell>
          <cell r="F333">
            <v>88</v>
          </cell>
          <cell r="G333">
            <v>43</v>
          </cell>
          <cell r="H333">
            <v>330</v>
          </cell>
          <cell r="I333">
            <v>132</v>
          </cell>
          <cell r="J333">
            <v>369</v>
          </cell>
          <cell r="K333">
            <v>330</v>
          </cell>
          <cell r="L333">
            <v>616</v>
          </cell>
          <cell r="M333">
            <v>306</v>
          </cell>
          <cell r="N333">
            <v>330</v>
          </cell>
          <cell r="O333">
            <v>451</v>
          </cell>
          <cell r="P333">
            <v>560</v>
          </cell>
        </row>
        <row r="334">
          <cell r="B334">
            <v>331</v>
          </cell>
          <cell r="C334">
            <v>84</v>
          </cell>
          <cell r="D334">
            <v>244</v>
          </cell>
          <cell r="E334">
            <v>331</v>
          </cell>
          <cell r="F334">
            <v>93</v>
          </cell>
          <cell r="G334">
            <v>68</v>
          </cell>
          <cell r="H334">
            <v>331</v>
          </cell>
          <cell r="I334">
            <v>256</v>
          </cell>
          <cell r="J334">
            <v>344</v>
          </cell>
          <cell r="K334">
            <v>331</v>
          </cell>
          <cell r="L334">
            <v>459</v>
          </cell>
          <cell r="M334">
            <v>251</v>
          </cell>
          <cell r="N334">
            <v>331</v>
          </cell>
          <cell r="O334">
            <v>614</v>
          </cell>
          <cell r="P334">
            <v>1051</v>
          </cell>
        </row>
        <row r="335">
          <cell r="B335">
            <v>332</v>
          </cell>
          <cell r="C335">
            <v>83</v>
          </cell>
          <cell r="D335">
            <v>90</v>
          </cell>
          <cell r="E335">
            <v>332</v>
          </cell>
          <cell r="F335">
            <v>110</v>
          </cell>
          <cell r="G335">
            <v>76</v>
          </cell>
          <cell r="H335">
            <v>332</v>
          </cell>
          <cell r="I335">
            <v>122</v>
          </cell>
          <cell r="J335">
            <v>351</v>
          </cell>
          <cell r="K335">
            <v>332</v>
          </cell>
          <cell r="L335">
            <v>300</v>
          </cell>
          <cell r="M335">
            <v>202</v>
          </cell>
          <cell r="N335">
            <v>332</v>
          </cell>
          <cell r="O335">
            <v>711</v>
          </cell>
          <cell r="P335">
            <v>687</v>
          </cell>
        </row>
        <row r="336">
          <cell r="B336">
            <v>333</v>
          </cell>
          <cell r="C336">
            <v>94</v>
          </cell>
          <cell r="D336">
            <v>112</v>
          </cell>
          <cell r="E336">
            <v>333</v>
          </cell>
          <cell r="F336">
            <v>105</v>
          </cell>
          <cell r="G336">
            <v>73</v>
          </cell>
          <cell r="H336">
            <v>333</v>
          </cell>
          <cell r="I336">
            <v>517</v>
          </cell>
          <cell r="J336">
            <v>105</v>
          </cell>
          <cell r="K336">
            <v>333</v>
          </cell>
          <cell r="L336">
            <v>304</v>
          </cell>
          <cell r="M336">
            <v>303</v>
          </cell>
          <cell r="N336">
            <v>333</v>
          </cell>
          <cell r="O336">
            <v>405</v>
          </cell>
          <cell r="P336">
            <v>601</v>
          </cell>
        </row>
        <row r="337">
          <cell r="B337">
            <v>334</v>
          </cell>
          <cell r="C337">
            <v>142</v>
          </cell>
          <cell r="D337">
            <v>147</v>
          </cell>
          <cell r="E337">
            <v>334</v>
          </cell>
          <cell r="F337">
            <v>79</v>
          </cell>
          <cell r="G337">
            <v>85</v>
          </cell>
          <cell r="H337">
            <v>334</v>
          </cell>
          <cell r="I337">
            <v>105</v>
          </cell>
          <cell r="J337">
            <v>244</v>
          </cell>
          <cell r="K337">
            <v>334</v>
          </cell>
          <cell r="L337">
            <v>156</v>
          </cell>
          <cell r="M337">
            <v>229</v>
          </cell>
          <cell r="N337">
            <v>334</v>
          </cell>
          <cell r="O337">
            <v>346</v>
          </cell>
          <cell r="P337">
            <v>254</v>
          </cell>
        </row>
        <row r="338">
          <cell r="B338">
            <v>335</v>
          </cell>
          <cell r="C338">
            <v>83</v>
          </cell>
          <cell r="D338">
            <v>111</v>
          </cell>
          <cell r="E338">
            <v>335</v>
          </cell>
          <cell r="F338">
            <v>102</v>
          </cell>
          <cell r="G338">
            <v>54</v>
          </cell>
          <cell r="H338">
            <v>335</v>
          </cell>
          <cell r="I338">
            <v>185</v>
          </cell>
          <cell r="J338">
            <v>277</v>
          </cell>
          <cell r="K338">
            <v>335</v>
          </cell>
          <cell r="L338">
            <v>394</v>
          </cell>
          <cell r="M338">
            <v>302</v>
          </cell>
          <cell r="N338">
            <v>335</v>
          </cell>
          <cell r="O338">
            <v>435</v>
          </cell>
          <cell r="P338">
            <v>356</v>
          </cell>
        </row>
        <row r="339">
          <cell r="B339">
            <v>336</v>
          </cell>
          <cell r="C339">
            <v>74</v>
          </cell>
          <cell r="D339">
            <v>211</v>
          </cell>
          <cell r="E339">
            <v>336</v>
          </cell>
          <cell r="F339">
            <v>77</v>
          </cell>
          <cell r="G339">
            <v>61</v>
          </cell>
          <cell r="H339">
            <v>336</v>
          </cell>
          <cell r="I339">
            <v>415</v>
          </cell>
          <cell r="J339">
            <v>372</v>
          </cell>
          <cell r="K339">
            <v>336</v>
          </cell>
          <cell r="L339">
            <v>276</v>
          </cell>
          <cell r="M339">
            <v>399</v>
          </cell>
          <cell r="N339">
            <v>336</v>
          </cell>
          <cell r="O339">
            <v>1020</v>
          </cell>
          <cell r="P339">
            <v>547</v>
          </cell>
        </row>
        <row r="340">
          <cell r="B340">
            <v>337</v>
          </cell>
          <cell r="C340">
            <v>65</v>
          </cell>
          <cell r="D340">
            <v>61</v>
          </cell>
          <cell r="E340">
            <v>337</v>
          </cell>
          <cell r="F340">
            <v>146</v>
          </cell>
          <cell r="G340">
            <v>93</v>
          </cell>
          <cell r="H340">
            <v>337</v>
          </cell>
          <cell r="I340">
            <v>120</v>
          </cell>
          <cell r="J340">
            <v>239</v>
          </cell>
          <cell r="K340">
            <v>337</v>
          </cell>
          <cell r="L340">
            <v>647</v>
          </cell>
          <cell r="M340">
            <v>284</v>
          </cell>
          <cell r="N340">
            <v>337</v>
          </cell>
          <cell r="O340">
            <v>981</v>
          </cell>
          <cell r="P340">
            <v>685</v>
          </cell>
        </row>
        <row r="341">
          <cell r="B341">
            <v>338</v>
          </cell>
          <cell r="C341">
            <v>106</v>
          </cell>
          <cell r="D341">
            <v>67</v>
          </cell>
          <cell r="E341">
            <v>338</v>
          </cell>
          <cell r="F341">
            <v>93</v>
          </cell>
          <cell r="G341">
            <v>32</v>
          </cell>
          <cell r="H341">
            <v>338</v>
          </cell>
          <cell r="I341">
            <v>151</v>
          </cell>
          <cell r="J341">
            <v>189</v>
          </cell>
          <cell r="K341">
            <v>338</v>
          </cell>
          <cell r="L341">
            <v>450</v>
          </cell>
          <cell r="M341">
            <v>374</v>
          </cell>
          <cell r="N341">
            <v>338</v>
          </cell>
          <cell r="O341">
            <v>1149</v>
          </cell>
          <cell r="P341">
            <v>541</v>
          </cell>
        </row>
        <row r="342">
          <cell r="B342">
            <v>339</v>
          </cell>
          <cell r="C342">
            <v>57</v>
          </cell>
          <cell r="D342">
            <v>44</v>
          </cell>
          <cell r="E342">
            <v>339</v>
          </cell>
          <cell r="F342">
            <v>89</v>
          </cell>
          <cell r="G342">
            <v>36</v>
          </cell>
          <cell r="H342">
            <v>339</v>
          </cell>
          <cell r="I342">
            <v>130</v>
          </cell>
          <cell r="J342">
            <v>140</v>
          </cell>
          <cell r="K342">
            <v>339</v>
          </cell>
          <cell r="L342">
            <v>387</v>
          </cell>
          <cell r="M342">
            <v>193</v>
          </cell>
          <cell r="N342">
            <v>339</v>
          </cell>
          <cell r="O342">
            <v>558</v>
          </cell>
          <cell r="P342">
            <v>535</v>
          </cell>
        </row>
        <row r="343">
          <cell r="B343">
            <v>340</v>
          </cell>
          <cell r="C343">
            <v>44</v>
          </cell>
          <cell r="D343">
            <v>39</v>
          </cell>
          <cell r="E343">
            <v>340</v>
          </cell>
          <cell r="F343">
            <v>75</v>
          </cell>
          <cell r="G343">
            <v>70</v>
          </cell>
          <cell r="H343">
            <v>340</v>
          </cell>
          <cell r="I343">
            <v>434</v>
          </cell>
          <cell r="J343">
            <v>137</v>
          </cell>
          <cell r="K343">
            <v>340</v>
          </cell>
          <cell r="L343">
            <v>326</v>
          </cell>
          <cell r="M343">
            <v>478</v>
          </cell>
          <cell r="N343">
            <v>340</v>
          </cell>
          <cell r="O343">
            <v>183</v>
          </cell>
          <cell r="P343">
            <v>777</v>
          </cell>
        </row>
        <row r="344">
          <cell r="B344">
            <v>341</v>
          </cell>
          <cell r="C344">
            <v>68</v>
          </cell>
          <cell r="D344">
            <v>67</v>
          </cell>
          <cell r="E344">
            <v>341</v>
          </cell>
          <cell r="F344">
            <v>111</v>
          </cell>
          <cell r="G344">
            <v>94</v>
          </cell>
          <cell r="H344">
            <v>341</v>
          </cell>
          <cell r="I344">
            <v>149</v>
          </cell>
          <cell r="J344">
            <v>253</v>
          </cell>
          <cell r="K344">
            <v>341</v>
          </cell>
          <cell r="L344">
            <v>256</v>
          </cell>
          <cell r="M344">
            <v>272</v>
          </cell>
          <cell r="N344">
            <v>341</v>
          </cell>
          <cell r="O344">
            <v>540</v>
          </cell>
          <cell r="P344">
            <v>616</v>
          </cell>
        </row>
        <row r="345">
          <cell r="B345">
            <v>342</v>
          </cell>
          <cell r="C345">
            <v>60</v>
          </cell>
          <cell r="D345">
            <v>40</v>
          </cell>
          <cell r="E345">
            <v>342</v>
          </cell>
          <cell r="F345">
            <v>62</v>
          </cell>
          <cell r="G345">
            <v>114</v>
          </cell>
          <cell r="H345">
            <v>342</v>
          </cell>
          <cell r="I345">
            <v>295</v>
          </cell>
          <cell r="J345">
            <v>383</v>
          </cell>
          <cell r="K345">
            <v>342</v>
          </cell>
          <cell r="L345">
            <v>185</v>
          </cell>
          <cell r="M345">
            <v>188</v>
          </cell>
          <cell r="N345">
            <v>342</v>
          </cell>
          <cell r="O345">
            <v>727</v>
          </cell>
          <cell r="P345">
            <v>544</v>
          </cell>
        </row>
        <row r="346">
          <cell r="B346">
            <v>343</v>
          </cell>
          <cell r="C346">
            <v>51</v>
          </cell>
          <cell r="D346">
            <v>52</v>
          </cell>
          <cell r="E346">
            <v>343</v>
          </cell>
          <cell r="F346">
            <v>96</v>
          </cell>
          <cell r="G346">
            <v>70</v>
          </cell>
          <cell r="H346">
            <v>343</v>
          </cell>
          <cell r="I346">
            <v>134</v>
          </cell>
          <cell r="J346">
            <v>247</v>
          </cell>
          <cell r="K346">
            <v>343</v>
          </cell>
          <cell r="L346">
            <v>365</v>
          </cell>
          <cell r="M346">
            <v>138</v>
          </cell>
          <cell r="N346">
            <v>343</v>
          </cell>
          <cell r="O346">
            <v>1330</v>
          </cell>
          <cell r="P346">
            <v>449</v>
          </cell>
        </row>
        <row r="347">
          <cell r="B347">
            <v>344</v>
          </cell>
          <cell r="C347">
            <v>91</v>
          </cell>
          <cell r="D347">
            <v>63</v>
          </cell>
          <cell r="E347">
            <v>344</v>
          </cell>
          <cell r="F347">
            <v>109</v>
          </cell>
          <cell r="G347">
            <v>93</v>
          </cell>
          <cell r="H347">
            <v>344</v>
          </cell>
          <cell r="I347">
            <v>221</v>
          </cell>
          <cell r="J347">
            <v>226</v>
          </cell>
          <cell r="K347">
            <v>344</v>
          </cell>
          <cell r="L347">
            <v>306</v>
          </cell>
          <cell r="M347">
            <v>329</v>
          </cell>
          <cell r="N347">
            <v>344</v>
          </cell>
          <cell r="O347">
            <v>1475</v>
          </cell>
          <cell r="P347">
            <v>533</v>
          </cell>
        </row>
        <row r="348">
          <cell r="B348">
            <v>345</v>
          </cell>
          <cell r="C348">
            <v>74</v>
          </cell>
          <cell r="D348">
            <v>37</v>
          </cell>
          <cell r="E348">
            <v>345</v>
          </cell>
          <cell r="F348">
            <v>54</v>
          </cell>
          <cell r="G348">
            <v>66</v>
          </cell>
          <cell r="H348">
            <v>345</v>
          </cell>
          <cell r="I348">
            <v>167</v>
          </cell>
          <cell r="J348">
            <v>474</v>
          </cell>
          <cell r="K348">
            <v>345</v>
          </cell>
          <cell r="L348">
            <v>139</v>
          </cell>
          <cell r="M348">
            <v>341</v>
          </cell>
          <cell r="N348">
            <v>345</v>
          </cell>
          <cell r="O348">
            <v>807</v>
          </cell>
          <cell r="P348">
            <v>406</v>
          </cell>
        </row>
        <row r="349">
          <cell r="B349">
            <v>346</v>
          </cell>
          <cell r="C349">
            <v>71</v>
          </cell>
          <cell r="D349">
            <v>33</v>
          </cell>
          <cell r="E349">
            <v>346</v>
          </cell>
          <cell r="F349">
            <v>71</v>
          </cell>
          <cell r="G349">
            <v>37</v>
          </cell>
          <cell r="H349">
            <v>346</v>
          </cell>
          <cell r="I349">
            <v>396</v>
          </cell>
          <cell r="J349">
            <v>143</v>
          </cell>
          <cell r="K349">
            <v>346</v>
          </cell>
          <cell r="L349">
            <v>864</v>
          </cell>
          <cell r="M349">
            <v>742</v>
          </cell>
          <cell r="N349">
            <v>346</v>
          </cell>
          <cell r="O349">
            <v>1080</v>
          </cell>
          <cell r="P349">
            <v>262</v>
          </cell>
        </row>
        <row r="350">
          <cell r="B350">
            <v>347</v>
          </cell>
          <cell r="C350">
            <v>51</v>
          </cell>
          <cell r="D350">
            <v>64</v>
          </cell>
          <cell r="E350">
            <v>347</v>
          </cell>
          <cell r="F350">
            <v>80</v>
          </cell>
          <cell r="G350">
            <v>91</v>
          </cell>
          <cell r="H350">
            <v>347</v>
          </cell>
          <cell r="I350">
            <v>250</v>
          </cell>
          <cell r="J350">
            <v>328</v>
          </cell>
          <cell r="K350">
            <v>347</v>
          </cell>
          <cell r="L350">
            <v>883</v>
          </cell>
          <cell r="M350">
            <v>205</v>
          </cell>
          <cell r="N350">
            <v>347</v>
          </cell>
          <cell r="O350">
            <v>554</v>
          </cell>
          <cell r="P350">
            <v>726</v>
          </cell>
        </row>
        <row r="351">
          <cell r="B351">
            <v>348</v>
          </cell>
          <cell r="C351">
            <v>79</v>
          </cell>
          <cell r="D351">
            <v>65</v>
          </cell>
          <cell r="E351">
            <v>348</v>
          </cell>
          <cell r="F351">
            <v>92</v>
          </cell>
          <cell r="G351">
            <v>54</v>
          </cell>
          <cell r="H351">
            <v>348</v>
          </cell>
          <cell r="I351">
            <v>272</v>
          </cell>
          <cell r="J351">
            <v>383</v>
          </cell>
          <cell r="K351">
            <v>348</v>
          </cell>
          <cell r="L351">
            <v>317</v>
          </cell>
          <cell r="M351">
            <v>239</v>
          </cell>
          <cell r="N351">
            <v>348</v>
          </cell>
          <cell r="O351">
            <v>820</v>
          </cell>
          <cell r="P351">
            <v>464</v>
          </cell>
        </row>
        <row r="352">
          <cell r="B352">
            <v>349</v>
          </cell>
          <cell r="C352">
            <v>67</v>
          </cell>
          <cell r="D352">
            <v>44</v>
          </cell>
          <cell r="E352">
            <v>349</v>
          </cell>
          <cell r="F352">
            <v>74</v>
          </cell>
          <cell r="G352">
            <v>69</v>
          </cell>
          <cell r="H352">
            <v>349</v>
          </cell>
          <cell r="I352">
            <v>457</v>
          </cell>
          <cell r="J352">
            <v>490</v>
          </cell>
          <cell r="K352">
            <v>349</v>
          </cell>
          <cell r="L352">
            <v>516</v>
          </cell>
          <cell r="M352">
            <v>299</v>
          </cell>
          <cell r="N352">
            <v>349</v>
          </cell>
          <cell r="O352">
            <v>497</v>
          </cell>
          <cell r="P352">
            <v>767</v>
          </cell>
        </row>
        <row r="353">
          <cell r="B353">
            <v>350</v>
          </cell>
          <cell r="C353">
            <v>66</v>
          </cell>
          <cell r="D353">
            <v>30</v>
          </cell>
          <cell r="E353">
            <v>350</v>
          </cell>
          <cell r="F353">
            <v>83</v>
          </cell>
          <cell r="G353">
            <v>62</v>
          </cell>
          <cell r="H353">
            <v>350</v>
          </cell>
          <cell r="I353">
            <v>120</v>
          </cell>
          <cell r="J353">
            <v>141</v>
          </cell>
          <cell r="K353">
            <v>350</v>
          </cell>
          <cell r="L353">
            <v>387</v>
          </cell>
          <cell r="M353">
            <v>413</v>
          </cell>
          <cell r="N353">
            <v>350</v>
          </cell>
          <cell r="O353">
            <v>496</v>
          </cell>
          <cell r="P353">
            <v>415</v>
          </cell>
        </row>
        <row r="354">
          <cell r="B354">
            <v>351</v>
          </cell>
          <cell r="C354">
            <v>76</v>
          </cell>
          <cell r="D354">
            <v>65</v>
          </cell>
          <cell r="E354">
            <v>351</v>
          </cell>
          <cell r="F354">
            <v>74</v>
          </cell>
          <cell r="G354">
            <v>68</v>
          </cell>
          <cell r="H354">
            <v>351</v>
          </cell>
          <cell r="I354">
            <v>135</v>
          </cell>
          <cell r="J354">
            <v>85</v>
          </cell>
          <cell r="K354">
            <v>351</v>
          </cell>
          <cell r="L354">
            <v>242</v>
          </cell>
          <cell r="M354">
            <v>661</v>
          </cell>
          <cell r="N354">
            <v>351</v>
          </cell>
          <cell r="O354">
            <v>591</v>
          </cell>
          <cell r="P354">
            <v>539</v>
          </cell>
        </row>
        <row r="355">
          <cell r="B355">
            <v>352</v>
          </cell>
          <cell r="C355">
            <v>47</v>
          </cell>
          <cell r="D355">
            <v>91</v>
          </cell>
          <cell r="E355">
            <v>352</v>
          </cell>
          <cell r="F355">
            <v>80</v>
          </cell>
          <cell r="G355">
            <v>102</v>
          </cell>
          <cell r="H355">
            <v>352</v>
          </cell>
          <cell r="I355">
            <v>105</v>
          </cell>
          <cell r="J355">
            <v>249</v>
          </cell>
          <cell r="K355">
            <v>352</v>
          </cell>
          <cell r="L355">
            <v>390</v>
          </cell>
          <cell r="M355">
            <v>347</v>
          </cell>
          <cell r="N355">
            <v>352</v>
          </cell>
          <cell r="O355">
            <v>559</v>
          </cell>
          <cell r="P355">
            <v>620</v>
          </cell>
        </row>
        <row r="356">
          <cell r="B356">
            <v>353</v>
          </cell>
          <cell r="C356">
            <v>75</v>
          </cell>
          <cell r="D356">
            <v>83</v>
          </cell>
          <cell r="E356">
            <v>353</v>
          </cell>
          <cell r="F356">
            <v>86</v>
          </cell>
          <cell r="G356">
            <v>78</v>
          </cell>
          <cell r="H356">
            <v>353</v>
          </cell>
          <cell r="I356">
            <v>184</v>
          </cell>
          <cell r="J356">
            <v>263</v>
          </cell>
          <cell r="K356">
            <v>353</v>
          </cell>
          <cell r="L356">
            <v>301</v>
          </cell>
          <cell r="M356">
            <v>360</v>
          </cell>
          <cell r="N356">
            <v>353</v>
          </cell>
          <cell r="O356">
            <v>627</v>
          </cell>
          <cell r="P356">
            <v>404</v>
          </cell>
        </row>
        <row r="357">
          <cell r="B357">
            <v>354</v>
          </cell>
          <cell r="C357">
            <v>58</v>
          </cell>
          <cell r="D357">
            <v>53</v>
          </cell>
          <cell r="E357">
            <v>354</v>
          </cell>
          <cell r="F357">
            <v>91</v>
          </cell>
          <cell r="G357">
            <v>75</v>
          </cell>
          <cell r="H357">
            <v>354</v>
          </cell>
          <cell r="I357">
            <v>133</v>
          </cell>
          <cell r="J357">
            <v>220</v>
          </cell>
          <cell r="K357">
            <v>354</v>
          </cell>
          <cell r="L357">
            <v>303</v>
          </cell>
          <cell r="M357">
            <v>288</v>
          </cell>
          <cell r="N357">
            <v>354</v>
          </cell>
          <cell r="O357">
            <v>748</v>
          </cell>
          <cell r="P357">
            <v>431</v>
          </cell>
        </row>
        <row r="358">
          <cell r="B358">
            <v>355</v>
          </cell>
          <cell r="C358">
            <v>113</v>
          </cell>
          <cell r="D358">
            <v>50</v>
          </cell>
          <cell r="E358">
            <v>355</v>
          </cell>
          <cell r="F358">
            <v>91</v>
          </cell>
          <cell r="G358">
            <v>72</v>
          </cell>
          <cell r="H358">
            <v>355</v>
          </cell>
          <cell r="I358">
            <v>163</v>
          </cell>
          <cell r="J358">
            <v>635</v>
          </cell>
          <cell r="K358">
            <v>355</v>
          </cell>
          <cell r="L358">
            <v>574</v>
          </cell>
          <cell r="M358">
            <v>407</v>
          </cell>
          <cell r="N358">
            <v>355</v>
          </cell>
          <cell r="O358">
            <v>392</v>
          </cell>
          <cell r="P358">
            <v>609</v>
          </cell>
        </row>
        <row r="359">
          <cell r="B359">
            <v>356</v>
          </cell>
          <cell r="C359">
            <v>117</v>
          </cell>
          <cell r="D359">
            <v>41</v>
          </cell>
          <cell r="E359">
            <v>356</v>
          </cell>
          <cell r="F359">
            <v>90</v>
          </cell>
          <cell r="G359">
            <v>40</v>
          </cell>
          <cell r="H359">
            <v>356</v>
          </cell>
          <cell r="I359">
            <v>101</v>
          </cell>
          <cell r="J359">
            <v>606</v>
          </cell>
          <cell r="K359">
            <v>356</v>
          </cell>
          <cell r="L359">
            <v>118</v>
          </cell>
          <cell r="M359">
            <v>309</v>
          </cell>
          <cell r="N359">
            <v>356</v>
          </cell>
          <cell r="O359">
            <v>1233</v>
          </cell>
          <cell r="P359">
            <v>729</v>
          </cell>
        </row>
        <row r="360">
          <cell r="B360">
            <v>357</v>
          </cell>
          <cell r="C360">
            <v>85</v>
          </cell>
          <cell r="D360">
            <v>75</v>
          </cell>
          <cell r="E360">
            <v>357</v>
          </cell>
          <cell r="F360">
            <v>101</v>
          </cell>
          <cell r="G360">
            <v>59</v>
          </cell>
          <cell r="H360">
            <v>357</v>
          </cell>
          <cell r="I360">
            <v>136</v>
          </cell>
          <cell r="J360">
            <v>96</v>
          </cell>
          <cell r="K360">
            <v>357</v>
          </cell>
          <cell r="L360">
            <v>429</v>
          </cell>
          <cell r="M360">
            <v>336</v>
          </cell>
          <cell r="N360">
            <v>357</v>
          </cell>
          <cell r="O360">
            <v>513</v>
          </cell>
          <cell r="P360">
            <v>157</v>
          </cell>
        </row>
        <row r="361">
          <cell r="B361">
            <v>358</v>
          </cell>
          <cell r="C361">
            <v>134</v>
          </cell>
          <cell r="D361">
            <v>70</v>
          </cell>
          <cell r="E361">
            <v>358</v>
          </cell>
          <cell r="F361">
            <v>78</v>
          </cell>
          <cell r="G361">
            <v>85</v>
          </cell>
          <cell r="H361">
            <v>358</v>
          </cell>
          <cell r="I361">
            <v>121</v>
          </cell>
          <cell r="J361">
            <v>308</v>
          </cell>
          <cell r="K361">
            <v>358</v>
          </cell>
          <cell r="L361">
            <v>374</v>
          </cell>
          <cell r="M361">
            <v>626</v>
          </cell>
          <cell r="N361">
            <v>358</v>
          </cell>
          <cell r="O361">
            <v>665</v>
          </cell>
          <cell r="P361">
            <v>667</v>
          </cell>
        </row>
        <row r="362">
          <cell r="B362">
            <v>359</v>
          </cell>
          <cell r="C362">
            <v>73</v>
          </cell>
          <cell r="D362">
            <v>37</v>
          </cell>
          <cell r="E362">
            <v>359</v>
          </cell>
          <cell r="F362">
            <v>120</v>
          </cell>
          <cell r="G362">
            <v>80</v>
          </cell>
          <cell r="H362">
            <v>359</v>
          </cell>
          <cell r="I362">
            <v>55</v>
          </cell>
          <cell r="J362">
            <v>272</v>
          </cell>
          <cell r="K362">
            <v>359</v>
          </cell>
          <cell r="L362">
            <v>427</v>
          </cell>
          <cell r="M362">
            <v>532</v>
          </cell>
          <cell r="N362">
            <v>359</v>
          </cell>
          <cell r="O362">
            <v>617</v>
          </cell>
          <cell r="P362">
            <v>485</v>
          </cell>
        </row>
        <row r="363">
          <cell r="B363">
            <v>360</v>
          </cell>
          <cell r="C363">
            <v>64</v>
          </cell>
          <cell r="D363">
            <v>67</v>
          </cell>
          <cell r="E363">
            <v>360</v>
          </cell>
          <cell r="F363">
            <v>96</v>
          </cell>
          <cell r="G363">
            <v>37</v>
          </cell>
          <cell r="H363">
            <v>360</v>
          </cell>
          <cell r="I363">
            <v>104</v>
          </cell>
          <cell r="J363">
            <v>351</v>
          </cell>
          <cell r="K363">
            <v>360</v>
          </cell>
          <cell r="L363">
            <v>301</v>
          </cell>
          <cell r="M363">
            <v>261</v>
          </cell>
          <cell r="N363">
            <v>360</v>
          </cell>
          <cell r="O363">
            <v>1178</v>
          </cell>
          <cell r="P363">
            <v>924</v>
          </cell>
        </row>
        <row r="364">
          <cell r="B364">
            <v>361</v>
          </cell>
          <cell r="C364">
            <v>80</v>
          </cell>
          <cell r="D364">
            <v>66</v>
          </cell>
          <cell r="E364">
            <v>361</v>
          </cell>
          <cell r="F364">
            <v>95</v>
          </cell>
          <cell r="G364">
            <v>33</v>
          </cell>
          <cell r="H364">
            <v>361</v>
          </cell>
          <cell r="I364">
            <v>112</v>
          </cell>
          <cell r="J364">
            <v>115</v>
          </cell>
          <cell r="K364">
            <v>361</v>
          </cell>
          <cell r="L364">
            <v>628</v>
          </cell>
          <cell r="M364">
            <v>296</v>
          </cell>
          <cell r="N364">
            <v>361</v>
          </cell>
          <cell r="O364">
            <v>507</v>
          </cell>
          <cell r="P364">
            <v>651</v>
          </cell>
        </row>
        <row r="365">
          <cell r="B365">
            <v>362</v>
          </cell>
          <cell r="C365">
            <v>62</v>
          </cell>
          <cell r="D365">
            <v>58</v>
          </cell>
          <cell r="E365">
            <v>362</v>
          </cell>
          <cell r="F365">
            <v>98</v>
          </cell>
          <cell r="G365">
            <v>34</v>
          </cell>
          <cell r="H365">
            <v>362</v>
          </cell>
          <cell r="I365">
            <v>135</v>
          </cell>
          <cell r="J365">
            <v>180</v>
          </cell>
          <cell r="K365">
            <v>362</v>
          </cell>
          <cell r="L365">
            <v>235</v>
          </cell>
          <cell r="M365">
            <v>111</v>
          </cell>
          <cell r="N365">
            <v>362</v>
          </cell>
          <cell r="O365">
            <v>645</v>
          </cell>
          <cell r="P365">
            <v>588</v>
          </cell>
        </row>
        <row r="366">
          <cell r="B366">
            <v>363</v>
          </cell>
          <cell r="C366">
            <v>66</v>
          </cell>
          <cell r="D366">
            <v>67</v>
          </cell>
          <cell r="E366">
            <v>363</v>
          </cell>
          <cell r="F366">
            <v>81</v>
          </cell>
          <cell r="G366">
            <v>68</v>
          </cell>
          <cell r="H366">
            <v>363</v>
          </cell>
          <cell r="I366">
            <v>134</v>
          </cell>
          <cell r="J366">
            <v>103</v>
          </cell>
          <cell r="K366">
            <v>363</v>
          </cell>
          <cell r="L366">
            <v>285</v>
          </cell>
          <cell r="M366">
            <v>281</v>
          </cell>
          <cell r="N366">
            <v>363</v>
          </cell>
          <cell r="O366">
            <v>662</v>
          </cell>
          <cell r="P366">
            <v>574</v>
          </cell>
        </row>
        <row r="367">
          <cell r="B367">
            <v>364</v>
          </cell>
          <cell r="C367">
            <v>72</v>
          </cell>
          <cell r="D367">
            <v>46</v>
          </cell>
          <cell r="E367">
            <v>364</v>
          </cell>
          <cell r="F367">
            <v>107</v>
          </cell>
          <cell r="G367">
            <v>77</v>
          </cell>
          <cell r="H367">
            <v>364</v>
          </cell>
          <cell r="I367">
            <v>516</v>
          </cell>
          <cell r="J367">
            <v>967</v>
          </cell>
          <cell r="K367">
            <v>364</v>
          </cell>
          <cell r="L367">
            <v>296</v>
          </cell>
          <cell r="M367">
            <v>290</v>
          </cell>
          <cell r="N367">
            <v>364</v>
          </cell>
          <cell r="O367">
            <v>462</v>
          </cell>
          <cell r="P367">
            <v>746</v>
          </cell>
        </row>
        <row r="368">
          <cell r="B368">
            <v>365</v>
          </cell>
          <cell r="C368">
            <v>105</v>
          </cell>
          <cell r="D368">
            <v>80</v>
          </cell>
          <cell r="E368">
            <v>365</v>
          </cell>
          <cell r="F368">
            <v>109</v>
          </cell>
          <cell r="G368">
            <v>96</v>
          </cell>
          <cell r="H368">
            <v>365</v>
          </cell>
          <cell r="I368">
            <v>76</v>
          </cell>
          <cell r="J368">
            <v>877</v>
          </cell>
          <cell r="K368">
            <v>365</v>
          </cell>
          <cell r="L368">
            <v>356</v>
          </cell>
          <cell r="M368">
            <v>983</v>
          </cell>
          <cell r="N368">
            <v>365</v>
          </cell>
          <cell r="O368">
            <v>513</v>
          </cell>
          <cell r="P368">
            <v>479</v>
          </cell>
        </row>
        <row r="369">
          <cell r="B369">
            <v>366</v>
          </cell>
          <cell r="C369">
            <v>92</v>
          </cell>
          <cell r="D369">
            <v>64</v>
          </cell>
          <cell r="E369">
            <v>366</v>
          </cell>
          <cell r="F369">
            <v>126</v>
          </cell>
          <cell r="G369">
            <v>70</v>
          </cell>
          <cell r="H369">
            <v>366</v>
          </cell>
          <cell r="I369">
            <v>423</v>
          </cell>
          <cell r="J369">
            <v>113</v>
          </cell>
          <cell r="K369">
            <v>366</v>
          </cell>
          <cell r="L369">
            <v>301</v>
          </cell>
          <cell r="M369">
            <v>288</v>
          </cell>
          <cell r="N369">
            <v>366</v>
          </cell>
          <cell r="O369">
            <v>923</v>
          </cell>
          <cell r="P369">
            <v>524</v>
          </cell>
        </row>
        <row r="370">
          <cell r="B370">
            <v>367</v>
          </cell>
          <cell r="C370">
            <v>53</v>
          </cell>
          <cell r="D370">
            <v>67</v>
          </cell>
          <cell r="E370">
            <v>367</v>
          </cell>
          <cell r="F370">
            <v>81</v>
          </cell>
          <cell r="G370">
            <v>69</v>
          </cell>
          <cell r="H370">
            <v>367</v>
          </cell>
          <cell r="I370">
            <v>210</v>
          </cell>
          <cell r="J370">
            <v>466</v>
          </cell>
          <cell r="K370">
            <v>367</v>
          </cell>
          <cell r="L370">
            <v>530</v>
          </cell>
          <cell r="M370">
            <v>810</v>
          </cell>
          <cell r="N370">
            <v>367</v>
          </cell>
          <cell r="O370">
            <v>1421</v>
          </cell>
          <cell r="P370">
            <v>703</v>
          </cell>
        </row>
        <row r="371">
          <cell r="B371">
            <v>368</v>
          </cell>
          <cell r="C371">
            <v>54</v>
          </cell>
          <cell r="D371">
            <v>57</v>
          </cell>
          <cell r="E371">
            <v>368</v>
          </cell>
          <cell r="F371">
            <v>76</v>
          </cell>
          <cell r="G371">
            <v>85</v>
          </cell>
          <cell r="H371">
            <v>368</v>
          </cell>
          <cell r="I371">
            <v>109</v>
          </cell>
          <cell r="J371">
            <v>74</v>
          </cell>
          <cell r="K371">
            <v>368</v>
          </cell>
          <cell r="L371">
            <v>343</v>
          </cell>
          <cell r="M371">
            <v>316</v>
          </cell>
          <cell r="N371">
            <v>368</v>
          </cell>
          <cell r="O371">
            <v>459</v>
          </cell>
          <cell r="P371">
            <v>620</v>
          </cell>
        </row>
        <row r="372">
          <cell r="B372">
            <v>369</v>
          </cell>
          <cell r="C372">
            <v>84</v>
          </cell>
          <cell r="D372">
            <v>38</v>
          </cell>
          <cell r="E372">
            <v>369</v>
          </cell>
          <cell r="F372">
            <v>123</v>
          </cell>
          <cell r="G372">
            <v>63</v>
          </cell>
          <cell r="H372">
            <v>369</v>
          </cell>
          <cell r="I372">
            <v>132</v>
          </cell>
          <cell r="J372">
            <v>282</v>
          </cell>
          <cell r="K372">
            <v>369</v>
          </cell>
          <cell r="L372">
            <v>238</v>
          </cell>
          <cell r="M372">
            <v>366</v>
          </cell>
          <cell r="N372">
            <v>369</v>
          </cell>
          <cell r="O372">
            <v>530</v>
          </cell>
          <cell r="P372">
            <v>590</v>
          </cell>
        </row>
        <row r="373">
          <cell r="B373">
            <v>370</v>
          </cell>
          <cell r="C373">
            <v>35</v>
          </cell>
          <cell r="D373">
            <v>74</v>
          </cell>
          <cell r="E373">
            <v>370</v>
          </cell>
          <cell r="F373">
            <v>97</v>
          </cell>
          <cell r="G373">
            <v>46</v>
          </cell>
          <cell r="H373">
            <v>370</v>
          </cell>
          <cell r="I373">
            <v>341</v>
          </cell>
          <cell r="J373">
            <v>926</v>
          </cell>
          <cell r="K373">
            <v>370</v>
          </cell>
          <cell r="L373">
            <v>305</v>
          </cell>
          <cell r="M373">
            <v>318</v>
          </cell>
          <cell r="N373">
            <v>370</v>
          </cell>
          <cell r="O373">
            <v>629</v>
          </cell>
          <cell r="P373">
            <v>526</v>
          </cell>
        </row>
        <row r="374">
          <cell r="B374">
            <v>371</v>
          </cell>
          <cell r="C374">
            <v>70</v>
          </cell>
          <cell r="D374">
            <v>45</v>
          </cell>
          <cell r="E374">
            <v>371</v>
          </cell>
          <cell r="F374">
            <v>67</v>
          </cell>
          <cell r="G374">
            <v>69</v>
          </cell>
          <cell r="H374">
            <v>371</v>
          </cell>
          <cell r="I374">
            <v>305</v>
          </cell>
          <cell r="J374">
            <v>310</v>
          </cell>
          <cell r="K374">
            <v>371</v>
          </cell>
          <cell r="L374">
            <v>616</v>
          </cell>
          <cell r="M374">
            <v>268</v>
          </cell>
          <cell r="N374">
            <v>371</v>
          </cell>
          <cell r="O374">
            <v>303</v>
          </cell>
          <cell r="P374">
            <v>558</v>
          </cell>
        </row>
        <row r="375">
          <cell r="B375">
            <v>372</v>
          </cell>
          <cell r="C375">
            <v>98</v>
          </cell>
          <cell r="D375">
            <v>38</v>
          </cell>
          <cell r="E375">
            <v>372</v>
          </cell>
          <cell r="F375">
            <v>108</v>
          </cell>
          <cell r="G375">
            <v>68</v>
          </cell>
          <cell r="H375">
            <v>372</v>
          </cell>
          <cell r="I375">
            <v>425</v>
          </cell>
          <cell r="J375">
            <v>188</v>
          </cell>
          <cell r="K375">
            <v>372</v>
          </cell>
          <cell r="L375">
            <v>376</v>
          </cell>
          <cell r="M375">
            <v>548</v>
          </cell>
          <cell r="N375">
            <v>372</v>
          </cell>
          <cell r="O375">
            <v>454</v>
          </cell>
          <cell r="P375">
            <v>403</v>
          </cell>
        </row>
        <row r="376">
          <cell r="B376">
            <v>373</v>
          </cell>
          <cell r="C376">
            <v>85</v>
          </cell>
          <cell r="D376">
            <v>42</v>
          </cell>
          <cell r="E376">
            <v>373</v>
          </cell>
          <cell r="F376">
            <v>73</v>
          </cell>
          <cell r="G376">
            <v>108</v>
          </cell>
          <cell r="H376">
            <v>373</v>
          </cell>
          <cell r="I376">
            <v>145</v>
          </cell>
          <cell r="J376">
            <v>345</v>
          </cell>
          <cell r="K376">
            <v>373</v>
          </cell>
          <cell r="L376">
            <v>670</v>
          </cell>
          <cell r="M376">
            <v>118</v>
          </cell>
          <cell r="N376">
            <v>373</v>
          </cell>
          <cell r="O376">
            <v>408</v>
          </cell>
          <cell r="P376">
            <v>1635</v>
          </cell>
        </row>
        <row r="377">
          <cell r="B377">
            <v>374</v>
          </cell>
          <cell r="C377">
            <v>72</v>
          </cell>
          <cell r="D377">
            <v>68</v>
          </cell>
          <cell r="E377">
            <v>374</v>
          </cell>
          <cell r="F377">
            <v>77</v>
          </cell>
          <cell r="G377">
            <v>92</v>
          </cell>
          <cell r="H377">
            <v>374</v>
          </cell>
          <cell r="I377">
            <v>117</v>
          </cell>
          <cell r="J377">
            <v>329</v>
          </cell>
          <cell r="K377">
            <v>374</v>
          </cell>
          <cell r="L377">
            <v>698</v>
          </cell>
          <cell r="M377">
            <v>779</v>
          </cell>
          <cell r="N377">
            <v>374</v>
          </cell>
          <cell r="O377">
            <v>713</v>
          </cell>
          <cell r="P377">
            <v>684</v>
          </cell>
        </row>
        <row r="378">
          <cell r="B378">
            <v>375</v>
          </cell>
          <cell r="C378">
            <v>64</v>
          </cell>
          <cell r="D378">
            <v>66</v>
          </cell>
          <cell r="E378">
            <v>375</v>
          </cell>
          <cell r="F378">
            <v>68</v>
          </cell>
          <cell r="G378">
            <v>73</v>
          </cell>
          <cell r="H378">
            <v>375</v>
          </cell>
          <cell r="I378">
            <v>139</v>
          </cell>
          <cell r="J378">
            <v>394</v>
          </cell>
          <cell r="K378">
            <v>375</v>
          </cell>
          <cell r="L378">
            <v>374</v>
          </cell>
          <cell r="M378">
            <v>838</v>
          </cell>
          <cell r="N378">
            <v>375</v>
          </cell>
          <cell r="O378">
            <v>366</v>
          </cell>
          <cell r="P378">
            <v>676</v>
          </cell>
        </row>
        <row r="379">
          <cell r="B379">
            <v>376</v>
          </cell>
          <cell r="C379">
            <v>71</v>
          </cell>
          <cell r="D379">
            <v>41</v>
          </cell>
          <cell r="E379">
            <v>376</v>
          </cell>
          <cell r="F379">
            <v>73</v>
          </cell>
          <cell r="G379">
            <v>59</v>
          </cell>
          <cell r="H379">
            <v>376</v>
          </cell>
          <cell r="I379">
            <v>174</v>
          </cell>
          <cell r="J379">
            <v>170</v>
          </cell>
          <cell r="K379">
            <v>376</v>
          </cell>
          <cell r="L379">
            <v>374</v>
          </cell>
          <cell r="M379">
            <v>753</v>
          </cell>
          <cell r="N379">
            <v>376</v>
          </cell>
          <cell r="O379">
            <v>456</v>
          </cell>
          <cell r="P379">
            <v>656</v>
          </cell>
        </row>
        <row r="380">
          <cell r="B380">
            <v>377</v>
          </cell>
          <cell r="C380">
            <v>86</v>
          </cell>
          <cell r="D380">
            <v>40</v>
          </cell>
          <cell r="E380">
            <v>377</v>
          </cell>
          <cell r="F380">
            <v>104</v>
          </cell>
          <cell r="G380">
            <v>53</v>
          </cell>
          <cell r="H380">
            <v>377</v>
          </cell>
          <cell r="I380">
            <v>770</v>
          </cell>
          <cell r="J380">
            <v>407</v>
          </cell>
          <cell r="K380">
            <v>377</v>
          </cell>
          <cell r="L380">
            <v>347</v>
          </cell>
          <cell r="M380">
            <v>346</v>
          </cell>
          <cell r="N380">
            <v>377</v>
          </cell>
          <cell r="O380">
            <v>1075</v>
          </cell>
          <cell r="P380">
            <v>259</v>
          </cell>
        </row>
        <row r="381">
          <cell r="B381">
            <v>378</v>
          </cell>
          <cell r="C381">
            <v>35</v>
          </cell>
          <cell r="D381">
            <v>41</v>
          </cell>
          <cell r="E381">
            <v>378</v>
          </cell>
          <cell r="F381">
            <v>106</v>
          </cell>
          <cell r="G381">
            <v>69</v>
          </cell>
          <cell r="H381">
            <v>378</v>
          </cell>
          <cell r="I381">
            <v>271</v>
          </cell>
          <cell r="J381">
            <v>84</v>
          </cell>
          <cell r="K381">
            <v>378</v>
          </cell>
          <cell r="L381">
            <v>523</v>
          </cell>
          <cell r="M381">
            <v>49</v>
          </cell>
          <cell r="N381">
            <v>378</v>
          </cell>
          <cell r="O381">
            <v>638</v>
          </cell>
          <cell r="P381">
            <v>643</v>
          </cell>
        </row>
        <row r="382">
          <cell r="B382">
            <v>379</v>
          </cell>
          <cell r="C382">
            <v>81</v>
          </cell>
          <cell r="D382">
            <v>37</v>
          </cell>
          <cell r="E382">
            <v>379</v>
          </cell>
          <cell r="F382">
            <v>104</v>
          </cell>
          <cell r="G382">
            <v>77</v>
          </cell>
          <cell r="H382">
            <v>379</v>
          </cell>
          <cell r="I382">
            <v>111</v>
          </cell>
          <cell r="J382">
            <v>363</v>
          </cell>
          <cell r="K382">
            <v>379</v>
          </cell>
          <cell r="L382">
            <v>316</v>
          </cell>
          <cell r="M382">
            <v>261</v>
          </cell>
          <cell r="N382">
            <v>379</v>
          </cell>
          <cell r="O382">
            <v>803</v>
          </cell>
          <cell r="P382">
            <v>969</v>
          </cell>
        </row>
        <row r="383">
          <cell r="B383">
            <v>380</v>
          </cell>
          <cell r="C383">
            <v>72</v>
          </cell>
          <cell r="D383">
            <v>67</v>
          </cell>
          <cell r="E383">
            <v>380</v>
          </cell>
          <cell r="F383">
            <v>67</v>
          </cell>
          <cell r="G383">
            <v>46</v>
          </cell>
          <cell r="H383">
            <v>380</v>
          </cell>
          <cell r="I383">
            <v>366</v>
          </cell>
          <cell r="J383">
            <v>86</v>
          </cell>
          <cell r="K383">
            <v>380</v>
          </cell>
          <cell r="L383">
            <v>261</v>
          </cell>
          <cell r="M383">
            <v>446</v>
          </cell>
          <cell r="N383">
            <v>380</v>
          </cell>
          <cell r="O383">
            <v>1201</v>
          </cell>
          <cell r="P383">
            <v>411</v>
          </cell>
        </row>
        <row r="384">
          <cell r="B384">
            <v>381</v>
          </cell>
          <cell r="C384">
            <v>79</v>
          </cell>
          <cell r="D384">
            <v>52</v>
          </cell>
          <cell r="E384">
            <v>381</v>
          </cell>
          <cell r="F384">
            <v>145</v>
          </cell>
          <cell r="G384">
            <v>98</v>
          </cell>
          <cell r="H384">
            <v>381</v>
          </cell>
          <cell r="I384">
            <v>106</v>
          </cell>
          <cell r="J384">
            <v>224</v>
          </cell>
          <cell r="K384">
            <v>381</v>
          </cell>
          <cell r="L384">
            <v>352</v>
          </cell>
          <cell r="M384">
            <v>249</v>
          </cell>
          <cell r="N384">
            <v>381</v>
          </cell>
          <cell r="O384">
            <v>1231</v>
          </cell>
          <cell r="P384">
            <v>654</v>
          </cell>
        </row>
        <row r="385">
          <cell r="B385">
            <v>382</v>
          </cell>
          <cell r="C385">
            <v>42</v>
          </cell>
          <cell r="D385">
            <v>67</v>
          </cell>
          <cell r="E385">
            <v>382</v>
          </cell>
          <cell r="F385">
            <v>76</v>
          </cell>
          <cell r="G385">
            <v>78</v>
          </cell>
          <cell r="H385">
            <v>382</v>
          </cell>
          <cell r="I385">
            <v>143</v>
          </cell>
          <cell r="J385">
            <v>106</v>
          </cell>
          <cell r="K385">
            <v>382</v>
          </cell>
          <cell r="L385">
            <v>563</v>
          </cell>
          <cell r="M385">
            <v>157</v>
          </cell>
          <cell r="N385">
            <v>382</v>
          </cell>
          <cell r="O385">
            <v>1307</v>
          </cell>
          <cell r="P385">
            <v>656</v>
          </cell>
        </row>
        <row r="386">
          <cell r="B386">
            <v>383</v>
          </cell>
          <cell r="C386">
            <v>84</v>
          </cell>
          <cell r="D386">
            <v>67</v>
          </cell>
          <cell r="E386">
            <v>383</v>
          </cell>
          <cell r="F386">
            <v>133</v>
          </cell>
          <cell r="G386">
            <v>839</v>
          </cell>
          <cell r="H386">
            <v>383</v>
          </cell>
          <cell r="I386">
            <v>112</v>
          </cell>
          <cell r="J386">
            <v>196</v>
          </cell>
          <cell r="K386">
            <v>383</v>
          </cell>
          <cell r="L386">
            <v>732</v>
          </cell>
          <cell r="M386">
            <v>231</v>
          </cell>
          <cell r="N386">
            <v>383</v>
          </cell>
          <cell r="O386">
            <v>583</v>
          </cell>
          <cell r="P386">
            <v>513</v>
          </cell>
        </row>
        <row r="387">
          <cell r="B387">
            <v>384</v>
          </cell>
          <cell r="C387">
            <v>93</v>
          </cell>
          <cell r="D387">
            <v>54</v>
          </cell>
          <cell r="E387">
            <v>384</v>
          </cell>
          <cell r="F387">
            <v>102</v>
          </cell>
          <cell r="G387">
            <v>95</v>
          </cell>
          <cell r="H387">
            <v>384</v>
          </cell>
          <cell r="I387">
            <v>93</v>
          </cell>
          <cell r="J387">
            <v>208</v>
          </cell>
          <cell r="K387">
            <v>384</v>
          </cell>
          <cell r="L387">
            <v>306</v>
          </cell>
          <cell r="M387">
            <v>389</v>
          </cell>
          <cell r="N387">
            <v>384</v>
          </cell>
          <cell r="O387">
            <v>495</v>
          </cell>
          <cell r="P387">
            <v>382</v>
          </cell>
        </row>
        <row r="388">
          <cell r="B388">
            <v>385</v>
          </cell>
          <cell r="C388">
            <v>84</v>
          </cell>
          <cell r="D388">
            <v>75</v>
          </cell>
          <cell r="E388">
            <v>385</v>
          </cell>
          <cell r="F388">
            <v>79</v>
          </cell>
          <cell r="G388">
            <v>40</v>
          </cell>
          <cell r="H388">
            <v>385</v>
          </cell>
          <cell r="I388">
            <v>248</v>
          </cell>
          <cell r="J388">
            <v>120</v>
          </cell>
          <cell r="K388">
            <v>385</v>
          </cell>
          <cell r="L388">
            <v>378</v>
          </cell>
          <cell r="M388">
            <v>260</v>
          </cell>
          <cell r="N388">
            <v>385</v>
          </cell>
          <cell r="O388">
            <v>507</v>
          </cell>
          <cell r="P388">
            <v>509</v>
          </cell>
        </row>
        <row r="389">
          <cell r="B389">
            <v>386</v>
          </cell>
          <cell r="C389">
            <v>89</v>
          </cell>
          <cell r="D389">
            <v>53</v>
          </cell>
          <cell r="E389">
            <v>386</v>
          </cell>
          <cell r="F389">
            <v>88</v>
          </cell>
          <cell r="G389">
            <v>81</v>
          </cell>
          <cell r="H389">
            <v>386</v>
          </cell>
          <cell r="I389">
            <v>130</v>
          </cell>
          <cell r="J389">
            <v>109</v>
          </cell>
          <cell r="K389">
            <v>386</v>
          </cell>
          <cell r="L389">
            <v>335</v>
          </cell>
          <cell r="M389">
            <v>318</v>
          </cell>
          <cell r="N389">
            <v>386</v>
          </cell>
          <cell r="O389">
            <v>1115</v>
          </cell>
          <cell r="P389">
            <v>490</v>
          </cell>
        </row>
        <row r="390">
          <cell r="B390">
            <v>387</v>
          </cell>
          <cell r="C390">
            <v>81</v>
          </cell>
          <cell r="D390">
            <v>37</v>
          </cell>
          <cell r="E390">
            <v>387</v>
          </cell>
          <cell r="F390">
            <v>89</v>
          </cell>
          <cell r="G390">
            <v>75</v>
          </cell>
          <cell r="H390">
            <v>387</v>
          </cell>
          <cell r="I390">
            <v>130</v>
          </cell>
          <cell r="J390">
            <v>235</v>
          </cell>
          <cell r="K390">
            <v>387</v>
          </cell>
          <cell r="L390">
            <v>278</v>
          </cell>
          <cell r="M390">
            <v>408</v>
          </cell>
          <cell r="N390">
            <v>387</v>
          </cell>
          <cell r="O390">
            <v>831</v>
          </cell>
          <cell r="P390">
            <v>427</v>
          </cell>
        </row>
        <row r="391">
          <cell r="B391">
            <v>388</v>
          </cell>
          <cell r="C391">
            <v>87</v>
          </cell>
          <cell r="D391">
            <v>78</v>
          </cell>
          <cell r="E391">
            <v>388</v>
          </cell>
          <cell r="F391">
            <v>63</v>
          </cell>
          <cell r="G391">
            <v>93</v>
          </cell>
          <cell r="H391">
            <v>388</v>
          </cell>
          <cell r="I391">
            <v>117</v>
          </cell>
          <cell r="J391">
            <v>162</v>
          </cell>
          <cell r="K391">
            <v>388</v>
          </cell>
          <cell r="L391">
            <v>239</v>
          </cell>
          <cell r="M391">
            <v>328</v>
          </cell>
          <cell r="N391">
            <v>388</v>
          </cell>
          <cell r="O391">
            <v>893</v>
          </cell>
          <cell r="P391">
            <v>312</v>
          </cell>
        </row>
        <row r="392">
          <cell r="B392">
            <v>389</v>
          </cell>
          <cell r="C392">
            <v>95</v>
          </cell>
          <cell r="D392">
            <v>36</v>
          </cell>
          <cell r="E392">
            <v>389</v>
          </cell>
          <cell r="F392">
            <v>139</v>
          </cell>
          <cell r="G392">
            <v>61</v>
          </cell>
          <cell r="H392">
            <v>389</v>
          </cell>
          <cell r="I392">
            <v>314</v>
          </cell>
          <cell r="J392">
            <v>45</v>
          </cell>
          <cell r="K392">
            <v>389</v>
          </cell>
          <cell r="L392">
            <v>342</v>
          </cell>
          <cell r="M392">
            <v>695</v>
          </cell>
          <cell r="N392">
            <v>389</v>
          </cell>
          <cell r="O392">
            <v>331</v>
          </cell>
          <cell r="P392">
            <v>404</v>
          </cell>
        </row>
        <row r="393">
          <cell r="B393">
            <v>390</v>
          </cell>
          <cell r="C393">
            <v>62</v>
          </cell>
          <cell r="D393">
            <v>56</v>
          </cell>
          <cell r="E393">
            <v>390</v>
          </cell>
          <cell r="F393">
            <v>140</v>
          </cell>
          <cell r="G393">
            <v>91</v>
          </cell>
          <cell r="H393">
            <v>390</v>
          </cell>
          <cell r="I393">
            <v>173</v>
          </cell>
          <cell r="J393">
            <v>142</v>
          </cell>
          <cell r="K393">
            <v>390</v>
          </cell>
          <cell r="L393">
            <v>385</v>
          </cell>
          <cell r="M393">
            <v>371</v>
          </cell>
          <cell r="N393">
            <v>390</v>
          </cell>
          <cell r="O393">
            <v>1615</v>
          </cell>
          <cell r="P393">
            <v>1493</v>
          </cell>
        </row>
        <row r="394">
          <cell r="B394">
            <v>391</v>
          </cell>
          <cell r="C394">
            <v>63</v>
          </cell>
          <cell r="D394">
            <v>38</v>
          </cell>
          <cell r="E394">
            <v>391</v>
          </cell>
          <cell r="F394">
            <v>91</v>
          </cell>
          <cell r="G394">
            <v>50</v>
          </cell>
          <cell r="H394">
            <v>391</v>
          </cell>
          <cell r="I394">
            <v>238</v>
          </cell>
          <cell r="J394">
            <v>178</v>
          </cell>
          <cell r="K394">
            <v>391</v>
          </cell>
          <cell r="L394">
            <v>308</v>
          </cell>
          <cell r="M394">
            <v>329</v>
          </cell>
          <cell r="N394">
            <v>391</v>
          </cell>
          <cell r="O394">
            <v>343</v>
          </cell>
          <cell r="P394">
            <v>943</v>
          </cell>
        </row>
        <row r="395">
          <cell r="B395">
            <v>392</v>
          </cell>
          <cell r="C395">
            <v>74</v>
          </cell>
          <cell r="D395">
            <v>62</v>
          </cell>
          <cell r="E395">
            <v>392</v>
          </cell>
          <cell r="F395">
            <v>84</v>
          </cell>
          <cell r="G395">
            <v>101</v>
          </cell>
          <cell r="H395">
            <v>392</v>
          </cell>
          <cell r="I395">
            <v>143</v>
          </cell>
          <cell r="J395">
            <v>85</v>
          </cell>
          <cell r="K395">
            <v>392</v>
          </cell>
          <cell r="L395">
            <v>347</v>
          </cell>
          <cell r="M395">
            <v>337</v>
          </cell>
          <cell r="N395">
            <v>392</v>
          </cell>
          <cell r="O395">
            <v>831</v>
          </cell>
          <cell r="P395">
            <v>785</v>
          </cell>
        </row>
        <row r="396">
          <cell r="B396">
            <v>393</v>
          </cell>
          <cell r="C396">
            <v>65</v>
          </cell>
          <cell r="D396">
            <v>56</v>
          </cell>
          <cell r="E396">
            <v>393</v>
          </cell>
          <cell r="F396">
            <v>97</v>
          </cell>
          <cell r="G396">
            <v>109</v>
          </cell>
          <cell r="H396">
            <v>393</v>
          </cell>
          <cell r="I396">
            <v>126</v>
          </cell>
          <cell r="J396">
            <v>669</v>
          </cell>
          <cell r="K396">
            <v>393</v>
          </cell>
          <cell r="L396">
            <v>393</v>
          </cell>
          <cell r="M396">
            <v>165</v>
          </cell>
          <cell r="N396">
            <v>393</v>
          </cell>
          <cell r="O396">
            <v>540</v>
          </cell>
          <cell r="P396">
            <v>603</v>
          </cell>
        </row>
        <row r="397">
          <cell r="B397">
            <v>394</v>
          </cell>
          <cell r="C397">
            <v>74</v>
          </cell>
          <cell r="D397">
            <v>74</v>
          </cell>
          <cell r="E397">
            <v>394</v>
          </cell>
          <cell r="F397">
            <v>96</v>
          </cell>
          <cell r="G397">
            <v>52</v>
          </cell>
          <cell r="H397">
            <v>394</v>
          </cell>
          <cell r="I397">
            <v>207</v>
          </cell>
          <cell r="J397">
            <v>133</v>
          </cell>
          <cell r="K397">
            <v>394</v>
          </cell>
          <cell r="L397">
            <v>318</v>
          </cell>
          <cell r="M397">
            <v>322</v>
          </cell>
          <cell r="N397">
            <v>394</v>
          </cell>
          <cell r="O397">
            <v>1095</v>
          </cell>
          <cell r="P397">
            <v>377</v>
          </cell>
        </row>
        <row r="398">
          <cell r="B398">
            <v>395</v>
          </cell>
          <cell r="C398">
            <v>74</v>
          </cell>
          <cell r="D398">
            <v>57</v>
          </cell>
          <cell r="E398">
            <v>395</v>
          </cell>
          <cell r="F398">
            <v>82</v>
          </cell>
          <cell r="G398">
            <v>36</v>
          </cell>
          <cell r="H398">
            <v>395</v>
          </cell>
          <cell r="I398">
            <v>101</v>
          </cell>
          <cell r="J398">
            <v>405</v>
          </cell>
          <cell r="K398">
            <v>395</v>
          </cell>
          <cell r="L398">
            <v>170</v>
          </cell>
          <cell r="M398">
            <v>345</v>
          </cell>
          <cell r="N398">
            <v>395</v>
          </cell>
          <cell r="O398">
            <v>805</v>
          </cell>
          <cell r="P398">
            <v>447</v>
          </cell>
        </row>
        <row r="399">
          <cell r="B399">
            <v>396</v>
          </cell>
          <cell r="C399">
            <v>90</v>
          </cell>
          <cell r="D399">
            <v>62</v>
          </cell>
          <cell r="E399">
            <v>396</v>
          </cell>
          <cell r="F399">
            <v>87</v>
          </cell>
          <cell r="G399">
            <v>102</v>
          </cell>
          <cell r="H399">
            <v>396</v>
          </cell>
          <cell r="I399">
            <v>147</v>
          </cell>
          <cell r="J399">
            <v>108</v>
          </cell>
          <cell r="K399">
            <v>396</v>
          </cell>
          <cell r="L399">
            <v>157</v>
          </cell>
          <cell r="M399">
            <v>398</v>
          </cell>
          <cell r="N399">
            <v>396</v>
          </cell>
          <cell r="O399">
            <v>910</v>
          </cell>
          <cell r="P399">
            <v>407</v>
          </cell>
        </row>
        <row r="400">
          <cell r="B400">
            <v>397</v>
          </cell>
          <cell r="C400">
            <v>92</v>
          </cell>
          <cell r="D400">
            <v>38</v>
          </cell>
          <cell r="E400">
            <v>397</v>
          </cell>
          <cell r="F400">
            <v>136</v>
          </cell>
          <cell r="G400">
            <v>99</v>
          </cell>
          <cell r="H400">
            <v>397</v>
          </cell>
          <cell r="I400">
            <v>125</v>
          </cell>
          <cell r="J400">
            <v>566</v>
          </cell>
          <cell r="K400">
            <v>397</v>
          </cell>
          <cell r="L400">
            <v>293</v>
          </cell>
          <cell r="M400">
            <v>329</v>
          </cell>
          <cell r="N400">
            <v>397</v>
          </cell>
          <cell r="O400">
            <v>4508</v>
          </cell>
          <cell r="P400">
            <v>523</v>
          </cell>
        </row>
        <row r="401">
          <cell r="B401">
            <v>398</v>
          </cell>
          <cell r="C401">
            <v>34</v>
          </cell>
          <cell r="D401">
            <v>36</v>
          </cell>
          <cell r="E401">
            <v>398</v>
          </cell>
          <cell r="F401">
            <v>43</v>
          </cell>
          <cell r="G401">
            <v>61</v>
          </cell>
          <cell r="H401">
            <v>398</v>
          </cell>
          <cell r="I401">
            <v>144</v>
          </cell>
          <cell r="J401">
            <v>98</v>
          </cell>
          <cell r="K401">
            <v>398</v>
          </cell>
          <cell r="L401">
            <v>385</v>
          </cell>
          <cell r="M401">
            <v>286</v>
          </cell>
          <cell r="N401">
            <v>398</v>
          </cell>
          <cell r="O401">
            <v>1447</v>
          </cell>
          <cell r="P401">
            <v>280</v>
          </cell>
        </row>
        <row r="402">
          <cell r="B402">
            <v>399</v>
          </cell>
          <cell r="C402">
            <v>93</v>
          </cell>
          <cell r="D402">
            <v>54</v>
          </cell>
          <cell r="E402">
            <v>399</v>
          </cell>
          <cell r="F402">
            <v>94</v>
          </cell>
          <cell r="G402">
            <v>40</v>
          </cell>
          <cell r="H402">
            <v>399</v>
          </cell>
          <cell r="I402">
            <v>99</v>
          </cell>
          <cell r="J402">
            <v>418</v>
          </cell>
          <cell r="K402">
            <v>399</v>
          </cell>
          <cell r="L402">
            <v>392</v>
          </cell>
          <cell r="M402">
            <v>146</v>
          </cell>
          <cell r="N402">
            <v>399</v>
          </cell>
          <cell r="O402">
            <v>499</v>
          </cell>
          <cell r="P402">
            <v>399</v>
          </cell>
        </row>
        <row r="403">
          <cell r="B403">
            <v>400</v>
          </cell>
          <cell r="C403">
            <v>96</v>
          </cell>
          <cell r="D403">
            <v>70</v>
          </cell>
          <cell r="E403">
            <v>400</v>
          </cell>
          <cell r="F403">
            <v>87</v>
          </cell>
          <cell r="G403">
            <v>62</v>
          </cell>
          <cell r="H403">
            <v>400</v>
          </cell>
          <cell r="I403">
            <v>194</v>
          </cell>
          <cell r="J403">
            <v>338</v>
          </cell>
          <cell r="K403">
            <v>400</v>
          </cell>
          <cell r="L403">
            <v>463</v>
          </cell>
          <cell r="M403">
            <v>278</v>
          </cell>
          <cell r="N403">
            <v>400</v>
          </cell>
          <cell r="O403">
            <v>579</v>
          </cell>
          <cell r="P403">
            <v>582</v>
          </cell>
        </row>
        <row r="404">
          <cell r="B404">
            <v>401</v>
          </cell>
          <cell r="C404">
            <v>54</v>
          </cell>
          <cell r="D404">
            <v>44</v>
          </cell>
          <cell r="E404">
            <v>401</v>
          </cell>
          <cell r="F404">
            <v>90</v>
          </cell>
          <cell r="G404">
            <v>54</v>
          </cell>
          <cell r="H404">
            <v>401</v>
          </cell>
          <cell r="I404">
            <v>251</v>
          </cell>
          <cell r="J404">
            <v>360</v>
          </cell>
          <cell r="K404">
            <v>401</v>
          </cell>
          <cell r="L404">
            <v>367</v>
          </cell>
          <cell r="M404">
            <v>177</v>
          </cell>
          <cell r="N404">
            <v>401</v>
          </cell>
          <cell r="O404">
            <v>577</v>
          </cell>
          <cell r="P404">
            <v>409</v>
          </cell>
        </row>
        <row r="405">
          <cell r="B405">
            <v>402</v>
          </cell>
          <cell r="C405">
            <v>59</v>
          </cell>
          <cell r="D405">
            <v>53</v>
          </cell>
          <cell r="E405">
            <v>402</v>
          </cell>
          <cell r="F405">
            <v>112</v>
          </cell>
          <cell r="G405">
            <v>50</v>
          </cell>
          <cell r="H405">
            <v>402</v>
          </cell>
          <cell r="I405">
            <v>209</v>
          </cell>
          <cell r="J405">
            <v>413</v>
          </cell>
          <cell r="K405">
            <v>402</v>
          </cell>
          <cell r="L405">
            <v>260</v>
          </cell>
          <cell r="M405">
            <v>333</v>
          </cell>
          <cell r="N405">
            <v>402</v>
          </cell>
          <cell r="O405">
            <v>544</v>
          </cell>
          <cell r="P405">
            <v>459</v>
          </cell>
        </row>
        <row r="406">
          <cell r="B406">
            <v>403</v>
          </cell>
          <cell r="C406">
            <v>93</v>
          </cell>
          <cell r="D406">
            <v>76</v>
          </cell>
          <cell r="E406">
            <v>403</v>
          </cell>
          <cell r="F406">
            <v>84</v>
          </cell>
          <cell r="G406">
            <v>99</v>
          </cell>
          <cell r="H406">
            <v>403</v>
          </cell>
          <cell r="I406">
            <v>195</v>
          </cell>
          <cell r="J406">
            <v>114</v>
          </cell>
          <cell r="K406">
            <v>403</v>
          </cell>
          <cell r="L406">
            <v>883</v>
          </cell>
          <cell r="M406">
            <v>340</v>
          </cell>
          <cell r="N406">
            <v>403</v>
          </cell>
          <cell r="O406">
            <v>841</v>
          </cell>
          <cell r="P406">
            <v>576</v>
          </cell>
        </row>
        <row r="407">
          <cell r="B407">
            <v>404</v>
          </cell>
          <cell r="C407">
            <v>104</v>
          </cell>
          <cell r="D407">
            <v>59</v>
          </cell>
          <cell r="E407">
            <v>404</v>
          </cell>
          <cell r="F407">
            <v>94</v>
          </cell>
          <cell r="G407">
            <v>71</v>
          </cell>
          <cell r="H407">
            <v>404</v>
          </cell>
          <cell r="I407">
            <v>324</v>
          </cell>
          <cell r="J407">
            <v>539</v>
          </cell>
          <cell r="K407">
            <v>404</v>
          </cell>
          <cell r="L407">
            <v>372</v>
          </cell>
          <cell r="M407">
            <v>203</v>
          </cell>
          <cell r="N407">
            <v>404</v>
          </cell>
          <cell r="O407">
            <v>404</v>
          </cell>
          <cell r="P407">
            <v>411</v>
          </cell>
        </row>
        <row r="408">
          <cell r="B408">
            <v>405</v>
          </cell>
          <cell r="C408">
            <v>101</v>
          </cell>
          <cell r="D408">
            <v>89</v>
          </cell>
          <cell r="E408">
            <v>405</v>
          </cell>
          <cell r="F408">
            <v>125</v>
          </cell>
          <cell r="G408">
            <v>86</v>
          </cell>
          <cell r="H408">
            <v>405</v>
          </cell>
          <cell r="I408">
            <v>276</v>
          </cell>
          <cell r="J408">
            <v>381</v>
          </cell>
          <cell r="K408">
            <v>405</v>
          </cell>
          <cell r="L408">
            <v>662</v>
          </cell>
          <cell r="M408">
            <v>614</v>
          </cell>
          <cell r="N408">
            <v>405</v>
          </cell>
          <cell r="O408">
            <v>1137</v>
          </cell>
          <cell r="P408">
            <v>279</v>
          </cell>
        </row>
        <row r="409">
          <cell r="B409">
            <v>406</v>
          </cell>
          <cell r="C409">
            <v>97</v>
          </cell>
          <cell r="D409">
            <v>41</v>
          </cell>
          <cell r="E409">
            <v>406</v>
          </cell>
          <cell r="F409">
            <v>101</v>
          </cell>
          <cell r="G409">
            <v>88</v>
          </cell>
          <cell r="H409">
            <v>406</v>
          </cell>
          <cell r="I409">
            <v>250</v>
          </cell>
          <cell r="J409">
            <v>73</v>
          </cell>
          <cell r="K409">
            <v>406</v>
          </cell>
          <cell r="L409">
            <v>334</v>
          </cell>
          <cell r="M409">
            <v>376</v>
          </cell>
          <cell r="N409">
            <v>406</v>
          </cell>
          <cell r="O409">
            <v>642</v>
          </cell>
          <cell r="P409">
            <v>244</v>
          </cell>
        </row>
        <row r="410">
          <cell r="B410">
            <v>407</v>
          </cell>
          <cell r="C410">
            <v>95</v>
          </cell>
          <cell r="D410">
            <v>77</v>
          </cell>
          <cell r="E410">
            <v>407</v>
          </cell>
          <cell r="F410">
            <v>88</v>
          </cell>
          <cell r="G410">
            <v>87</v>
          </cell>
          <cell r="H410">
            <v>407</v>
          </cell>
          <cell r="I410">
            <v>147</v>
          </cell>
          <cell r="J410">
            <v>320</v>
          </cell>
          <cell r="K410">
            <v>407</v>
          </cell>
          <cell r="L410">
            <v>917</v>
          </cell>
          <cell r="M410">
            <v>285</v>
          </cell>
          <cell r="N410">
            <v>407</v>
          </cell>
          <cell r="O410">
            <v>924</v>
          </cell>
          <cell r="P410">
            <v>1017</v>
          </cell>
        </row>
        <row r="411">
          <cell r="B411">
            <v>408</v>
          </cell>
          <cell r="C411">
            <v>84</v>
          </cell>
          <cell r="D411">
            <v>31</v>
          </cell>
          <cell r="E411">
            <v>408</v>
          </cell>
          <cell r="F411">
            <v>105</v>
          </cell>
          <cell r="G411">
            <v>48</v>
          </cell>
          <cell r="H411">
            <v>408</v>
          </cell>
          <cell r="I411">
            <v>162</v>
          </cell>
          <cell r="J411">
            <v>49</v>
          </cell>
          <cell r="K411">
            <v>408</v>
          </cell>
          <cell r="L411">
            <v>414</v>
          </cell>
          <cell r="M411">
            <v>295</v>
          </cell>
          <cell r="N411">
            <v>408</v>
          </cell>
          <cell r="O411">
            <v>734</v>
          </cell>
          <cell r="P411">
            <v>347</v>
          </cell>
        </row>
        <row r="412">
          <cell r="B412">
            <v>409</v>
          </cell>
          <cell r="C412">
            <v>95</v>
          </cell>
          <cell r="D412">
            <v>32</v>
          </cell>
          <cell r="E412">
            <v>409</v>
          </cell>
          <cell r="F412">
            <v>68</v>
          </cell>
          <cell r="G412">
            <v>75</v>
          </cell>
          <cell r="H412">
            <v>409</v>
          </cell>
          <cell r="I412">
            <v>258</v>
          </cell>
          <cell r="J412">
            <v>147</v>
          </cell>
          <cell r="K412">
            <v>409</v>
          </cell>
          <cell r="L412">
            <v>368</v>
          </cell>
          <cell r="M412">
            <v>160</v>
          </cell>
          <cell r="N412">
            <v>409</v>
          </cell>
          <cell r="O412">
            <v>788</v>
          </cell>
          <cell r="P412">
            <v>483</v>
          </cell>
        </row>
        <row r="413">
          <cell r="B413">
            <v>410</v>
          </cell>
          <cell r="C413">
            <v>92</v>
          </cell>
          <cell r="D413">
            <v>75</v>
          </cell>
          <cell r="E413">
            <v>410</v>
          </cell>
          <cell r="F413">
            <v>83</v>
          </cell>
          <cell r="G413">
            <v>81</v>
          </cell>
          <cell r="H413">
            <v>410</v>
          </cell>
          <cell r="I413">
            <v>259</v>
          </cell>
          <cell r="J413">
            <v>687</v>
          </cell>
          <cell r="K413">
            <v>410</v>
          </cell>
          <cell r="L413">
            <v>803</v>
          </cell>
          <cell r="M413">
            <v>286</v>
          </cell>
          <cell r="N413">
            <v>410</v>
          </cell>
          <cell r="O413">
            <v>521</v>
          </cell>
          <cell r="P413">
            <v>814</v>
          </cell>
        </row>
        <row r="414">
          <cell r="B414">
            <v>411</v>
          </cell>
          <cell r="C414">
            <v>67</v>
          </cell>
          <cell r="D414">
            <v>36</v>
          </cell>
          <cell r="E414">
            <v>411</v>
          </cell>
          <cell r="F414">
            <v>88</v>
          </cell>
          <cell r="G414">
            <v>82</v>
          </cell>
          <cell r="H414">
            <v>411</v>
          </cell>
          <cell r="I414">
            <v>131</v>
          </cell>
          <cell r="J414">
            <v>490</v>
          </cell>
          <cell r="K414">
            <v>411</v>
          </cell>
          <cell r="L414">
            <v>351</v>
          </cell>
          <cell r="M414">
            <v>233</v>
          </cell>
          <cell r="N414">
            <v>411</v>
          </cell>
          <cell r="O414">
            <v>577</v>
          </cell>
          <cell r="P414">
            <v>370</v>
          </cell>
        </row>
        <row r="415">
          <cell r="B415">
            <v>412</v>
          </cell>
          <cell r="C415">
            <v>75</v>
          </cell>
          <cell r="D415">
            <v>91</v>
          </cell>
          <cell r="E415">
            <v>412</v>
          </cell>
          <cell r="F415">
            <v>130</v>
          </cell>
          <cell r="G415">
            <v>58</v>
          </cell>
          <cell r="H415">
            <v>412</v>
          </cell>
          <cell r="I415">
            <v>131</v>
          </cell>
          <cell r="J415">
            <v>100</v>
          </cell>
          <cell r="K415">
            <v>412</v>
          </cell>
          <cell r="L415">
            <v>349</v>
          </cell>
          <cell r="M415">
            <v>325</v>
          </cell>
          <cell r="N415">
            <v>412</v>
          </cell>
          <cell r="O415">
            <v>484</v>
          </cell>
          <cell r="P415">
            <v>355</v>
          </cell>
        </row>
        <row r="416">
          <cell r="B416">
            <v>413</v>
          </cell>
          <cell r="C416">
            <v>94</v>
          </cell>
          <cell r="D416">
            <v>49</v>
          </cell>
          <cell r="E416">
            <v>413</v>
          </cell>
          <cell r="F416">
            <v>76</v>
          </cell>
          <cell r="G416">
            <v>79</v>
          </cell>
          <cell r="H416">
            <v>413</v>
          </cell>
          <cell r="I416">
            <v>105</v>
          </cell>
          <cell r="J416">
            <v>738</v>
          </cell>
          <cell r="K416">
            <v>413</v>
          </cell>
          <cell r="L416">
            <v>1418</v>
          </cell>
          <cell r="M416">
            <v>58</v>
          </cell>
          <cell r="N416">
            <v>413</v>
          </cell>
          <cell r="O416">
            <v>635</v>
          </cell>
          <cell r="P416">
            <v>485</v>
          </cell>
        </row>
        <row r="417">
          <cell r="B417">
            <v>414</v>
          </cell>
          <cell r="C417">
            <v>92</v>
          </cell>
          <cell r="D417">
            <v>77</v>
          </cell>
          <cell r="E417">
            <v>414</v>
          </cell>
          <cell r="F417">
            <v>104</v>
          </cell>
          <cell r="G417">
            <v>36</v>
          </cell>
          <cell r="H417">
            <v>414</v>
          </cell>
          <cell r="I417">
            <v>105</v>
          </cell>
          <cell r="J417">
            <v>651</v>
          </cell>
          <cell r="K417">
            <v>414</v>
          </cell>
          <cell r="L417">
            <v>261</v>
          </cell>
          <cell r="M417">
            <v>363</v>
          </cell>
          <cell r="N417">
            <v>414</v>
          </cell>
          <cell r="O417">
            <v>407</v>
          </cell>
          <cell r="P417">
            <v>1140</v>
          </cell>
        </row>
        <row r="418">
          <cell r="B418">
            <v>415</v>
          </cell>
          <cell r="C418">
            <v>49</v>
          </cell>
          <cell r="D418">
            <v>73</v>
          </cell>
          <cell r="E418">
            <v>415</v>
          </cell>
          <cell r="F418">
            <v>297</v>
          </cell>
          <cell r="G418">
            <v>308</v>
          </cell>
          <cell r="H418">
            <v>415</v>
          </cell>
          <cell r="I418">
            <v>426</v>
          </cell>
          <cell r="J418">
            <v>311</v>
          </cell>
          <cell r="K418">
            <v>415</v>
          </cell>
          <cell r="L418">
            <v>297</v>
          </cell>
          <cell r="M418">
            <v>267</v>
          </cell>
          <cell r="N418">
            <v>415</v>
          </cell>
          <cell r="O418">
            <v>1097</v>
          </cell>
          <cell r="P418">
            <v>643</v>
          </cell>
        </row>
        <row r="419">
          <cell r="B419">
            <v>416</v>
          </cell>
          <cell r="C419">
            <v>98</v>
          </cell>
          <cell r="D419">
            <v>66</v>
          </cell>
          <cell r="E419">
            <v>416</v>
          </cell>
          <cell r="F419">
            <v>72</v>
          </cell>
          <cell r="G419">
            <v>47</v>
          </cell>
          <cell r="H419">
            <v>416</v>
          </cell>
          <cell r="I419">
            <v>94</v>
          </cell>
          <cell r="J419">
            <v>171</v>
          </cell>
          <cell r="K419">
            <v>416</v>
          </cell>
          <cell r="L419">
            <v>273</v>
          </cell>
          <cell r="M419">
            <v>375</v>
          </cell>
          <cell r="N419">
            <v>416</v>
          </cell>
          <cell r="O419">
            <v>293</v>
          </cell>
          <cell r="P419">
            <v>730</v>
          </cell>
        </row>
        <row r="420">
          <cell r="B420">
            <v>417</v>
          </cell>
          <cell r="C420">
            <v>114</v>
          </cell>
          <cell r="D420">
            <v>102</v>
          </cell>
          <cell r="E420">
            <v>417</v>
          </cell>
          <cell r="F420">
            <v>74</v>
          </cell>
          <cell r="G420">
            <v>195</v>
          </cell>
          <cell r="H420">
            <v>417</v>
          </cell>
          <cell r="I420">
            <v>157</v>
          </cell>
          <cell r="J420">
            <v>173</v>
          </cell>
          <cell r="K420">
            <v>417</v>
          </cell>
          <cell r="L420">
            <v>513</v>
          </cell>
          <cell r="M420">
            <v>278</v>
          </cell>
          <cell r="N420">
            <v>417</v>
          </cell>
          <cell r="O420">
            <v>508</v>
          </cell>
          <cell r="P420">
            <v>936</v>
          </cell>
        </row>
        <row r="421">
          <cell r="B421">
            <v>418</v>
          </cell>
          <cell r="C421">
            <v>124</v>
          </cell>
          <cell r="D421">
            <v>80</v>
          </cell>
          <cell r="E421">
            <v>418</v>
          </cell>
          <cell r="F421">
            <v>72</v>
          </cell>
          <cell r="G421">
            <v>68</v>
          </cell>
          <cell r="H421">
            <v>418</v>
          </cell>
          <cell r="I421">
            <v>107</v>
          </cell>
          <cell r="J421">
            <v>81</v>
          </cell>
          <cell r="K421">
            <v>418</v>
          </cell>
          <cell r="L421">
            <v>377</v>
          </cell>
          <cell r="M421">
            <v>323</v>
          </cell>
          <cell r="N421">
            <v>418</v>
          </cell>
          <cell r="O421">
            <v>596</v>
          </cell>
          <cell r="P421">
            <v>582</v>
          </cell>
        </row>
        <row r="422">
          <cell r="B422">
            <v>419</v>
          </cell>
          <cell r="C422">
            <v>97</v>
          </cell>
          <cell r="D422">
            <v>109</v>
          </cell>
          <cell r="E422">
            <v>419</v>
          </cell>
          <cell r="F422">
            <v>94</v>
          </cell>
          <cell r="G422">
            <v>75</v>
          </cell>
          <cell r="H422">
            <v>419</v>
          </cell>
          <cell r="I422">
            <v>124</v>
          </cell>
          <cell r="J422">
            <v>227</v>
          </cell>
          <cell r="K422">
            <v>419</v>
          </cell>
          <cell r="L422">
            <v>451</v>
          </cell>
          <cell r="M422">
            <v>397</v>
          </cell>
          <cell r="N422">
            <v>419</v>
          </cell>
          <cell r="O422">
            <v>907</v>
          </cell>
          <cell r="P422">
            <v>376</v>
          </cell>
        </row>
        <row r="423">
          <cell r="B423">
            <v>420</v>
          </cell>
          <cell r="C423">
            <v>74</v>
          </cell>
          <cell r="D423">
            <v>96</v>
          </cell>
          <cell r="E423">
            <v>420</v>
          </cell>
          <cell r="F423">
            <v>100</v>
          </cell>
          <cell r="G423">
            <v>85</v>
          </cell>
          <cell r="H423">
            <v>420</v>
          </cell>
          <cell r="I423">
            <v>118</v>
          </cell>
          <cell r="J423">
            <v>297</v>
          </cell>
          <cell r="K423">
            <v>420</v>
          </cell>
          <cell r="L423">
            <v>389</v>
          </cell>
          <cell r="M423">
            <v>749</v>
          </cell>
          <cell r="N423">
            <v>420</v>
          </cell>
          <cell r="O423">
            <v>756</v>
          </cell>
          <cell r="P423">
            <v>406</v>
          </cell>
        </row>
        <row r="424">
          <cell r="B424">
            <v>421</v>
          </cell>
          <cell r="C424">
            <v>52</v>
          </cell>
          <cell r="D424">
            <v>66</v>
          </cell>
          <cell r="E424">
            <v>421</v>
          </cell>
          <cell r="F424">
            <v>70</v>
          </cell>
          <cell r="G424">
            <v>66</v>
          </cell>
          <cell r="H424">
            <v>421</v>
          </cell>
          <cell r="I424">
            <v>160</v>
          </cell>
          <cell r="J424">
            <v>198</v>
          </cell>
          <cell r="K424">
            <v>421</v>
          </cell>
          <cell r="L424">
            <v>209</v>
          </cell>
          <cell r="M424">
            <v>318</v>
          </cell>
          <cell r="N424">
            <v>421</v>
          </cell>
          <cell r="O424">
            <v>187</v>
          </cell>
          <cell r="P424">
            <v>762</v>
          </cell>
        </row>
        <row r="425">
          <cell r="B425">
            <v>422</v>
          </cell>
          <cell r="C425">
            <v>35</v>
          </cell>
          <cell r="D425">
            <v>59</v>
          </cell>
          <cell r="E425">
            <v>422</v>
          </cell>
          <cell r="F425">
            <v>66</v>
          </cell>
          <cell r="G425">
            <v>47</v>
          </cell>
          <cell r="H425">
            <v>422</v>
          </cell>
          <cell r="I425">
            <v>263</v>
          </cell>
          <cell r="J425">
            <v>503</v>
          </cell>
          <cell r="K425">
            <v>422</v>
          </cell>
          <cell r="L425">
            <v>232</v>
          </cell>
          <cell r="M425">
            <v>208</v>
          </cell>
          <cell r="N425">
            <v>422</v>
          </cell>
          <cell r="O425">
            <v>600</v>
          </cell>
          <cell r="P425">
            <v>770</v>
          </cell>
        </row>
        <row r="426">
          <cell r="B426">
            <v>423</v>
          </cell>
          <cell r="C426">
            <v>81</v>
          </cell>
          <cell r="D426">
            <v>2302</v>
          </cell>
          <cell r="E426">
            <v>423</v>
          </cell>
          <cell r="F426">
            <v>66</v>
          </cell>
          <cell r="G426">
            <v>75</v>
          </cell>
          <cell r="H426">
            <v>423</v>
          </cell>
          <cell r="I426">
            <v>273</v>
          </cell>
          <cell r="J426">
            <v>288</v>
          </cell>
          <cell r="K426">
            <v>423</v>
          </cell>
          <cell r="L426">
            <v>386</v>
          </cell>
          <cell r="M426">
            <v>425</v>
          </cell>
          <cell r="N426">
            <v>423</v>
          </cell>
          <cell r="O426">
            <v>1290</v>
          </cell>
          <cell r="P426">
            <v>663</v>
          </cell>
        </row>
        <row r="427">
          <cell r="B427">
            <v>424</v>
          </cell>
          <cell r="C427">
            <v>63</v>
          </cell>
          <cell r="D427">
            <v>88</v>
          </cell>
          <cell r="E427">
            <v>424</v>
          </cell>
          <cell r="F427">
            <v>107</v>
          </cell>
          <cell r="G427">
            <v>95</v>
          </cell>
          <cell r="H427">
            <v>424</v>
          </cell>
          <cell r="I427">
            <v>292</v>
          </cell>
          <cell r="J427">
            <v>83</v>
          </cell>
          <cell r="K427">
            <v>424</v>
          </cell>
          <cell r="L427">
            <v>732</v>
          </cell>
          <cell r="M427">
            <v>419</v>
          </cell>
          <cell r="N427">
            <v>424</v>
          </cell>
          <cell r="O427">
            <v>1073</v>
          </cell>
          <cell r="P427">
            <v>570</v>
          </cell>
        </row>
        <row r="428">
          <cell r="B428">
            <v>425</v>
          </cell>
          <cell r="C428">
            <v>92</v>
          </cell>
          <cell r="D428">
            <v>55</v>
          </cell>
          <cell r="E428">
            <v>425</v>
          </cell>
          <cell r="F428">
            <v>97</v>
          </cell>
          <cell r="G428">
            <v>53</v>
          </cell>
          <cell r="H428">
            <v>425</v>
          </cell>
          <cell r="I428">
            <v>152</v>
          </cell>
          <cell r="J428">
            <v>136</v>
          </cell>
          <cell r="K428">
            <v>425</v>
          </cell>
          <cell r="L428">
            <v>339</v>
          </cell>
          <cell r="M428">
            <v>513</v>
          </cell>
          <cell r="N428">
            <v>425</v>
          </cell>
          <cell r="O428">
            <v>465</v>
          </cell>
          <cell r="P428">
            <v>508</v>
          </cell>
        </row>
        <row r="429">
          <cell r="B429">
            <v>426</v>
          </cell>
          <cell r="C429">
            <v>82</v>
          </cell>
          <cell r="D429">
            <v>37</v>
          </cell>
          <cell r="E429">
            <v>426</v>
          </cell>
          <cell r="F429">
            <v>101</v>
          </cell>
          <cell r="G429">
            <v>620</v>
          </cell>
          <cell r="H429">
            <v>426</v>
          </cell>
          <cell r="I429">
            <v>127</v>
          </cell>
          <cell r="J429">
            <v>96</v>
          </cell>
          <cell r="K429">
            <v>426</v>
          </cell>
          <cell r="L429">
            <v>545</v>
          </cell>
          <cell r="M429">
            <v>362</v>
          </cell>
          <cell r="N429">
            <v>426</v>
          </cell>
          <cell r="O429">
            <v>545</v>
          </cell>
          <cell r="P429">
            <v>630</v>
          </cell>
        </row>
        <row r="430">
          <cell r="B430">
            <v>427</v>
          </cell>
          <cell r="C430">
            <v>64</v>
          </cell>
          <cell r="D430">
            <v>41</v>
          </cell>
          <cell r="E430">
            <v>427</v>
          </cell>
          <cell r="F430">
            <v>119</v>
          </cell>
          <cell r="G430">
            <v>102</v>
          </cell>
          <cell r="H430">
            <v>427</v>
          </cell>
          <cell r="I430">
            <v>200</v>
          </cell>
          <cell r="J430">
            <v>311</v>
          </cell>
          <cell r="K430">
            <v>427</v>
          </cell>
          <cell r="L430">
            <v>755</v>
          </cell>
          <cell r="M430">
            <v>263</v>
          </cell>
          <cell r="N430">
            <v>427</v>
          </cell>
          <cell r="O430">
            <v>864</v>
          </cell>
          <cell r="P430">
            <v>312</v>
          </cell>
        </row>
        <row r="431">
          <cell r="B431">
            <v>428</v>
          </cell>
          <cell r="C431">
            <v>54</v>
          </cell>
          <cell r="D431">
            <v>59</v>
          </cell>
          <cell r="E431">
            <v>428</v>
          </cell>
          <cell r="F431">
            <v>123</v>
          </cell>
          <cell r="G431">
            <v>107</v>
          </cell>
          <cell r="H431">
            <v>428</v>
          </cell>
          <cell r="I431">
            <v>545</v>
          </cell>
          <cell r="J431">
            <v>465</v>
          </cell>
          <cell r="K431">
            <v>428</v>
          </cell>
          <cell r="L431">
            <v>130</v>
          </cell>
          <cell r="M431">
            <v>301</v>
          </cell>
          <cell r="N431">
            <v>428</v>
          </cell>
          <cell r="O431">
            <v>700</v>
          </cell>
          <cell r="P431">
            <v>363</v>
          </cell>
        </row>
        <row r="432">
          <cell r="B432">
            <v>429</v>
          </cell>
          <cell r="C432">
            <v>90</v>
          </cell>
          <cell r="D432">
            <v>122</v>
          </cell>
          <cell r="E432">
            <v>429</v>
          </cell>
          <cell r="F432">
            <v>127</v>
          </cell>
          <cell r="G432">
            <v>121</v>
          </cell>
          <cell r="H432">
            <v>429</v>
          </cell>
          <cell r="I432">
            <v>220</v>
          </cell>
          <cell r="J432">
            <v>217</v>
          </cell>
          <cell r="K432">
            <v>429</v>
          </cell>
          <cell r="L432">
            <v>310</v>
          </cell>
          <cell r="M432">
            <v>1043</v>
          </cell>
          <cell r="N432">
            <v>429</v>
          </cell>
          <cell r="O432">
            <v>759</v>
          </cell>
          <cell r="P432">
            <v>803</v>
          </cell>
        </row>
        <row r="433">
          <cell r="B433">
            <v>430</v>
          </cell>
          <cell r="C433">
            <v>47</v>
          </cell>
          <cell r="D433">
            <v>85</v>
          </cell>
          <cell r="E433">
            <v>430</v>
          </cell>
          <cell r="F433">
            <v>151</v>
          </cell>
          <cell r="G433">
            <v>89</v>
          </cell>
          <cell r="H433">
            <v>430</v>
          </cell>
          <cell r="I433">
            <v>209</v>
          </cell>
          <cell r="J433">
            <v>483</v>
          </cell>
          <cell r="K433">
            <v>430</v>
          </cell>
          <cell r="L433">
            <v>468</v>
          </cell>
          <cell r="M433">
            <v>352</v>
          </cell>
          <cell r="N433">
            <v>430</v>
          </cell>
          <cell r="O433">
            <v>784</v>
          </cell>
          <cell r="P433">
            <v>286</v>
          </cell>
        </row>
        <row r="434">
          <cell r="B434">
            <v>431</v>
          </cell>
          <cell r="C434">
            <v>73</v>
          </cell>
          <cell r="D434">
            <v>65</v>
          </cell>
          <cell r="E434">
            <v>431</v>
          </cell>
          <cell r="F434">
            <v>89</v>
          </cell>
          <cell r="G434">
            <v>78</v>
          </cell>
          <cell r="H434">
            <v>431</v>
          </cell>
          <cell r="I434">
            <v>191</v>
          </cell>
          <cell r="J434">
            <v>684</v>
          </cell>
          <cell r="K434">
            <v>431</v>
          </cell>
          <cell r="L434">
            <v>281</v>
          </cell>
          <cell r="M434">
            <v>193</v>
          </cell>
          <cell r="N434">
            <v>431</v>
          </cell>
          <cell r="O434">
            <v>887</v>
          </cell>
          <cell r="P434">
            <v>215</v>
          </cell>
        </row>
        <row r="435">
          <cell r="B435">
            <v>432</v>
          </cell>
          <cell r="C435">
            <v>72</v>
          </cell>
          <cell r="D435">
            <v>71</v>
          </cell>
          <cell r="E435">
            <v>432</v>
          </cell>
          <cell r="F435">
            <v>189</v>
          </cell>
          <cell r="G435">
            <v>163</v>
          </cell>
          <cell r="H435">
            <v>432</v>
          </cell>
          <cell r="I435">
            <v>273</v>
          </cell>
          <cell r="J435">
            <v>77</v>
          </cell>
          <cell r="K435">
            <v>432</v>
          </cell>
          <cell r="L435">
            <v>334</v>
          </cell>
          <cell r="M435">
            <v>256</v>
          </cell>
          <cell r="N435">
            <v>432</v>
          </cell>
          <cell r="O435">
            <v>1481</v>
          </cell>
          <cell r="P435">
            <v>515</v>
          </cell>
        </row>
        <row r="436">
          <cell r="B436">
            <v>433</v>
          </cell>
          <cell r="C436">
            <v>65</v>
          </cell>
          <cell r="D436">
            <v>83</v>
          </cell>
          <cell r="E436">
            <v>433</v>
          </cell>
          <cell r="F436">
            <v>134</v>
          </cell>
          <cell r="G436">
            <v>154</v>
          </cell>
          <cell r="H436">
            <v>433</v>
          </cell>
          <cell r="I436">
            <v>261</v>
          </cell>
          <cell r="J436">
            <v>452</v>
          </cell>
          <cell r="K436">
            <v>433</v>
          </cell>
          <cell r="L436">
            <v>334</v>
          </cell>
          <cell r="M436">
            <v>265</v>
          </cell>
          <cell r="N436">
            <v>433</v>
          </cell>
          <cell r="O436">
            <v>871</v>
          </cell>
          <cell r="P436">
            <v>848</v>
          </cell>
        </row>
        <row r="437">
          <cell r="B437">
            <v>434</v>
          </cell>
          <cell r="C437">
            <v>97</v>
          </cell>
          <cell r="D437">
            <v>35</v>
          </cell>
          <cell r="E437">
            <v>434</v>
          </cell>
          <cell r="F437">
            <v>102</v>
          </cell>
          <cell r="G437">
            <v>120</v>
          </cell>
          <cell r="H437">
            <v>434</v>
          </cell>
          <cell r="I437">
            <v>142</v>
          </cell>
          <cell r="J437">
            <v>523</v>
          </cell>
          <cell r="K437">
            <v>434</v>
          </cell>
          <cell r="L437">
            <v>495</v>
          </cell>
          <cell r="M437">
            <v>285</v>
          </cell>
          <cell r="N437">
            <v>434</v>
          </cell>
          <cell r="O437">
            <v>1224</v>
          </cell>
          <cell r="P437">
            <v>447</v>
          </cell>
        </row>
        <row r="438">
          <cell r="B438">
            <v>435</v>
          </cell>
          <cell r="C438">
            <v>34</v>
          </cell>
          <cell r="D438">
            <v>56</v>
          </cell>
          <cell r="E438">
            <v>435</v>
          </cell>
          <cell r="F438">
            <v>95</v>
          </cell>
          <cell r="G438">
            <v>100</v>
          </cell>
          <cell r="H438">
            <v>435</v>
          </cell>
          <cell r="I438">
            <v>101</v>
          </cell>
          <cell r="J438">
            <v>462</v>
          </cell>
          <cell r="K438">
            <v>435</v>
          </cell>
          <cell r="L438">
            <v>739</v>
          </cell>
          <cell r="M438">
            <v>410</v>
          </cell>
          <cell r="N438">
            <v>435</v>
          </cell>
          <cell r="O438">
            <v>1397</v>
          </cell>
          <cell r="P438">
            <v>512</v>
          </cell>
        </row>
        <row r="439">
          <cell r="B439">
            <v>436</v>
          </cell>
          <cell r="C439">
            <v>80</v>
          </cell>
          <cell r="D439">
            <v>64</v>
          </cell>
          <cell r="E439">
            <v>436</v>
          </cell>
          <cell r="F439">
            <v>79</v>
          </cell>
          <cell r="G439">
            <v>37</v>
          </cell>
          <cell r="H439">
            <v>436</v>
          </cell>
          <cell r="I439">
            <v>438</v>
          </cell>
          <cell r="J439">
            <v>321</v>
          </cell>
          <cell r="K439">
            <v>436</v>
          </cell>
          <cell r="L439">
            <v>702</v>
          </cell>
          <cell r="M439">
            <v>281</v>
          </cell>
          <cell r="N439">
            <v>436</v>
          </cell>
          <cell r="O439">
            <v>572</v>
          </cell>
          <cell r="P439">
            <v>1084</v>
          </cell>
        </row>
        <row r="440">
          <cell r="B440">
            <v>437</v>
          </cell>
          <cell r="C440">
            <v>69</v>
          </cell>
          <cell r="D440">
            <v>75</v>
          </cell>
          <cell r="E440">
            <v>437</v>
          </cell>
          <cell r="F440">
            <v>81</v>
          </cell>
          <cell r="G440">
            <v>92</v>
          </cell>
          <cell r="H440">
            <v>437</v>
          </cell>
          <cell r="I440">
            <v>156</v>
          </cell>
          <cell r="J440">
            <v>212</v>
          </cell>
          <cell r="K440">
            <v>437</v>
          </cell>
          <cell r="L440">
            <v>402</v>
          </cell>
          <cell r="M440">
            <v>324</v>
          </cell>
          <cell r="N440">
            <v>437</v>
          </cell>
          <cell r="O440">
            <v>865</v>
          </cell>
          <cell r="P440">
            <v>428</v>
          </cell>
        </row>
        <row r="441">
          <cell r="B441">
            <v>438</v>
          </cell>
          <cell r="C441">
            <v>76</v>
          </cell>
          <cell r="D441">
            <v>37</v>
          </cell>
          <cell r="E441">
            <v>438</v>
          </cell>
          <cell r="F441">
            <v>137</v>
          </cell>
          <cell r="G441">
            <v>98</v>
          </cell>
          <cell r="H441">
            <v>438</v>
          </cell>
          <cell r="I441">
            <v>440</v>
          </cell>
          <cell r="J441">
            <v>256</v>
          </cell>
          <cell r="K441">
            <v>438</v>
          </cell>
          <cell r="L441">
            <v>625</v>
          </cell>
          <cell r="M441">
            <v>449</v>
          </cell>
          <cell r="N441">
            <v>438</v>
          </cell>
          <cell r="O441">
            <v>513</v>
          </cell>
          <cell r="P441">
            <v>700</v>
          </cell>
        </row>
        <row r="442">
          <cell r="B442">
            <v>439</v>
          </cell>
          <cell r="C442">
            <v>62</v>
          </cell>
          <cell r="D442">
            <v>44</v>
          </cell>
          <cell r="E442">
            <v>439</v>
          </cell>
          <cell r="F442">
            <v>82</v>
          </cell>
          <cell r="G442">
            <v>102</v>
          </cell>
          <cell r="H442">
            <v>439</v>
          </cell>
          <cell r="I442">
            <v>334</v>
          </cell>
          <cell r="J442">
            <v>383</v>
          </cell>
          <cell r="K442">
            <v>439</v>
          </cell>
          <cell r="L442">
            <v>528</v>
          </cell>
          <cell r="M442">
            <v>233</v>
          </cell>
          <cell r="N442">
            <v>439</v>
          </cell>
          <cell r="O442">
            <v>972</v>
          </cell>
          <cell r="P442">
            <v>288</v>
          </cell>
        </row>
        <row r="443">
          <cell r="B443">
            <v>440</v>
          </cell>
          <cell r="C443">
            <v>47</v>
          </cell>
          <cell r="D443">
            <v>86</v>
          </cell>
          <cell r="E443">
            <v>440</v>
          </cell>
          <cell r="F443">
            <v>76</v>
          </cell>
          <cell r="G443">
            <v>82</v>
          </cell>
          <cell r="H443">
            <v>440</v>
          </cell>
          <cell r="I443">
            <v>346</v>
          </cell>
          <cell r="J443">
            <v>376</v>
          </cell>
          <cell r="K443">
            <v>440</v>
          </cell>
          <cell r="L443">
            <v>243</v>
          </cell>
          <cell r="M443">
            <v>308</v>
          </cell>
          <cell r="N443">
            <v>440</v>
          </cell>
          <cell r="O443">
            <v>243</v>
          </cell>
          <cell r="P443">
            <v>754</v>
          </cell>
        </row>
        <row r="444">
          <cell r="B444">
            <v>441</v>
          </cell>
          <cell r="C444">
            <v>64</v>
          </cell>
          <cell r="D444">
            <v>39</v>
          </cell>
          <cell r="E444">
            <v>441</v>
          </cell>
          <cell r="F444">
            <v>120</v>
          </cell>
          <cell r="G444">
            <v>77</v>
          </cell>
          <cell r="H444">
            <v>441</v>
          </cell>
          <cell r="I444">
            <v>141</v>
          </cell>
          <cell r="J444">
            <v>309</v>
          </cell>
          <cell r="K444">
            <v>441</v>
          </cell>
          <cell r="L444">
            <v>321</v>
          </cell>
          <cell r="M444">
            <v>303</v>
          </cell>
          <cell r="N444">
            <v>441</v>
          </cell>
          <cell r="O444">
            <v>1199</v>
          </cell>
          <cell r="P444">
            <v>600</v>
          </cell>
        </row>
        <row r="445">
          <cell r="B445">
            <v>442</v>
          </cell>
          <cell r="C445">
            <v>53</v>
          </cell>
          <cell r="D445">
            <v>66</v>
          </cell>
          <cell r="E445">
            <v>442</v>
          </cell>
          <cell r="F445">
            <v>93</v>
          </cell>
          <cell r="G445">
            <v>85</v>
          </cell>
          <cell r="H445">
            <v>442</v>
          </cell>
          <cell r="I445">
            <v>157</v>
          </cell>
          <cell r="J445">
            <v>452</v>
          </cell>
          <cell r="K445">
            <v>442</v>
          </cell>
          <cell r="L445">
            <v>444</v>
          </cell>
          <cell r="M445">
            <v>257</v>
          </cell>
          <cell r="N445">
            <v>442</v>
          </cell>
          <cell r="O445">
            <v>317</v>
          </cell>
          <cell r="P445">
            <v>592</v>
          </cell>
        </row>
        <row r="446">
          <cell r="B446">
            <v>443</v>
          </cell>
          <cell r="C446">
            <v>88</v>
          </cell>
          <cell r="D446">
            <v>59</v>
          </cell>
          <cell r="E446">
            <v>443</v>
          </cell>
          <cell r="F446">
            <v>125</v>
          </cell>
          <cell r="G446">
            <v>263</v>
          </cell>
          <cell r="H446">
            <v>443</v>
          </cell>
          <cell r="I446">
            <v>182</v>
          </cell>
          <cell r="J446">
            <v>271</v>
          </cell>
          <cell r="K446">
            <v>443</v>
          </cell>
          <cell r="L446">
            <v>375</v>
          </cell>
          <cell r="M446">
            <v>283</v>
          </cell>
          <cell r="N446">
            <v>443</v>
          </cell>
          <cell r="O446">
            <v>527</v>
          </cell>
          <cell r="P446">
            <v>325</v>
          </cell>
        </row>
        <row r="447">
          <cell r="B447">
            <v>444</v>
          </cell>
          <cell r="C447">
            <v>82</v>
          </cell>
          <cell r="D447">
            <v>74</v>
          </cell>
          <cell r="E447">
            <v>444</v>
          </cell>
          <cell r="F447">
            <v>112</v>
          </cell>
          <cell r="G447">
            <v>268</v>
          </cell>
          <cell r="H447">
            <v>444</v>
          </cell>
          <cell r="I447">
            <v>315</v>
          </cell>
          <cell r="J447">
            <v>444</v>
          </cell>
          <cell r="K447">
            <v>444</v>
          </cell>
          <cell r="L447">
            <v>420</v>
          </cell>
          <cell r="M447">
            <v>389</v>
          </cell>
          <cell r="N447">
            <v>444</v>
          </cell>
          <cell r="O447">
            <v>1429</v>
          </cell>
          <cell r="P447">
            <v>1098</v>
          </cell>
        </row>
        <row r="448">
          <cell r="B448">
            <v>445</v>
          </cell>
          <cell r="C448">
            <v>70</v>
          </cell>
          <cell r="D448">
            <v>45</v>
          </cell>
          <cell r="E448">
            <v>445</v>
          </cell>
          <cell r="F448">
            <v>93</v>
          </cell>
          <cell r="G448">
            <v>56</v>
          </cell>
          <cell r="H448">
            <v>445</v>
          </cell>
          <cell r="I448">
            <v>98</v>
          </cell>
          <cell r="J448">
            <v>410</v>
          </cell>
          <cell r="K448">
            <v>445</v>
          </cell>
          <cell r="L448">
            <v>567</v>
          </cell>
          <cell r="M448">
            <v>286</v>
          </cell>
          <cell r="N448">
            <v>445</v>
          </cell>
          <cell r="O448">
            <v>756</v>
          </cell>
          <cell r="P448">
            <v>234</v>
          </cell>
        </row>
        <row r="449">
          <cell r="B449">
            <v>446</v>
          </cell>
          <cell r="C449">
            <v>83</v>
          </cell>
          <cell r="D449">
            <v>64</v>
          </cell>
          <cell r="E449">
            <v>446</v>
          </cell>
          <cell r="F449">
            <v>89</v>
          </cell>
          <cell r="G449">
            <v>104</v>
          </cell>
          <cell r="H449">
            <v>446</v>
          </cell>
          <cell r="I449">
            <v>262</v>
          </cell>
          <cell r="J449">
            <v>227</v>
          </cell>
          <cell r="K449">
            <v>446</v>
          </cell>
          <cell r="L449">
            <v>276</v>
          </cell>
          <cell r="M449">
            <v>96</v>
          </cell>
          <cell r="N449">
            <v>446</v>
          </cell>
          <cell r="O449">
            <v>872</v>
          </cell>
          <cell r="P449">
            <v>573</v>
          </cell>
        </row>
        <row r="450">
          <cell r="B450">
            <v>447</v>
          </cell>
          <cell r="C450">
            <v>76</v>
          </cell>
          <cell r="D450">
            <v>65</v>
          </cell>
          <cell r="E450">
            <v>447</v>
          </cell>
          <cell r="F450">
            <v>206</v>
          </cell>
          <cell r="G450">
            <v>81</v>
          </cell>
          <cell r="H450">
            <v>447</v>
          </cell>
          <cell r="I450">
            <v>175</v>
          </cell>
          <cell r="J450">
            <v>504</v>
          </cell>
          <cell r="K450">
            <v>447</v>
          </cell>
          <cell r="L450">
            <v>362</v>
          </cell>
          <cell r="M450">
            <v>391</v>
          </cell>
          <cell r="N450">
            <v>447</v>
          </cell>
          <cell r="O450">
            <v>546</v>
          </cell>
          <cell r="P450">
            <v>737</v>
          </cell>
        </row>
        <row r="451">
          <cell r="B451">
            <v>448</v>
          </cell>
          <cell r="C451">
            <v>73</v>
          </cell>
          <cell r="D451">
            <v>38</v>
          </cell>
          <cell r="E451">
            <v>448</v>
          </cell>
          <cell r="F451">
            <v>120</v>
          </cell>
          <cell r="G451">
            <v>77</v>
          </cell>
          <cell r="H451">
            <v>448</v>
          </cell>
          <cell r="I451">
            <v>296</v>
          </cell>
          <cell r="J451">
            <v>463</v>
          </cell>
          <cell r="K451">
            <v>448</v>
          </cell>
          <cell r="L451">
            <v>473</v>
          </cell>
          <cell r="M451">
            <v>389</v>
          </cell>
          <cell r="N451">
            <v>448</v>
          </cell>
          <cell r="O451">
            <v>1741</v>
          </cell>
          <cell r="P451">
            <v>640</v>
          </cell>
        </row>
        <row r="452">
          <cell r="B452">
            <v>449</v>
          </cell>
          <cell r="C452">
            <v>42</v>
          </cell>
          <cell r="D452">
            <v>55</v>
          </cell>
          <cell r="E452">
            <v>449</v>
          </cell>
          <cell r="F452">
            <v>217</v>
          </cell>
          <cell r="G452">
            <v>46</v>
          </cell>
          <cell r="H452">
            <v>449</v>
          </cell>
          <cell r="I452">
            <v>204</v>
          </cell>
          <cell r="J452">
            <v>290</v>
          </cell>
          <cell r="K452">
            <v>449</v>
          </cell>
          <cell r="L452">
            <v>348</v>
          </cell>
          <cell r="M452">
            <v>295</v>
          </cell>
          <cell r="N452">
            <v>449</v>
          </cell>
          <cell r="O452">
            <v>791</v>
          </cell>
          <cell r="P452">
            <v>673</v>
          </cell>
        </row>
        <row r="453">
          <cell r="B453">
            <v>450</v>
          </cell>
          <cell r="C453">
            <v>69</v>
          </cell>
          <cell r="D453">
            <v>54</v>
          </cell>
          <cell r="E453">
            <v>450</v>
          </cell>
          <cell r="F453">
            <v>84</v>
          </cell>
          <cell r="G453">
            <v>54</v>
          </cell>
          <cell r="H453">
            <v>450</v>
          </cell>
          <cell r="I453">
            <v>165</v>
          </cell>
          <cell r="J453">
            <v>97</v>
          </cell>
          <cell r="K453">
            <v>450</v>
          </cell>
          <cell r="L453">
            <v>327</v>
          </cell>
          <cell r="M453">
            <v>350</v>
          </cell>
          <cell r="N453">
            <v>450</v>
          </cell>
          <cell r="O453">
            <v>845</v>
          </cell>
          <cell r="P453">
            <v>812</v>
          </cell>
        </row>
        <row r="454">
          <cell r="B454">
            <v>451</v>
          </cell>
          <cell r="C454">
            <v>61</v>
          </cell>
          <cell r="D454">
            <v>55</v>
          </cell>
          <cell r="E454">
            <v>451</v>
          </cell>
          <cell r="F454">
            <v>85</v>
          </cell>
          <cell r="G454">
            <v>57</v>
          </cell>
          <cell r="H454">
            <v>451</v>
          </cell>
          <cell r="I454">
            <v>279</v>
          </cell>
          <cell r="J454">
            <v>143</v>
          </cell>
          <cell r="K454">
            <v>451</v>
          </cell>
          <cell r="L454">
            <v>154</v>
          </cell>
          <cell r="M454">
            <v>185</v>
          </cell>
          <cell r="N454">
            <v>451</v>
          </cell>
          <cell r="O454">
            <v>572</v>
          </cell>
          <cell r="P454">
            <v>585</v>
          </cell>
        </row>
        <row r="455">
          <cell r="B455">
            <v>452</v>
          </cell>
          <cell r="C455">
            <v>63</v>
          </cell>
          <cell r="D455">
            <v>45</v>
          </cell>
          <cell r="E455">
            <v>452</v>
          </cell>
          <cell r="F455">
            <v>57</v>
          </cell>
          <cell r="G455">
            <v>114</v>
          </cell>
          <cell r="H455">
            <v>452</v>
          </cell>
          <cell r="I455">
            <v>88</v>
          </cell>
          <cell r="J455">
            <v>546</v>
          </cell>
          <cell r="K455">
            <v>452</v>
          </cell>
          <cell r="L455">
            <v>359</v>
          </cell>
          <cell r="M455">
            <v>564</v>
          </cell>
          <cell r="N455">
            <v>452</v>
          </cell>
          <cell r="O455">
            <v>1012</v>
          </cell>
          <cell r="P455">
            <v>236</v>
          </cell>
        </row>
        <row r="456">
          <cell r="B456">
            <v>453</v>
          </cell>
          <cell r="C456">
            <v>76</v>
          </cell>
          <cell r="D456">
            <v>67</v>
          </cell>
          <cell r="E456">
            <v>453</v>
          </cell>
          <cell r="F456">
            <v>75</v>
          </cell>
          <cell r="G456">
            <v>63</v>
          </cell>
          <cell r="H456">
            <v>453</v>
          </cell>
          <cell r="I456">
            <v>497</v>
          </cell>
          <cell r="J456">
            <v>204</v>
          </cell>
          <cell r="K456">
            <v>453</v>
          </cell>
          <cell r="L456">
            <v>288</v>
          </cell>
          <cell r="M456">
            <v>387</v>
          </cell>
          <cell r="N456">
            <v>453</v>
          </cell>
          <cell r="O456">
            <v>371</v>
          </cell>
          <cell r="P456">
            <v>486</v>
          </cell>
        </row>
        <row r="457">
          <cell r="B457">
            <v>454</v>
          </cell>
          <cell r="C457">
            <v>67</v>
          </cell>
          <cell r="D457">
            <v>39</v>
          </cell>
          <cell r="E457">
            <v>454</v>
          </cell>
          <cell r="F457">
            <v>98</v>
          </cell>
          <cell r="G457">
            <v>91</v>
          </cell>
          <cell r="H457">
            <v>454</v>
          </cell>
          <cell r="I457">
            <v>112</v>
          </cell>
          <cell r="J457">
            <v>576</v>
          </cell>
          <cell r="K457">
            <v>454</v>
          </cell>
          <cell r="L457">
            <v>267</v>
          </cell>
          <cell r="M457">
            <v>364</v>
          </cell>
          <cell r="N457">
            <v>454</v>
          </cell>
          <cell r="O457">
            <v>556</v>
          </cell>
          <cell r="P457">
            <v>1042</v>
          </cell>
        </row>
        <row r="458">
          <cell r="B458">
            <v>455</v>
          </cell>
          <cell r="C458">
            <v>82</v>
          </cell>
          <cell r="D458">
            <v>55</v>
          </cell>
          <cell r="E458">
            <v>455</v>
          </cell>
          <cell r="F458">
            <v>80</v>
          </cell>
          <cell r="G458">
            <v>121</v>
          </cell>
          <cell r="H458">
            <v>455</v>
          </cell>
          <cell r="I458">
            <v>177</v>
          </cell>
          <cell r="J458">
            <v>438</v>
          </cell>
          <cell r="K458">
            <v>455</v>
          </cell>
          <cell r="L458">
            <v>381</v>
          </cell>
          <cell r="M458">
            <v>395</v>
          </cell>
          <cell r="N458">
            <v>455</v>
          </cell>
          <cell r="O458">
            <v>221</v>
          </cell>
          <cell r="P458">
            <v>474</v>
          </cell>
        </row>
        <row r="459">
          <cell r="B459">
            <v>456</v>
          </cell>
          <cell r="C459">
            <v>76</v>
          </cell>
          <cell r="D459">
            <v>46</v>
          </cell>
          <cell r="E459">
            <v>456</v>
          </cell>
          <cell r="F459">
            <v>117</v>
          </cell>
          <cell r="G459">
            <v>72</v>
          </cell>
          <cell r="H459">
            <v>456</v>
          </cell>
          <cell r="I459">
            <v>131</v>
          </cell>
          <cell r="J459">
            <v>66</v>
          </cell>
          <cell r="K459">
            <v>456</v>
          </cell>
          <cell r="L459">
            <v>388</v>
          </cell>
          <cell r="M459">
            <v>257</v>
          </cell>
          <cell r="N459">
            <v>456</v>
          </cell>
          <cell r="O459">
            <v>510</v>
          </cell>
          <cell r="P459">
            <v>604</v>
          </cell>
        </row>
        <row r="460">
          <cell r="B460">
            <v>457</v>
          </cell>
          <cell r="C460">
            <v>93</v>
          </cell>
          <cell r="D460">
            <v>50</v>
          </cell>
          <cell r="E460">
            <v>457</v>
          </cell>
          <cell r="F460">
            <v>95</v>
          </cell>
          <cell r="G460">
            <v>49</v>
          </cell>
          <cell r="H460">
            <v>457</v>
          </cell>
          <cell r="I460">
            <v>100</v>
          </cell>
          <cell r="J460">
            <v>217</v>
          </cell>
          <cell r="K460">
            <v>457</v>
          </cell>
          <cell r="L460">
            <v>299</v>
          </cell>
          <cell r="M460">
            <v>346</v>
          </cell>
          <cell r="N460">
            <v>457</v>
          </cell>
          <cell r="O460">
            <v>812</v>
          </cell>
          <cell r="P460">
            <v>843</v>
          </cell>
        </row>
        <row r="461">
          <cell r="B461">
            <v>458</v>
          </cell>
          <cell r="C461">
            <v>91</v>
          </cell>
          <cell r="D461">
            <v>64</v>
          </cell>
          <cell r="E461">
            <v>458</v>
          </cell>
          <cell r="F461">
            <v>75</v>
          </cell>
          <cell r="G461">
            <v>721</v>
          </cell>
          <cell r="H461">
            <v>458</v>
          </cell>
          <cell r="I461">
            <v>126</v>
          </cell>
          <cell r="J461">
            <v>121</v>
          </cell>
          <cell r="K461">
            <v>458</v>
          </cell>
          <cell r="L461">
            <v>725</v>
          </cell>
          <cell r="M461">
            <v>322</v>
          </cell>
          <cell r="N461">
            <v>458</v>
          </cell>
          <cell r="O461">
            <v>868</v>
          </cell>
          <cell r="P461">
            <v>209</v>
          </cell>
        </row>
        <row r="462">
          <cell r="B462">
            <v>459</v>
          </cell>
          <cell r="C462">
            <v>80</v>
          </cell>
          <cell r="D462">
            <v>581</v>
          </cell>
          <cell r="E462">
            <v>459</v>
          </cell>
          <cell r="F462">
            <v>140</v>
          </cell>
          <cell r="G462">
            <v>72</v>
          </cell>
          <cell r="H462">
            <v>459</v>
          </cell>
          <cell r="I462">
            <v>104</v>
          </cell>
          <cell r="J462">
            <v>298</v>
          </cell>
          <cell r="K462">
            <v>459</v>
          </cell>
          <cell r="L462">
            <v>424</v>
          </cell>
          <cell r="M462">
            <v>253</v>
          </cell>
          <cell r="N462">
            <v>459</v>
          </cell>
          <cell r="O462">
            <v>668</v>
          </cell>
          <cell r="P462">
            <v>855</v>
          </cell>
        </row>
        <row r="463">
          <cell r="B463">
            <v>460</v>
          </cell>
          <cell r="C463">
            <v>98</v>
          </cell>
          <cell r="D463">
            <v>98</v>
          </cell>
          <cell r="E463">
            <v>460</v>
          </cell>
          <cell r="F463">
            <v>165</v>
          </cell>
          <cell r="G463">
            <v>86</v>
          </cell>
          <cell r="H463">
            <v>460</v>
          </cell>
          <cell r="I463">
            <v>132</v>
          </cell>
          <cell r="J463">
            <v>150</v>
          </cell>
          <cell r="K463">
            <v>460</v>
          </cell>
          <cell r="L463">
            <v>378</v>
          </cell>
          <cell r="M463">
            <v>309</v>
          </cell>
          <cell r="N463">
            <v>460</v>
          </cell>
          <cell r="O463">
            <v>639</v>
          </cell>
          <cell r="P463">
            <v>386</v>
          </cell>
        </row>
        <row r="464">
          <cell r="B464">
            <v>461</v>
          </cell>
          <cell r="C464">
            <v>103</v>
          </cell>
          <cell r="D464">
            <v>74</v>
          </cell>
          <cell r="E464">
            <v>461</v>
          </cell>
          <cell r="F464">
            <v>123</v>
          </cell>
          <cell r="G464">
            <v>44</v>
          </cell>
          <cell r="H464">
            <v>461</v>
          </cell>
          <cell r="I464">
            <v>137</v>
          </cell>
          <cell r="J464">
            <v>169</v>
          </cell>
          <cell r="K464">
            <v>461</v>
          </cell>
          <cell r="L464">
            <v>327</v>
          </cell>
          <cell r="M464">
            <v>399</v>
          </cell>
          <cell r="N464">
            <v>461</v>
          </cell>
          <cell r="O464">
            <v>489</v>
          </cell>
          <cell r="P464">
            <v>753</v>
          </cell>
        </row>
        <row r="465">
          <cell r="B465">
            <v>462</v>
          </cell>
          <cell r="C465">
            <v>83</v>
          </cell>
          <cell r="D465">
            <v>56</v>
          </cell>
          <cell r="E465">
            <v>462</v>
          </cell>
          <cell r="F465">
            <v>75</v>
          </cell>
          <cell r="G465">
            <v>48</v>
          </cell>
          <cell r="H465">
            <v>462</v>
          </cell>
          <cell r="I465">
            <v>129</v>
          </cell>
          <cell r="J465">
            <v>228</v>
          </cell>
          <cell r="K465">
            <v>462</v>
          </cell>
          <cell r="L465">
            <v>497</v>
          </cell>
          <cell r="M465">
            <v>517</v>
          </cell>
          <cell r="N465">
            <v>462</v>
          </cell>
          <cell r="O465">
            <v>333</v>
          </cell>
          <cell r="P465">
            <v>454</v>
          </cell>
        </row>
        <row r="466">
          <cell r="B466">
            <v>463</v>
          </cell>
          <cell r="C466">
            <v>79</v>
          </cell>
          <cell r="D466">
            <v>62</v>
          </cell>
          <cell r="E466">
            <v>463</v>
          </cell>
          <cell r="F466">
            <v>81</v>
          </cell>
          <cell r="G466">
            <v>68</v>
          </cell>
          <cell r="H466">
            <v>463</v>
          </cell>
          <cell r="I466">
            <v>137</v>
          </cell>
          <cell r="J466">
            <v>225</v>
          </cell>
          <cell r="K466">
            <v>463</v>
          </cell>
          <cell r="L466">
            <v>636</v>
          </cell>
          <cell r="M466">
            <v>299</v>
          </cell>
          <cell r="N466">
            <v>463</v>
          </cell>
          <cell r="O466">
            <v>548</v>
          </cell>
          <cell r="P466">
            <v>1001</v>
          </cell>
        </row>
        <row r="467">
          <cell r="B467">
            <v>464</v>
          </cell>
          <cell r="C467">
            <v>78</v>
          </cell>
          <cell r="D467">
            <v>81</v>
          </cell>
          <cell r="E467">
            <v>464</v>
          </cell>
          <cell r="F467">
            <v>111</v>
          </cell>
          <cell r="G467">
            <v>107</v>
          </cell>
          <cell r="H467">
            <v>464</v>
          </cell>
          <cell r="I467">
            <v>138</v>
          </cell>
          <cell r="J467">
            <v>44</v>
          </cell>
          <cell r="K467">
            <v>464</v>
          </cell>
          <cell r="L467">
            <v>316</v>
          </cell>
          <cell r="M467">
            <v>291</v>
          </cell>
          <cell r="N467">
            <v>464</v>
          </cell>
          <cell r="O467">
            <v>1962</v>
          </cell>
          <cell r="P467">
            <v>1085</v>
          </cell>
        </row>
        <row r="468">
          <cell r="B468">
            <v>465</v>
          </cell>
          <cell r="C468">
            <v>64</v>
          </cell>
          <cell r="D468">
            <v>43</v>
          </cell>
          <cell r="E468">
            <v>465</v>
          </cell>
          <cell r="F468">
            <v>97</v>
          </cell>
          <cell r="G468">
            <v>67</v>
          </cell>
          <cell r="H468">
            <v>465</v>
          </cell>
          <cell r="I468">
            <v>111</v>
          </cell>
          <cell r="J468">
            <v>92</v>
          </cell>
          <cell r="K468">
            <v>465</v>
          </cell>
          <cell r="L468">
            <v>300</v>
          </cell>
          <cell r="M468">
            <v>378</v>
          </cell>
          <cell r="N468">
            <v>465</v>
          </cell>
          <cell r="O468">
            <v>751</v>
          </cell>
          <cell r="P468">
            <v>508</v>
          </cell>
        </row>
        <row r="469">
          <cell r="B469">
            <v>466</v>
          </cell>
          <cell r="C469">
            <v>73</v>
          </cell>
          <cell r="D469">
            <v>90</v>
          </cell>
          <cell r="E469">
            <v>466</v>
          </cell>
          <cell r="F469">
            <v>122</v>
          </cell>
          <cell r="G469">
            <v>91</v>
          </cell>
          <cell r="H469">
            <v>466</v>
          </cell>
          <cell r="I469">
            <v>116</v>
          </cell>
          <cell r="J469">
            <v>58</v>
          </cell>
          <cell r="K469">
            <v>466</v>
          </cell>
          <cell r="L469">
            <v>535</v>
          </cell>
          <cell r="M469">
            <v>163</v>
          </cell>
          <cell r="N469">
            <v>466</v>
          </cell>
          <cell r="O469">
            <v>880</v>
          </cell>
          <cell r="P469">
            <v>463</v>
          </cell>
        </row>
        <row r="470">
          <cell r="B470">
            <v>467</v>
          </cell>
          <cell r="C470">
            <v>107</v>
          </cell>
          <cell r="D470">
            <v>74</v>
          </cell>
          <cell r="E470">
            <v>467</v>
          </cell>
          <cell r="F470">
            <v>81</v>
          </cell>
          <cell r="G470">
            <v>80</v>
          </cell>
          <cell r="H470">
            <v>467</v>
          </cell>
          <cell r="I470">
            <v>144</v>
          </cell>
          <cell r="J470">
            <v>216</v>
          </cell>
          <cell r="K470">
            <v>467</v>
          </cell>
          <cell r="L470">
            <v>655</v>
          </cell>
          <cell r="M470">
            <v>389</v>
          </cell>
          <cell r="N470">
            <v>467</v>
          </cell>
          <cell r="O470">
            <v>970</v>
          </cell>
          <cell r="P470">
            <v>320</v>
          </cell>
        </row>
        <row r="471">
          <cell r="B471">
            <v>468</v>
          </cell>
          <cell r="C471">
            <v>131</v>
          </cell>
          <cell r="D471">
            <v>111</v>
          </cell>
          <cell r="E471">
            <v>468</v>
          </cell>
          <cell r="F471">
            <v>133</v>
          </cell>
          <cell r="G471">
            <v>118</v>
          </cell>
          <cell r="H471">
            <v>468</v>
          </cell>
          <cell r="I471">
            <v>92</v>
          </cell>
          <cell r="J471">
            <v>63</v>
          </cell>
          <cell r="K471">
            <v>468</v>
          </cell>
          <cell r="L471">
            <v>264</v>
          </cell>
          <cell r="M471">
            <v>196</v>
          </cell>
          <cell r="N471">
            <v>468</v>
          </cell>
          <cell r="O471">
            <v>970</v>
          </cell>
          <cell r="P471">
            <v>520</v>
          </cell>
        </row>
        <row r="472">
          <cell r="B472">
            <v>469</v>
          </cell>
          <cell r="C472">
            <v>103</v>
          </cell>
          <cell r="D472">
            <v>70</v>
          </cell>
          <cell r="E472">
            <v>469</v>
          </cell>
          <cell r="F472">
            <v>306</v>
          </cell>
          <cell r="G472">
            <v>121</v>
          </cell>
          <cell r="H472">
            <v>469</v>
          </cell>
          <cell r="I472">
            <v>117</v>
          </cell>
          <cell r="J472">
            <v>107</v>
          </cell>
          <cell r="K472">
            <v>469</v>
          </cell>
          <cell r="L472">
            <v>335</v>
          </cell>
          <cell r="M472">
            <v>389</v>
          </cell>
          <cell r="N472">
            <v>469</v>
          </cell>
          <cell r="O472">
            <v>859</v>
          </cell>
          <cell r="P472">
            <v>612</v>
          </cell>
        </row>
        <row r="473">
          <cell r="B473">
            <v>470</v>
          </cell>
          <cell r="C473">
            <v>106</v>
          </cell>
          <cell r="D473">
            <v>98</v>
          </cell>
          <cell r="E473">
            <v>470</v>
          </cell>
          <cell r="F473">
            <v>169</v>
          </cell>
          <cell r="G473">
            <v>114</v>
          </cell>
          <cell r="H473">
            <v>470</v>
          </cell>
          <cell r="I473">
            <v>471</v>
          </cell>
          <cell r="J473">
            <v>44</v>
          </cell>
          <cell r="K473">
            <v>470</v>
          </cell>
          <cell r="L473">
            <v>261</v>
          </cell>
          <cell r="M473">
            <v>260</v>
          </cell>
          <cell r="N473">
            <v>470</v>
          </cell>
          <cell r="O473">
            <v>413</v>
          </cell>
          <cell r="P473">
            <v>403</v>
          </cell>
        </row>
        <row r="474">
          <cell r="B474">
            <v>471</v>
          </cell>
          <cell r="C474">
            <v>113</v>
          </cell>
          <cell r="D474">
            <v>97</v>
          </cell>
          <cell r="E474">
            <v>471</v>
          </cell>
          <cell r="F474">
            <v>170</v>
          </cell>
          <cell r="G474">
            <v>149</v>
          </cell>
          <cell r="H474">
            <v>471</v>
          </cell>
          <cell r="I474">
            <v>100</v>
          </cell>
          <cell r="J474">
            <v>117</v>
          </cell>
          <cell r="K474">
            <v>471</v>
          </cell>
          <cell r="L474">
            <v>175</v>
          </cell>
          <cell r="M474">
            <v>365</v>
          </cell>
          <cell r="N474">
            <v>471</v>
          </cell>
          <cell r="O474">
            <v>894</v>
          </cell>
          <cell r="P474">
            <v>759</v>
          </cell>
        </row>
        <row r="475">
          <cell r="B475">
            <v>472</v>
          </cell>
          <cell r="C475">
            <v>116</v>
          </cell>
          <cell r="D475">
            <v>168</v>
          </cell>
          <cell r="E475">
            <v>472</v>
          </cell>
          <cell r="F475">
            <v>145</v>
          </cell>
          <cell r="G475">
            <v>123</v>
          </cell>
          <cell r="H475">
            <v>472</v>
          </cell>
          <cell r="I475">
            <v>139</v>
          </cell>
          <cell r="J475">
            <v>107</v>
          </cell>
          <cell r="K475">
            <v>472</v>
          </cell>
          <cell r="L475">
            <v>435</v>
          </cell>
          <cell r="M475">
            <v>455</v>
          </cell>
          <cell r="N475">
            <v>472</v>
          </cell>
          <cell r="O475">
            <v>675</v>
          </cell>
          <cell r="P475">
            <v>722</v>
          </cell>
        </row>
        <row r="476">
          <cell r="B476">
            <v>473</v>
          </cell>
          <cell r="C476">
            <v>109</v>
          </cell>
          <cell r="D476">
            <v>83</v>
          </cell>
          <cell r="E476">
            <v>473</v>
          </cell>
          <cell r="F476">
            <v>135</v>
          </cell>
          <cell r="G476">
            <v>94</v>
          </cell>
          <cell r="H476">
            <v>473</v>
          </cell>
          <cell r="I476">
            <v>152</v>
          </cell>
          <cell r="J476">
            <v>404</v>
          </cell>
          <cell r="K476">
            <v>473</v>
          </cell>
          <cell r="L476">
            <v>340</v>
          </cell>
          <cell r="M476">
            <v>420</v>
          </cell>
          <cell r="N476">
            <v>473</v>
          </cell>
          <cell r="O476">
            <v>625</v>
          </cell>
          <cell r="P476">
            <v>459</v>
          </cell>
        </row>
        <row r="477">
          <cell r="B477">
            <v>474</v>
          </cell>
          <cell r="C477">
            <v>112</v>
          </cell>
          <cell r="D477">
            <v>67</v>
          </cell>
          <cell r="E477">
            <v>474</v>
          </cell>
          <cell r="F477">
            <v>87</v>
          </cell>
          <cell r="G477">
            <v>105</v>
          </cell>
          <cell r="H477">
            <v>474</v>
          </cell>
          <cell r="I477">
            <v>138</v>
          </cell>
          <cell r="J477">
            <v>79</v>
          </cell>
          <cell r="K477">
            <v>474</v>
          </cell>
          <cell r="L477">
            <v>278</v>
          </cell>
          <cell r="M477">
            <v>508</v>
          </cell>
          <cell r="N477">
            <v>474</v>
          </cell>
          <cell r="O477">
            <v>257</v>
          </cell>
          <cell r="P477">
            <v>687</v>
          </cell>
        </row>
        <row r="478">
          <cell r="B478">
            <v>475</v>
          </cell>
          <cell r="C478">
            <v>58</v>
          </cell>
          <cell r="D478">
            <v>37</v>
          </cell>
          <cell r="E478">
            <v>475</v>
          </cell>
          <cell r="F478">
            <v>100</v>
          </cell>
          <cell r="G478">
            <v>131</v>
          </cell>
          <cell r="H478">
            <v>475</v>
          </cell>
          <cell r="I478">
            <v>145</v>
          </cell>
          <cell r="J478">
            <v>59</v>
          </cell>
          <cell r="K478">
            <v>475</v>
          </cell>
          <cell r="L478">
            <v>462</v>
          </cell>
          <cell r="M478">
            <v>290</v>
          </cell>
          <cell r="N478">
            <v>475</v>
          </cell>
          <cell r="O478">
            <v>674</v>
          </cell>
          <cell r="P478">
            <v>137</v>
          </cell>
        </row>
        <row r="479">
          <cell r="B479">
            <v>476</v>
          </cell>
          <cell r="C479">
            <v>73</v>
          </cell>
          <cell r="D479">
            <v>65</v>
          </cell>
          <cell r="E479">
            <v>476</v>
          </cell>
          <cell r="F479">
            <v>140</v>
          </cell>
          <cell r="G479">
            <v>158</v>
          </cell>
          <cell r="H479">
            <v>476</v>
          </cell>
          <cell r="I479">
            <v>130</v>
          </cell>
          <cell r="J479">
            <v>216</v>
          </cell>
          <cell r="K479">
            <v>476</v>
          </cell>
          <cell r="L479">
            <v>742</v>
          </cell>
          <cell r="M479">
            <v>810</v>
          </cell>
          <cell r="N479">
            <v>476</v>
          </cell>
          <cell r="O479">
            <v>584</v>
          </cell>
          <cell r="P479">
            <v>572</v>
          </cell>
        </row>
        <row r="480">
          <cell r="B480">
            <v>477</v>
          </cell>
          <cell r="C480">
            <v>73</v>
          </cell>
          <cell r="D480">
            <v>80</v>
          </cell>
          <cell r="E480">
            <v>477</v>
          </cell>
          <cell r="F480">
            <v>100</v>
          </cell>
          <cell r="G480">
            <v>56</v>
          </cell>
          <cell r="H480">
            <v>477</v>
          </cell>
          <cell r="I480">
            <v>94</v>
          </cell>
          <cell r="J480">
            <v>583</v>
          </cell>
          <cell r="K480">
            <v>477</v>
          </cell>
          <cell r="L480">
            <v>316</v>
          </cell>
          <cell r="M480">
            <v>241</v>
          </cell>
          <cell r="N480">
            <v>477</v>
          </cell>
          <cell r="O480">
            <v>1831</v>
          </cell>
          <cell r="P480">
            <v>540</v>
          </cell>
        </row>
        <row r="481">
          <cell r="B481">
            <v>478</v>
          </cell>
          <cell r="C481">
            <v>45</v>
          </cell>
          <cell r="D481">
            <v>71</v>
          </cell>
          <cell r="E481">
            <v>478</v>
          </cell>
          <cell r="F481">
            <v>105</v>
          </cell>
          <cell r="G481">
            <v>135</v>
          </cell>
          <cell r="H481">
            <v>478</v>
          </cell>
          <cell r="I481">
            <v>111</v>
          </cell>
          <cell r="J481">
            <v>149</v>
          </cell>
          <cell r="K481">
            <v>478</v>
          </cell>
          <cell r="L481">
            <v>413</v>
          </cell>
          <cell r="M481">
            <v>385</v>
          </cell>
          <cell r="N481">
            <v>478</v>
          </cell>
          <cell r="O481">
            <v>1035</v>
          </cell>
          <cell r="P481">
            <v>787</v>
          </cell>
        </row>
        <row r="482">
          <cell r="B482">
            <v>479</v>
          </cell>
          <cell r="C482">
            <v>110</v>
          </cell>
          <cell r="D482">
            <v>48</v>
          </cell>
          <cell r="E482">
            <v>479</v>
          </cell>
          <cell r="F482">
            <v>99</v>
          </cell>
          <cell r="G482">
            <v>135</v>
          </cell>
          <cell r="H482">
            <v>479</v>
          </cell>
          <cell r="I482">
            <v>99</v>
          </cell>
          <cell r="J482">
            <v>112</v>
          </cell>
          <cell r="K482">
            <v>479</v>
          </cell>
          <cell r="L482">
            <v>431</v>
          </cell>
          <cell r="M482">
            <v>639</v>
          </cell>
          <cell r="N482">
            <v>479</v>
          </cell>
          <cell r="O482">
            <v>593</v>
          </cell>
          <cell r="P482">
            <v>309</v>
          </cell>
        </row>
        <row r="483">
          <cell r="B483">
            <v>480</v>
          </cell>
          <cell r="C483">
            <v>43</v>
          </cell>
          <cell r="D483">
            <v>99</v>
          </cell>
          <cell r="E483">
            <v>480</v>
          </cell>
          <cell r="F483">
            <v>110</v>
          </cell>
          <cell r="G483">
            <v>66</v>
          </cell>
          <cell r="H483">
            <v>480</v>
          </cell>
          <cell r="I483">
            <v>132</v>
          </cell>
          <cell r="J483">
            <v>57</v>
          </cell>
          <cell r="K483">
            <v>480</v>
          </cell>
          <cell r="L483">
            <v>402</v>
          </cell>
          <cell r="M483">
            <v>356</v>
          </cell>
          <cell r="N483">
            <v>480</v>
          </cell>
          <cell r="O483">
            <v>1066</v>
          </cell>
          <cell r="P483">
            <v>623</v>
          </cell>
        </row>
        <row r="484">
          <cell r="B484">
            <v>481</v>
          </cell>
          <cell r="C484">
            <v>87</v>
          </cell>
          <cell r="D484">
            <v>31</v>
          </cell>
          <cell r="E484">
            <v>481</v>
          </cell>
          <cell r="F484">
            <v>95</v>
          </cell>
          <cell r="G484">
            <v>77</v>
          </cell>
          <cell r="H484">
            <v>481</v>
          </cell>
          <cell r="I484">
            <v>97</v>
          </cell>
          <cell r="J484">
            <v>82</v>
          </cell>
          <cell r="K484">
            <v>481</v>
          </cell>
          <cell r="L484">
            <v>270</v>
          </cell>
          <cell r="M484">
            <v>229</v>
          </cell>
          <cell r="N484">
            <v>481</v>
          </cell>
          <cell r="O484">
            <v>922</v>
          </cell>
          <cell r="P484">
            <v>612</v>
          </cell>
        </row>
        <row r="485">
          <cell r="B485">
            <v>482</v>
          </cell>
          <cell r="C485">
            <v>63</v>
          </cell>
          <cell r="D485">
            <v>67</v>
          </cell>
          <cell r="E485">
            <v>482</v>
          </cell>
          <cell r="F485">
            <v>99</v>
          </cell>
          <cell r="G485">
            <v>89</v>
          </cell>
          <cell r="H485">
            <v>482</v>
          </cell>
          <cell r="I485">
            <v>146</v>
          </cell>
          <cell r="J485">
            <v>264</v>
          </cell>
          <cell r="K485">
            <v>482</v>
          </cell>
          <cell r="L485">
            <v>395</v>
          </cell>
          <cell r="M485">
            <v>447</v>
          </cell>
          <cell r="N485">
            <v>482</v>
          </cell>
          <cell r="O485">
            <v>857</v>
          </cell>
          <cell r="P485">
            <v>509</v>
          </cell>
        </row>
        <row r="486">
          <cell r="B486">
            <v>483</v>
          </cell>
          <cell r="C486">
            <v>70</v>
          </cell>
          <cell r="D486">
            <v>55</v>
          </cell>
          <cell r="E486">
            <v>483</v>
          </cell>
          <cell r="F486">
            <v>76</v>
          </cell>
          <cell r="G486">
            <v>36</v>
          </cell>
          <cell r="H486">
            <v>483</v>
          </cell>
          <cell r="I486">
            <v>391</v>
          </cell>
          <cell r="J486">
            <v>254</v>
          </cell>
          <cell r="K486">
            <v>483</v>
          </cell>
          <cell r="L486">
            <v>264</v>
          </cell>
          <cell r="M486">
            <v>628</v>
          </cell>
          <cell r="N486">
            <v>483</v>
          </cell>
          <cell r="O486">
            <v>485</v>
          </cell>
          <cell r="P486">
            <v>690</v>
          </cell>
        </row>
        <row r="487">
          <cell r="B487">
            <v>484</v>
          </cell>
          <cell r="C487">
            <v>74</v>
          </cell>
          <cell r="D487">
            <v>75</v>
          </cell>
          <cell r="E487">
            <v>484</v>
          </cell>
          <cell r="F487">
            <v>104</v>
          </cell>
          <cell r="G487">
            <v>64</v>
          </cell>
          <cell r="H487">
            <v>484</v>
          </cell>
          <cell r="I487">
            <v>118</v>
          </cell>
          <cell r="J487">
            <v>171</v>
          </cell>
          <cell r="K487">
            <v>484</v>
          </cell>
          <cell r="L487">
            <v>312</v>
          </cell>
          <cell r="M487">
            <v>181</v>
          </cell>
          <cell r="N487">
            <v>484</v>
          </cell>
          <cell r="O487">
            <v>325</v>
          </cell>
          <cell r="P487">
            <v>505</v>
          </cell>
        </row>
        <row r="488">
          <cell r="B488">
            <v>485</v>
          </cell>
          <cell r="C488">
            <v>72</v>
          </cell>
          <cell r="D488">
            <v>32</v>
          </cell>
          <cell r="E488">
            <v>485</v>
          </cell>
          <cell r="F488">
            <v>76</v>
          </cell>
          <cell r="G488">
            <v>54</v>
          </cell>
          <cell r="H488">
            <v>485</v>
          </cell>
          <cell r="I488">
            <v>180</v>
          </cell>
          <cell r="J488">
            <v>105</v>
          </cell>
          <cell r="K488">
            <v>485</v>
          </cell>
          <cell r="L488">
            <v>366</v>
          </cell>
          <cell r="M488">
            <v>413</v>
          </cell>
          <cell r="N488">
            <v>485</v>
          </cell>
          <cell r="O488">
            <v>628</v>
          </cell>
          <cell r="P488">
            <v>802</v>
          </cell>
        </row>
        <row r="489">
          <cell r="B489">
            <v>486</v>
          </cell>
          <cell r="C489">
            <v>71</v>
          </cell>
          <cell r="D489">
            <v>36</v>
          </cell>
          <cell r="E489">
            <v>486</v>
          </cell>
          <cell r="F489">
            <v>124</v>
          </cell>
          <cell r="G489">
            <v>128</v>
          </cell>
          <cell r="H489">
            <v>486</v>
          </cell>
          <cell r="I489">
            <v>134</v>
          </cell>
          <cell r="J489">
            <v>100</v>
          </cell>
          <cell r="K489">
            <v>486</v>
          </cell>
          <cell r="L489">
            <v>212</v>
          </cell>
          <cell r="M489">
            <v>532</v>
          </cell>
          <cell r="N489">
            <v>486</v>
          </cell>
          <cell r="O489">
            <v>709</v>
          </cell>
          <cell r="P489">
            <v>605</v>
          </cell>
        </row>
        <row r="490">
          <cell r="B490">
            <v>487</v>
          </cell>
          <cell r="C490">
            <v>73</v>
          </cell>
          <cell r="D490">
            <v>56</v>
          </cell>
          <cell r="E490">
            <v>487</v>
          </cell>
          <cell r="F490">
            <v>116</v>
          </cell>
          <cell r="G490">
            <v>50</v>
          </cell>
          <cell r="H490">
            <v>487</v>
          </cell>
          <cell r="I490">
            <v>137</v>
          </cell>
          <cell r="J490">
            <v>52</v>
          </cell>
          <cell r="K490">
            <v>487</v>
          </cell>
          <cell r="L490">
            <v>254</v>
          </cell>
          <cell r="M490">
            <v>296</v>
          </cell>
          <cell r="N490">
            <v>487</v>
          </cell>
          <cell r="O490">
            <v>802</v>
          </cell>
          <cell r="P490">
            <v>615</v>
          </cell>
        </row>
        <row r="491">
          <cell r="B491">
            <v>488</v>
          </cell>
          <cell r="C491">
            <v>57</v>
          </cell>
          <cell r="D491">
            <v>46</v>
          </cell>
          <cell r="E491">
            <v>488</v>
          </cell>
          <cell r="F491">
            <v>96</v>
          </cell>
          <cell r="G491">
            <v>52</v>
          </cell>
          <cell r="H491">
            <v>488</v>
          </cell>
          <cell r="I491">
            <v>89</v>
          </cell>
          <cell r="J491">
            <v>329</v>
          </cell>
          <cell r="K491">
            <v>488</v>
          </cell>
          <cell r="L491">
            <v>507</v>
          </cell>
          <cell r="M491">
            <v>262</v>
          </cell>
          <cell r="N491">
            <v>488</v>
          </cell>
          <cell r="O491">
            <v>768</v>
          </cell>
          <cell r="P491">
            <v>287</v>
          </cell>
        </row>
        <row r="492">
          <cell r="B492">
            <v>489</v>
          </cell>
          <cell r="C492">
            <v>68</v>
          </cell>
          <cell r="D492">
            <v>59</v>
          </cell>
          <cell r="E492">
            <v>489</v>
          </cell>
          <cell r="F492">
            <v>85</v>
          </cell>
          <cell r="G492">
            <v>78</v>
          </cell>
          <cell r="H492">
            <v>489</v>
          </cell>
          <cell r="I492">
            <v>466</v>
          </cell>
          <cell r="J492">
            <v>365</v>
          </cell>
          <cell r="K492">
            <v>489</v>
          </cell>
          <cell r="L492">
            <v>715</v>
          </cell>
          <cell r="M492">
            <v>333</v>
          </cell>
          <cell r="N492">
            <v>489</v>
          </cell>
          <cell r="O492">
            <v>883</v>
          </cell>
          <cell r="P492">
            <v>567</v>
          </cell>
        </row>
        <row r="493">
          <cell r="B493">
            <v>490</v>
          </cell>
          <cell r="C493">
            <v>73</v>
          </cell>
          <cell r="D493">
            <v>47</v>
          </cell>
          <cell r="E493">
            <v>490</v>
          </cell>
          <cell r="F493">
            <v>72</v>
          </cell>
          <cell r="G493">
            <v>67</v>
          </cell>
          <cell r="H493">
            <v>490</v>
          </cell>
          <cell r="I493">
            <v>161</v>
          </cell>
          <cell r="J493">
            <v>478</v>
          </cell>
          <cell r="K493">
            <v>490</v>
          </cell>
          <cell r="L493">
            <v>377</v>
          </cell>
          <cell r="M493">
            <v>625</v>
          </cell>
          <cell r="N493">
            <v>490</v>
          </cell>
          <cell r="O493">
            <v>902</v>
          </cell>
          <cell r="P493">
            <v>484</v>
          </cell>
        </row>
        <row r="494">
          <cell r="B494">
            <v>491</v>
          </cell>
          <cell r="C494">
            <v>47</v>
          </cell>
          <cell r="D494">
            <v>49</v>
          </cell>
          <cell r="E494">
            <v>491</v>
          </cell>
          <cell r="F494">
            <v>94</v>
          </cell>
          <cell r="G494">
            <v>82</v>
          </cell>
          <cell r="H494">
            <v>491</v>
          </cell>
          <cell r="I494">
            <v>517</v>
          </cell>
          <cell r="J494">
            <v>210</v>
          </cell>
          <cell r="K494">
            <v>491</v>
          </cell>
          <cell r="L494">
            <v>501</v>
          </cell>
          <cell r="M494">
            <v>404</v>
          </cell>
          <cell r="N494">
            <v>491</v>
          </cell>
          <cell r="O494">
            <v>863</v>
          </cell>
          <cell r="P494">
            <v>476</v>
          </cell>
        </row>
        <row r="495">
          <cell r="B495">
            <v>492</v>
          </cell>
          <cell r="C495">
            <v>114</v>
          </cell>
          <cell r="D495">
            <v>49</v>
          </cell>
          <cell r="E495">
            <v>492</v>
          </cell>
          <cell r="F495">
            <v>106</v>
          </cell>
          <cell r="G495">
            <v>41</v>
          </cell>
          <cell r="H495">
            <v>492</v>
          </cell>
          <cell r="I495">
            <v>347</v>
          </cell>
          <cell r="J495">
            <v>378</v>
          </cell>
          <cell r="K495">
            <v>492</v>
          </cell>
          <cell r="L495">
            <v>125</v>
          </cell>
          <cell r="M495">
            <v>400</v>
          </cell>
          <cell r="N495">
            <v>492</v>
          </cell>
          <cell r="O495">
            <v>426</v>
          </cell>
          <cell r="P495">
            <v>669</v>
          </cell>
        </row>
        <row r="496">
          <cell r="B496">
            <v>493</v>
          </cell>
          <cell r="C496">
            <v>102</v>
          </cell>
          <cell r="D496">
            <v>74</v>
          </cell>
          <cell r="E496">
            <v>493</v>
          </cell>
          <cell r="F496">
            <v>75</v>
          </cell>
          <cell r="G496">
            <v>45</v>
          </cell>
          <cell r="H496">
            <v>493</v>
          </cell>
          <cell r="I496">
            <v>317</v>
          </cell>
          <cell r="J496">
            <v>100</v>
          </cell>
          <cell r="K496">
            <v>493</v>
          </cell>
          <cell r="L496">
            <v>536</v>
          </cell>
          <cell r="M496">
            <v>371</v>
          </cell>
          <cell r="N496">
            <v>493</v>
          </cell>
          <cell r="O496">
            <v>706</v>
          </cell>
          <cell r="P496">
            <v>342</v>
          </cell>
        </row>
        <row r="497">
          <cell r="B497">
            <v>494</v>
          </cell>
          <cell r="C497">
            <v>115</v>
          </cell>
          <cell r="D497">
            <v>53</v>
          </cell>
          <cell r="E497">
            <v>494</v>
          </cell>
          <cell r="F497">
            <v>142</v>
          </cell>
          <cell r="G497">
            <v>78</v>
          </cell>
          <cell r="H497">
            <v>494</v>
          </cell>
          <cell r="I497">
            <v>334</v>
          </cell>
          <cell r="J497">
            <v>323</v>
          </cell>
          <cell r="K497">
            <v>494</v>
          </cell>
          <cell r="L497">
            <v>324</v>
          </cell>
          <cell r="M497">
            <v>328</v>
          </cell>
          <cell r="N497">
            <v>494</v>
          </cell>
          <cell r="O497">
            <v>558</v>
          </cell>
          <cell r="P497">
            <v>532</v>
          </cell>
        </row>
        <row r="498">
          <cell r="B498">
            <v>495</v>
          </cell>
          <cell r="C498">
            <v>90</v>
          </cell>
          <cell r="D498">
            <v>54</v>
          </cell>
          <cell r="E498">
            <v>495</v>
          </cell>
          <cell r="F498">
            <v>103</v>
          </cell>
          <cell r="G498">
            <v>97</v>
          </cell>
          <cell r="H498">
            <v>495</v>
          </cell>
          <cell r="I498">
            <v>200</v>
          </cell>
          <cell r="J498">
            <v>280</v>
          </cell>
          <cell r="K498">
            <v>495</v>
          </cell>
          <cell r="L498">
            <v>425</v>
          </cell>
          <cell r="M498">
            <v>217</v>
          </cell>
          <cell r="N498">
            <v>495</v>
          </cell>
          <cell r="O498">
            <v>610</v>
          </cell>
          <cell r="P498">
            <v>615</v>
          </cell>
        </row>
        <row r="499">
          <cell r="B499">
            <v>496</v>
          </cell>
          <cell r="C499">
            <v>120</v>
          </cell>
          <cell r="D499">
            <v>61</v>
          </cell>
          <cell r="E499">
            <v>496</v>
          </cell>
          <cell r="F499">
            <v>93</v>
          </cell>
          <cell r="G499">
            <v>92</v>
          </cell>
          <cell r="H499">
            <v>496</v>
          </cell>
          <cell r="I499">
            <v>253</v>
          </cell>
          <cell r="J499">
            <v>88</v>
          </cell>
          <cell r="K499">
            <v>496</v>
          </cell>
          <cell r="L499">
            <v>187</v>
          </cell>
          <cell r="M499">
            <v>306</v>
          </cell>
          <cell r="N499">
            <v>496</v>
          </cell>
          <cell r="O499">
            <v>746</v>
          </cell>
          <cell r="P499">
            <v>246</v>
          </cell>
        </row>
        <row r="500">
          <cell r="B500">
            <v>497</v>
          </cell>
          <cell r="C500">
            <v>90</v>
          </cell>
          <cell r="D500">
            <v>92</v>
          </cell>
          <cell r="E500">
            <v>497</v>
          </cell>
          <cell r="F500">
            <v>85</v>
          </cell>
          <cell r="G500">
            <v>133</v>
          </cell>
          <cell r="H500">
            <v>497</v>
          </cell>
          <cell r="I500">
            <v>151</v>
          </cell>
          <cell r="J500">
            <v>650</v>
          </cell>
          <cell r="K500">
            <v>497</v>
          </cell>
          <cell r="L500">
            <v>335</v>
          </cell>
          <cell r="M500">
            <v>429</v>
          </cell>
          <cell r="N500">
            <v>497</v>
          </cell>
          <cell r="O500">
            <v>885</v>
          </cell>
          <cell r="P500">
            <v>498</v>
          </cell>
        </row>
        <row r="501">
          <cell r="B501">
            <v>498</v>
          </cell>
          <cell r="C501">
            <v>198</v>
          </cell>
          <cell r="D501">
            <v>96</v>
          </cell>
          <cell r="E501">
            <v>498</v>
          </cell>
          <cell r="F501">
            <v>162</v>
          </cell>
          <cell r="G501">
            <v>1019</v>
          </cell>
          <cell r="H501">
            <v>498</v>
          </cell>
          <cell r="I501">
            <v>407</v>
          </cell>
          <cell r="J501">
            <v>355</v>
          </cell>
          <cell r="K501">
            <v>498</v>
          </cell>
          <cell r="L501">
            <v>647</v>
          </cell>
          <cell r="M501">
            <v>184</v>
          </cell>
          <cell r="N501">
            <v>498</v>
          </cell>
          <cell r="O501">
            <v>535</v>
          </cell>
          <cell r="P501">
            <v>432</v>
          </cell>
        </row>
        <row r="502">
          <cell r="B502">
            <v>499</v>
          </cell>
          <cell r="C502">
            <v>146</v>
          </cell>
          <cell r="D502">
            <v>163</v>
          </cell>
          <cell r="E502">
            <v>499</v>
          </cell>
          <cell r="F502">
            <v>98</v>
          </cell>
          <cell r="G502">
            <v>84</v>
          </cell>
          <cell r="H502">
            <v>499</v>
          </cell>
          <cell r="I502">
            <v>183</v>
          </cell>
          <cell r="J502">
            <v>296</v>
          </cell>
          <cell r="K502">
            <v>499</v>
          </cell>
          <cell r="L502">
            <v>287</v>
          </cell>
          <cell r="M502">
            <v>269</v>
          </cell>
          <cell r="N502">
            <v>499</v>
          </cell>
          <cell r="O502">
            <v>633</v>
          </cell>
          <cell r="P502">
            <v>172</v>
          </cell>
        </row>
        <row r="503">
          <cell r="B503">
            <v>500</v>
          </cell>
          <cell r="C503">
            <v>111</v>
          </cell>
          <cell r="D503">
            <v>61</v>
          </cell>
          <cell r="E503">
            <v>500</v>
          </cell>
          <cell r="F503">
            <v>147</v>
          </cell>
          <cell r="G503">
            <v>97</v>
          </cell>
          <cell r="H503">
            <v>500</v>
          </cell>
          <cell r="I503">
            <v>131</v>
          </cell>
          <cell r="J503">
            <v>210</v>
          </cell>
          <cell r="K503">
            <v>500</v>
          </cell>
          <cell r="L503">
            <v>338</v>
          </cell>
          <cell r="M503">
            <v>178</v>
          </cell>
          <cell r="N503">
            <v>500</v>
          </cell>
          <cell r="O503">
            <v>710</v>
          </cell>
          <cell r="P503">
            <v>323</v>
          </cell>
        </row>
        <row r="507">
          <cell r="S507" t="str">
            <v>Arreglo_Lineal</v>
          </cell>
          <cell r="T507" t="str">
            <v>Arreglo_Normal</v>
          </cell>
          <cell r="W507" t="str">
            <v>Arreglo_Lineal</v>
          </cell>
          <cell r="X507" t="str">
            <v>Arreglo_Normal</v>
          </cell>
        </row>
        <row r="508">
          <cell r="R508" t="str">
            <v>10^4</v>
          </cell>
          <cell r="S508">
            <v>79.906000000000006</v>
          </cell>
          <cell r="T508">
            <v>82.944000000000003</v>
          </cell>
          <cell r="V508" t="str">
            <v>10^4</v>
          </cell>
          <cell r="W508">
            <v>10</v>
          </cell>
          <cell r="X508">
            <v>23</v>
          </cell>
        </row>
        <row r="509">
          <cell r="R509" t="str">
            <v>10^5</v>
          </cell>
          <cell r="S509">
            <v>105.6</v>
          </cell>
          <cell r="T509">
            <v>122.99</v>
          </cell>
          <cell r="V509" t="str">
            <v>10^5</v>
          </cell>
          <cell r="W509">
            <v>36</v>
          </cell>
          <cell r="X509">
            <v>53</v>
          </cell>
        </row>
        <row r="510">
          <cell r="R510" t="str">
            <v>10^5</v>
          </cell>
          <cell r="S510">
            <v>238.21199999999999</v>
          </cell>
          <cell r="T510">
            <v>311.23399999999998</v>
          </cell>
          <cell r="V510" t="str">
            <v>10^5</v>
          </cell>
          <cell r="W510">
            <v>33</v>
          </cell>
          <cell r="X510">
            <v>10</v>
          </cell>
        </row>
        <row r="511">
          <cell r="R511" t="str">
            <v>10^6</v>
          </cell>
          <cell r="S511">
            <v>404.56599999999997</v>
          </cell>
          <cell r="T511">
            <v>350</v>
          </cell>
          <cell r="V511" t="str">
            <v>10^6</v>
          </cell>
          <cell r="W511">
            <v>30</v>
          </cell>
          <cell r="X511">
            <v>43</v>
          </cell>
        </row>
        <row r="512">
          <cell r="R512" t="str">
            <v>10^7</v>
          </cell>
          <cell r="S512">
            <v>803.77800000000002</v>
          </cell>
          <cell r="T512">
            <v>592.15599999999995</v>
          </cell>
          <cell r="V512" t="str">
            <v>10^7</v>
          </cell>
          <cell r="W512">
            <v>18</v>
          </cell>
          <cell r="X512">
            <v>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D393A6-BDF2-4069-A803-D0F84AB1313D}" name="Tabla19712" displayName="Tabla19712" ref="B3:D503" totalsRowShown="0" headerRowBorderDxfId="14" tableBorderDxfId="15">
  <autoFilter ref="B3:D503" xr:uid="{260949B6-6210-4C5E-9E87-FD523B95BE7F}"/>
  <tableColumns count="3">
    <tableColumn id="1" xr3:uid="{780E994B-8BB7-4C81-A8C5-732E6A44BD12}" name="Iteracion"/>
    <tableColumn id="2" xr3:uid="{3191412F-A122-4736-AB36-F68C72EDB076}" name="Tiempo_lineal (ns)"/>
    <tableColumn id="3" xr3:uid="{CFD926E1-20EA-49F9-B093-BB6871EA8079}" name="Tiempo_normal (n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26F38C-9E29-498B-8659-1CA13143E438}" name="Tabla61311" displayName="Tabla61311" ref="N3:P503" totalsRowShown="0" headerRowBorderDxfId="20" tableBorderDxfId="21">
  <autoFilter ref="N3:P503" xr:uid="{6035EF7A-24D9-4BB1-871B-E01CA0F00437}"/>
  <tableColumns count="3">
    <tableColumn id="1" xr3:uid="{4CE0EB22-BA52-4472-AFCD-0736B1B116AC}" name="Iteracion"/>
    <tableColumn id="2" xr3:uid="{722F8AD5-37E1-481F-870D-4032356256D7}" name="Tiempo_lineal (ns)" dataDxfId="17"/>
    <tableColumn id="3" xr3:uid="{E639F712-BB58-4A9C-8D15-EF139ED0407F}" name="Tiempo_normal (ns)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AC321-8447-4BD2-BAE3-AA03EED33677}" name="Tabla19" displayName="Tabla19" ref="B3:D503" totalsRowShown="0" headerRowBorderDxfId="46" tableBorderDxfId="47">
  <autoFilter ref="B3:D503" xr:uid="{260949B6-6210-4C5E-9E87-FD523B95BE7F}"/>
  <tableColumns count="3">
    <tableColumn id="1" xr3:uid="{1AC2BDF8-A2A6-4370-9AD3-91CB1D48F2CC}" name="Iteracion"/>
    <tableColumn id="2" xr3:uid="{6E04ACFA-CA6D-4798-98A6-A8140726F9DD}" name="Tiempo_lineal (ns)"/>
    <tableColumn id="3" xr3:uid="{1BF7599C-30BD-49A4-A022-438AA9023B55}" name="Tiempo_normal (n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17E13-2B3B-40B7-815F-521902A7AB16}" name="Tabla310" displayName="Tabla310" ref="E3:G503" totalsRowShown="0" headerRowBorderDxfId="44" tableBorderDxfId="45">
  <autoFilter ref="E3:G503" xr:uid="{8ACC1E8A-5DAD-49F9-8213-EEDE66FD5254}"/>
  <tableColumns count="3">
    <tableColumn id="1" xr3:uid="{D1F86971-2D5D-4712-8C79-24DC94C09536}" name="Iteracion"/>
    <tableColumn id="2" xr3:uid="{9F2DB764-79EF-4793-AC3E-FDC4CB0CA525}" name="Tiempo_lineal (ns)"/>
    <tableColumn id="3" xr3:uid="{92A482A7-4009-4C86-9704-C6C9789D89CD}" name="Tiempo_normal (n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D24D3C-6649-47C8-BFAD-9958FEED3DF1}" name="Tabla411" displayName="Tabla411" ref="H3:J503" totalsRowShown="0" headerRowBorderDxfId="42" tableBorderDxfId="43">
  <autoFilter ref="H3:J503" xr:uid="{F6F48E2E-70AC-452B-9065-143521C9A88C}"/>
  <tableColumns count="3">
    <tableColumn id="1" xr3:uid="{CA079043-E75F-4493-A854-8056F26FB1CE}" name="Iteracion"/>
    <tableColumn id="2" xr3:uid="{F6870CA3-FAAA-48B4-9DCF-16380D5DD0EE}" name="Tiempo_lineal (ns)" dataDxfId="41"/>
    <tableColumn id="3" xr3:uid="{18517D3D-8584-480F-97E1-732A4FB52453}" name="Tiempo_normal (ns)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2E9B96-BF08-42FB-BE9A-FE054BEFB5C8}" name="Tabla512" displayName="Tabla512" ref="K3:M503" totalsRowShown="0" headerRowBorderDxfId="38" tableBorderDxfId="39">
  <autoFilter ref="K3:M503" xr:uid="{EE34B42E-B34A-4C18-B10B-B160EA66A56E}"/>
  <tableColumns count="3">
    <tableColumn id="1" xr3:uid="{F19C8AE6-D48D-4527-B4C0-D36E79E280E3}" name="Iteracion"/>
    <tableColumn id="2" xr3:uid="{FD98549B-D79B-48DC-8BFA-11123058C32C}" name="Tiempo_lineal (ns)" dataDxfId="37"/>
    <tableColumn id="3" xr3:uid="{AEB31F19-DFCC-4E47-BB23-76C86BB622B0}" name="Tiempo_normal (ns)" dataDxfId="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30797E-4A5E-4CFD-975B-04DB00EE25B2}" name="Tabla613" displayName="Tabla613" ref="N3:P503" totalsRowShown="0" headerRowBorderDxfId="34" tableBorderDxfId="35">
  <autoFilter ref="N3:P503" xr:uid="{6035EF7A-24D9-4BB1-871B-E01CA0F00437}"/>
  <tableColumns count="3">
    <tableColumn id="1" xr3:uid="{C9264462-64DA-4287-8972-7B4EE65BBF88}" name="Iteracion"/>
    <tableColumn id="2" xr3:uid="{C37755F1-4517-4112-BF64-634076EDF270}" name="Tiempo_lineal (ns)" dataDxfId="33"/>
    <tableColumn id="3" xr3:uid="{37D94CBC-9A84-4B9E-B347-FE062D60E824}" name="Tiempo_normal (ns)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971FF4-CF97-4189-ABCF-BB2EB5C5E386}" name="Tabla310813" displayName="Tabla310813" ref="E3:G503" totalsRowShown="0" headerRowBorderDxfId="12" tableBorderDxfId="13">
  <autoFilter ref="E3:G503" xr:uid="{8ACC1E8A-5DAD-49F9-8213-EEDE66FD5254}"/>
  <tableColumns count="3">
    <tableColumn id="1" xr3:uid="{6C33CB0F-81F3-4484-9B59-38682C7B8F63}" name="Iteracion"/>
    <tableColumn id="2" xr3:uid="{DEFFAA5F-D831-4BF7-9C6C-2EC3B901508C}" name="Tiempo_lineal (ns)"/>
    <tableColumn id="3" xr3:uid="{FF6680F6-44A5-49FF-9886-39E399AC9465}" name="Tiempo_normal (n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C1AFBE-882B-4749-BFD2-4CB58C1DFE86}" name="Tabla411914" displayName="Tabla411914" ref="H3:J503" totalsRowShown="0" headerRowBorderDxfId="10" tableBorderDxfId="11">
  <autoFilter ref="H3:J503" xr:uid="{F6F48E2E-70AC-452B-9065-143521C9A88C}"/>
  <tableColumns count="3">
    <tableColumn id="1" xr3:uid="{6C042337-B73E-4E07-BDC7-07B2E9D678DC}" name="Iteracion"/>
    <tableColumn id="2" xr3:uid="{47351444-5105-43E6-9AF2-8830A9E4760D}" name="Tiempo_lineal (ns)" dataDxfId="9"/>
    <tableColumn id="3" xr3:uid="{5E5F84B3-F724-4570-AB2E-36269D8B8A3D}" name="Tiempo_normal (ns)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F7EE3C-7EB8-49F1-A006-10347CB8E560}" name="Tabla5121015" displayName="Tabla5121015" ref="K3:M503" totalsRowShown="0" headerRowBorderDxfId="6" tableBorderDxfId="7">
  <autoFilter ref="K3:M503" xr:uid="{EE34B42E-B34A-4C18-B10B-B160EA66A56E}"/>
  <tableColumns count="3">
    <tableColumn id="1" xr3:uid="{442D463A-E09C-44F0-B345-75450D26A48F}" name="Iteracion"/>
    <tableColumn id="2" xr3:uid="{11D52D14-07BD-4DAC-B39C-79340D109914}" name="Tiempo_lineal (ns)" dataDxfId="5"/>
    <tableColumn id="3" xr3:uid="{08336F03-6495-4EDB-AD7E-970AC9A8278E}" name="Tiempo_normal (ns)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E139064-9E8C-4325-BB5F-53F344AC6B53}" name="Tabla6131116" displayName="Tabla6131116" ref="N3:P503" totalsRowShown="0" headerRowBorderDxfId="2" tableBorderDxfId="3">
  <autoFilter ref="N3:P503" xr:uid="{6035EF7A-24D9-4BB1-871B-E01CA0F00437}"/>
  <tableColumns count="3">
    <tableColumn id="1" xr3:uid="{2AE08E62-E7F3-4007-9976-78337F56F91D}" name="Iteracion"/>
    <tableColumn id="2" xr3:uid="{D47868B2-38AE-4917-AB46-C1BB5C2A6D6D}" name="Tiempo_lineal (ns)" dataDxfId="1"/>
    <tableColumn id="3" xr3:uid="{173FB8BA-AD41-4C27-859C-A6B8E0895315}" name="Tiempo_normal (ns)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062B0A-F0CC-4B56-9D43-00C5BAE4AB54}" name="Tabla197" displayName="Tabla197" ref="B3:D503" totalsRowShown="0" headerRowBorderDxfId="30" tableBorderDxfId="31">
  <autoFilter ref="B3:D503" xr:uid="{260949B6-6210-4C5E-9E87-FD523B95BE7F}"/>
  <tableColumns count="3">
    <tableColumn id="1" xr3:uid="{98BB6922-18FC-46FF-AE7E-28C56970901C}" name="Iteracion"/>
    <tableColumn id="2" xr3:uid="{7FC78E92-8C85-488F-A1A6-D9213358F62E}" name="Tiempo_lineal (ns)"/>
    <tableColumn id="3" xr3:uid="{A59B00A4-2C94-41AA-98A5-4719DAA56C07}" name="Tiempo_normal (n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AD6CD-D874-48F3-A9B7-760EA03C3563}" name="Tabla3108" displayName="Tabla3108" ref="E3:G503" totalsRowShown="0" headerRowBorderDxfId="28" tableBorderDxfId="29">
  <autoFilter ref="E3:G503" xr:uid="{8ACC1E8A-5DAD-49F9-8213-EEDE66FD5254}"/>
  <tableColumns count="3">
    <tableColumn id="1" xr3:uid="{A0493755-9304-4AAE-BEFE-DB856FFCBAD9}" name="Iteracion"/>
    <tableColumn id="2" xr3:uid="{A43A639B-5362-4539-8B5C-EE7B0E06D485}" name="Tiempo_lineal (ns)"/>
    <tableColumn id="3" xr3:uid="{A0A0E4DA-B3D9-4B9B-A1F6-59672BBEBE1A}" name="Tiempo_normal (n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250108-1388-4286-8412-7CE44705FDA7}" name="Tabla4119" displayName="Tabla4119" ref="H3:J503" totalsRowShown="0" headerRowBorderDxfId="26" tableBorderDxfId="27">
  <autoFilter ref="H3:J503" xr:uid="{F6F48E2E-70AC-452B-9065-143521C9A88C}"/>
  <tableColumns count="3">
    <tableColumn id="1" xr3:uid="{0DCFF841-9CC8-45BA-9169-6B1AD15283C6}" name="Iteracion"/>
    <tableColumn id="2" xr3:uid="{008A5061-89C9-4657-A238-4D3ECBDDCF42}" name="Tiempo_lineal (ns)" dataDxfId="25"/>
    <tableColumn id="3" xr3:uid="{1618FEFE-9F7A-4D78-BC5F-98B5167EFD3A}" name="Tiempo_normal (ns)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43BA19-61C1-4A63-B9B0-8013D290ABD4}" name="Tabla51210" displayName="Tabla51210" ref="K3:M503" totalsRowShown="0" headerRowBorderDxfId="22" tableBorderDxfId="23">
  <autoFilter ref="K3:M503" xr:uid="{EE34B42E-B34A-4C18-B10B-B160EA66A56E}"/>
  <tableColumns count="3">
    <tableColumn id="1" xr3:uid="{BE2BF12B-EFC6-4EAA-A38E-FBA779A7CF92}" name="Iteracion"/>
    <tableColumn id="2" xr3:uid="{55D980A4-1D1F-4EA5-B128-409A83814CE2}" name="Tiempo_lineal (ns)" dataDxfId="19"/>
    <tableColumn id="3" xr3:uid="{84D99F98-A3A0-438F-A7A7-6A7183821C8C}" name="Tiempo_normal (ns)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63D4-77E6-4956-BA35-7D43E48180A2}">
  <dimension ref="B2:AF512"/>
  <sheetViews>
    <sheetView tabSelected="1" topLeftCell="A538" zoomScale="80" zoomScaleNormal="80" workbookViewId="0">
      <selection activeCell="N566" sqref="N566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3837</v>
      </c>
      <c r="D4">
        <v>1802</v>
      </c>
      <c r="E4">
        <v>1</v>
      </c>
      <c r="F4">
        <v>5758</v>
      </c>
      <c r="G4">
        <v>6229</v>
      </c>
      <c r="H4">
        <v>1</v>
      </c>
      <c r="I4">
        <v>8770</v>
      </c>
      <c r="J4">
        <v>5955</v>
      </c>
      <c r="K4">
        <v>1</v>
      </c>
      <c r="L4">
        <v>22249</v>
      </c>
      <c r="M4">
        <v>5457</v>
      </c>
      <c r="N4">
        <v>1</v>
      </c>
      <c r="O4">
        <v>126868</v>
      </c>
      <c r="P4">
        <v>5824</v>
      </c>
      <c r="R4" s="5">
        <v>1</v>
      </c>
      <c r="S4" t="b">
        <f>OR(Tabla19712[[#This Row],[Tiempo_lineal (ns)]]&gt;$C$508,Tabla19712[[#This Row],[Tiempo_lineal (ns)]]&lt;$C$509)</f>
        <v>0</v>
      </c>
      <c r="T4" t="b">
        <f>OR(Tabla19712[[#This Row],[Tiempo_normal (ns)]]&gt;$D$508,Tabla19712[[#This Row],[Tiempo_normal (ns)]]&lt;$D$509)</f>
        <v>0</v>
      </c>
      <c r="U4" s="5">
        <v>1</v>
      </c>
      <c r="V4" t="b">
        <f>OR(Tabla310813[[#This Row],[Tiempo_lineal (ns)]]&gt;$F$508,Tabla310813[[#This Row],[Tiempo_lineal (ns)]]&lt;$F$509)</f>
        <v>0</v>
      </c>
      <c r="W4" t="b">
        <f>OR(Tabla310813[[#This Row],[Tiempo_normal (ns)]]&gt;$G$508,Tabla310813[[#This Row],[Tiempo_normal (ns)]]&lt;$G$509)</f>
        <v>0</v>
      </c>
      <c r="X4" s="5">
        <v>1</v>
      </c>
      <c r="Y4" t="b">
        <f>OR(Tabla411914[[#This Row],[Tiempo_lineal (ns)]]&gt;$I$508,Tabla411914[[#This Row],[Tiempo_lineal (ns)]]&lt;$I$509)</f>
        <v>1</v>
      </c>
      <c r="Z4" t="b">
        <f>OR(Tabla411914[[#This Row],[Tiempo_normal (ns)]]&gt;$J$508,Tabla411914[[#This Row],[Tiempo_normal (ns)]]&lt;$J$509)</f>
        <v>0</v>
      </c>
      <c r="AA4" s="5">
        <v>1</v>
      </c>
      <c r="AB4" t="b">
        <f>OR(Tabla5121015[[#This Row],[Tiempo_lineal (ns)]]&gt;$L$508,Tabla5121015[[#This Row],[Tiempo_lineal (ns)]]&lt;$L$509)</f>
        <v>1</v>
      </c>
      <c r="AC4" t="b">
        <f>OR(Tabla5121015[[#This Row],[Tiempo_normal (ns)]]&gt;$M$508,Tabla5121015[[#This Row],[Tiempo_normal (ns)]]&lt;$M$509)</f>
        <v>0</v>
      </c>
      <c r="AD4" s="5">
        <v>1</v>
      </c>
      <c r="AE4" t="b">
        <f>OR(Tabla6131116[[#This Row],[Tiempo_lineal (ns)]]&gt;$O$508,Tabla6131116[[#This Row],[Tiempo_lineal (ns)]]&lt;$O$509)</f>
        <v>0</v>
      </c>
      <c r="AF4" s="6" t="b">
        <f>OR(Tabla6131116[[#This Row],[Tiempo_normal (ns)]]&gt;$P$508,Tabla6131116[[#This Row],[Tiempo_normal (ns)]]&lt;$P$509)</f>
        <v>0</v>
      </c>
    </row>
    <row r="5" spans="2:32" x14ac:dyDescent="0.3">
      <c r="B5">
        <v>2</v>
      </c>
      <c r="C5">
        <v>3192</v>
      </c>
      <c r="D5">
        <v>1683</v>
      </c>
      <c r="E5">
        <v>2</v>
      </c>
      <c r="F5">
        <v>10555</v>
      </c>
      <c r="G5">
        <v>5758</v>
      </c>
      <c r="H5">
        <v>2</v>
      </c>
      <c r="I5">
        <v>29861</v>
      </c>
      <c r="J5">
        <v>22254</v>
      </c>
      <c r="K5">
        <v>2</v>
      </c>
      <c r="L5">
        <v>45774</v>
      </c>
      <c r="M5">
        <v>4394</v>
      </c>
      <c r="N5">
        <v>2</v>
      </c>
      <c r="O5">
        <v>138486</v>
      </c>
      <c r="P5">
        <v>3709</v>
      </c>
      <c r="R5" s="7">
        <v>2</v>
      </c>
      <c r="S5" t="b">
        <f>OR(Tabla19712[[#This Row],[Tiempo_lineal (ns)]]&gt;$C$508,Tabla19712[[#This Row],[Tiempo_lineal (ns)]]&lt;$C$509)</f>
        <v>0</v>
      </c>
      <c r="T5" t="b">
        <f>OR(Tabla19712[[#This Row],[Tiempo_normal (ns)]]&gt;$D$508,Tabla19712[[#This Row],[Tiempo_normal (ns)]]&lt;$D$509)</f>
        <v>0</v>
      </c>
      <c r="U5" s="7">
        <v>2</v>
      </c>
      <c r="V5" t="b">
        <f>OR(Tabla310813[[#This Row],[Tiempo_lineal (ns)]]&gt;$F$508,Tabla310813[[#This Row],[Tiempo_lineal (ns)]]&lt;$F$509)</f>
        <v>1</v>
      </c>
      <c r="W5" t="b">
        <f>OR(Tabla310813[[#This Row],[Tiempo_normal (ns)]]&gt;$G$508,Tabla310813[[#This Row],[Tiempo_normal (ns)]]&lt;$G$509)</f>
        <v>0</v>
      </c>
      <c r="X5" s="7">
        <v>2</v>
      </c>
      <c r="Y5" t="b">
        <f>OR(Tabla411914[[#This Row],[Tiempo_lineal (ns)]]&gt;$I$508,Tabla411914[[#This Row],[Tiempo_lineal (ns)]]&lt;$I$509)</f>
        <v>1</v>
      </c>
      <c r="Z5" t="b">
        <f>OR(Tabla411914[[#This Row],[Tiempo_normal (ns)]]&gt;$J$508,Tabla411914[[#This Row],[Tiempo_normal (ns)]]&lt;$J$509)</f>
        <v>1</v>
      </c>
      <c r="AA5" s="7">
        <v>2</v>
      </c>
      <c r="AB5" t="b">
        <f>OR(Tabla5121015[[#This Row],[Tiempo_lineal (ns)]]&gt;$L$508,Tabla5121015[[#This Row],[Tiempo_lineal (ns)]]&lt;$L$509)</f>
        <v>0</v>
      </c>
      <c r="AC5" t="b">
        <f>OR(Tabla5121015[[#This Row],[Tiempo_normal (ns)]]&gt;$M$508,Tabla5121015[[#This Row],[Tiempo_normal (ns)]]&lt;$M$509)</f>
        <v>0</v>
      </c>
      <c r="AD5" s="7">
        <v>2</v>
      </c>
      <c r="AE5" t="b">
        <f>OR(Tabla6131116[[#This Row],[Tiempo_lineal (ns)]]&gt;$O$508,Tabla6131116[[#This Row],[Tiempo_lineal (ns)]]&lt;$O$509)</f>
        <v>0</v>
      </c>
      <c r="AF5" s="6" t="b">
        <f>OR(Tabla6131116[[#This Row],[Tiempo_normal (ns)]]&gt;$P$508,Tabla6131116[[#This Row],[Tiempo_normal (ns)]]&lt;$P$509)</f>
        <v>0</v>
      </c>
    </row>
    <row r="6" spans="2:32" x14ac:dyDescent="0.3">
      <c r="B6">
        <v>3</v>
      </c>
      <c r="C6">
        <v>2209</v>
      </c>
      <c r="D6">
        <v>1541</v>
      </c>
      <c r="E6">
        <v>3</v>
      </c>
      <c r="F6">
        <v>10394</v>
      </c>
      <c r="G6">
        <v>10186</v>
      </c>
      <c r="H6">
        <v>3</v>
      </c>
      <c r="I6">
        <v>18945</v>
      </c>
      <c r="J6">
        <v>5642</v>
      </c>
      <c r="K6">
        <v>3</v>
      </c>
      <c r="L6">
        <v>29006</v>
      </c>
      <c r="M6">
        <v>4264</v>
      </c>
      <c r="N6">
        <v>3</v>
      </c>
      <c r="O6">
        <v>133985</v>
      </c>
      <c r="P6">
        <v>7076</v>
      </c>
      <c r="R6" s="5">
        <v>3</v>
      </c>
      <c r="S6" t="b">
        <f>OR(Tabla19712[[#This Row],[Tiempo_lineal (ns)]]&gt;$C$508,Tabla19712[[#This Row],[Tiempo_lineal (ns)]]&lt;$C$509)</f>
        <v>0</v>
      </c>
      <c r="T6" t="b">
        <f>OR(Tabla19712[[#This Row],[Tiempo_normal (ns)]]&gt;$D$508,Tabla19712[[#This Row],[Tiempo_normal (ns)]]&lt;$D$509)</f>
        <v>0</v>
      </c>
      <c r="U6" s="5">
        <v>3</v>
      </c>
      <c r="V6" t="b">
        <f>OR(Tabla310813[[#This Row],[Tiempo_lineal (ns)]]&gt;$F$508,Tabla310813[[#This Row],[Tiempo_lineal (ns)]]&lt;$F$509)</f>
        <v>1</v>
      </c>
      <c r="W6" t="b">
        <f>OR(Tabla310813[[#This Row],[Tiempo_normal (ns)]]&gt;$G$508,Tabla310813[[#This Row],[Tiempo_normal (ns)]]&lt;$G$509)</f>
        <v>1</v>
      </c>
      <c r="X6" s="5">
        <v>3</v>
      </c>
      <c r="Y6" t="b">
        <f>OR(Tabla411914[[#This Row],[Tiempo_lineal (ns)]]&gt;$I$508,Tabla411914[[#This Row],[Tiempo_lineal (ns)]]&lt;$I$509)</f>
        <v>0</v>
      </c>
      <c r="Z6" t="b">
        <f>OR(Tabla411914[[#This Row],[Tiempo_normal (ns)]]&gt;$J$508,Tabla411914[[#This Row],[Tiempo_normal (ns)]]&lt;$J$509)</f>
        <v>0</v>
      </c>
      <c r="AA6" s="5">
        <v>3</v>
      </c>
      <c r="AB6" t="b">
        <f>OR(Tabla5121015[[#This Row],[Tiempo_lineal (ns)]]&gt;$L$508,Tabla5121015[[#This Row],[Tiempo_lineal (ns)]]&lt;$L$509)</f>
        <v>1</v>
      </c>
      <c r="AC6" t="b">
        <f>OR(Tabla5121015[[#This Row],[Tiempo_normal (ns)]]&gt;$M$508,Tabla5121015[[#This Row],[Tiempo_normal (ns)]]&lt;$M$509)</f>
        <v>0</v>
      </c>
      <c r="AD6" s="5">
        <v>3</v>
      </c>
      <c r="AE6" t="b">
        <f>OR(Tabla6131116[[#This Row],[Tiempo_lineal (ns)]]&gt;$O$508,Tabla6131116[[#This Row],[Tiempo_lineal (ns)]]&lt;$O$509)</f>
        <v>0</v>
      </c>
      <c r="AF6" s="6" t="b">
        <f>OR(Tabla6131116[[#This Row],[Tiempo_normal (ns)]]&gt;$P$508,Tabla6131116[[#This Row],[Tiempo_normal (ns)]]&lt;$P$509)</f>
        <v>0</v>
      </c>
    </row>
    <row r="7" spans="2:32" x14ac:dyDescent="0.3">
      <c r="B7">
        <v>4</v>
      </c>
      <c r="C7">
        <v>3911</v>
      </c>
      <c r="D7">
        <v>1047</v>
      </c>
      <c r="E7">
        <v>4</v>
      </c>
      <c r="F7">
        <v>12121</v>
      </c>
      <c r="G7">
        <v>5753</v>
      </c>
      <c r="H7">
        <v>4</v>
      </c>
      <c r="I7">
        <v>17342</v>
      </c>
      <c r="J7">
        <v>4413</v>
      </c>
      <c r="K7">
        <v>4</v>
      </c>
      <c r="L7">
        <v>43574</v>
      </c>
      <c r="M7">
        <v>3225</v>
      </c>
      <c r="N7">
        <v>4</v>
      </c>
      <c r="O7">
        <v>133615</v>
      </c>
      <c r="P7">
        <v>281885</v>
      </c>
      <c r="R7" s="7">
        <v>4</v>
      </c>
      <c r="S7" t="b">
        <f>OR(Tabla19712[[#This Row],[Tiempo_lineal (ns)]]&gt;$C$508,Tabla19712[[#This Row],[Tiempo_lineal (ns)]]&lt;$C$509)</f>
        <v>0</v>
      </c>
      <c r="T7" t="b">
        <f>OR(Tabla19712[[#This Row],[Tiempo_normal (ns)]]&gt;$D$508,Tabla19712[[#This Row],[Tiempo_normal (ns)]]&lt;$D$509)</f>
        <v>0</v>
      </c>
      <c r="U7" s="7">
        <v>4</v>
      </c>
      <c r="V7" t="b">
        <f>OR(Tabla310813[[#This Row],[Tiempo_lineal (ns)]]&gt;$F$508,Tabla310813[[#This Row],[Tiempo_lineal (ns)]]&lt;$F$509)</f>
        <v>1</v>
      </c>
      <c r="W7" t="b">
        <f>OR(Tabla310813[[#This Row],[Tiempo_normal (ns)]]&gt;$G$508,Tabla310813[[#This Row],[Tiempo_normal (ns)]]&lt;$G$509)</f>
        <v>0</v>
      </c>
      <c r="X7" s="7">
        <v>4</v>
      </c>
      <c r="Y7" t="b">
        <f>OR(Tabla411914[[#This Row],[Tiempo_lineal (ns)]]&gt;$I$508,Tabla411914[[#This Row],[Tiempo_lineal (ns)]]&lt;$I$509)</f>
        <v>0</v>
      </c>
      <c r="Z7" t="b">
        <f>OR(Tabla411914[[#This Row],[Tiempo_normal (ns)]]&gt;$J$508,Tabla411914[[#This Row],[Tiempo_normal (ns)]]&lt;$J$509)</f>
        <v>0</v>
      </c>
      <c r="AA7" s="7">
        <v>4</v>
      </c>
      <c r="AB7" t="b">
        <f>OR(Tabla5121015[[#This Row],[Tiempo_lineal (ns)]]&gt;$L$508,Tabla5121015[[#This Row],[Tiempo_lineal (ns)]]&lt;$L$509)</f>
        <v>0</v>
      </c>
      <c r="AC7" t="b">
        <f>OR(Tabla5121015[[#This Row],[Tiempo_normal (ns)]]&gt;$M$508,Tabla5121015[[#This Row],[Tiempo_normal (ns)]]&lt;$M$509)</f>
        <v>0</v>
      </c>
      <c r="AD7" s="7">
        <v>4</v>
      </c>
      <c r="AE7" t="b">
        <f>OR(Tabla6131116[[#This Row],[Tiempo_lineal (ns)]]&gt;$O$508,Tabla6131116[[#This Row],[Tiempo_lineal (ns)]]&lt;$O$509)</f>
        <v>0</v>
      </c>
      <c r="AF7" s="6" t="b">
        <f>OR(Tabla6131116[[#This Row],[Tiempo_normal (ns)]]&gt;$P$508,Tabla6131116[[#This Row],[Tiempo_normal (ns)]]&lt;$P$509)</f>
        <v>1</v>
      </c>
    </row>
    <row r="8" spans="2:32" x14ac:dyDescent="0.3">
      <c r="B8">
        <v>5</v>
      </c>
      <c r="C8">
        <v>3019</v>
      </c>
      <c r="D8">
        <v>618</v>
      </c>
      <c r="E8">
        <v>5</v>
      </c>
      <c r="F8">
        <v>9500</v>
      </c>
      <c r="G8">
        <v>3276</v>
      </c>
      <c r="H8">
        <v>5</v>
      </c>
      <c r="I8">
        <v>17513</v>
      </c>
      <c r="J8">
        <v>6460</v>
      </c>
      <c r="K8">
        <v>5</v>
      </c>
      <c r="L8">
        <v>43761</v>
      </c>
      <c r="M8">
        <v>3410</v>
      </c>
      <c r="N8">
        <v>5</v>
      </c>
      <c r="O8">
        <v>128227</v>
      </c>
      <c r="P8">
        <v>4539</v>
      </c>
      <c r="R8" s="5">
        <v>5</v>
      </c>
      <c r="S8" t="b">
        <f>OR(Tabla19712[[#This Row],[Tiempo_lineal (ns)]]&gt;$C$508,Tabla19712[[#This Row],[Tiempo_lineal (ns)]]&lt;$C$509)</f>
        <v>0</v>
      </c>
      <c r="T8" t="b">
        <f>OR(Tabla19712[[#This Row],[Tiempo_normal (ns)]]&gt;$D$508,Tabla19712[[#This Row],[Tiempo_normal (ns)]]&lt;$D$509)</f>
        <v>0</v>
      </c>
      <c r="U8" s="5">
        <v>5</v>
      </c>
      <c r="V8" t="b">
        <f>OR(Tabla310813[[#This Row],[Tiempo_lineal (ns)]]&gt;$F$508,Tabla310813[[#This Row],[Tiempo_lineal (ns)]]&lt;$F$509)</f>
        <v>0</v>
      </c>
      <c r="W8" t="b">
        <f>OR(Tabla310813[[#This Row],[Tiempo_normal (ns)]]&gt;$G$508,Tabla310813[[#This Row],[Tiempo_normal (ns)]]&lt;$G$509)</f>
        <v>0</v>
      </c>
      <c r="X8" s="5">
        <v>5</v>
      </c>
      <c r="Y8" t="b">
        <f>OR(Tabla411914[[#This Row],[Tiempo_lineal (ns)]]&gt;$I$508,Tabla411914[[#This Row],[Tiempo_lineal (ns)]]&lt;$I$509)</f>
        <v>0</v>
      </c>
      <c r="Z8" t="b">
        <f>OR(Tabla411914[[#This Row],[Tiempo_normal (ns)]]&gt;$J$508,Tabla411914[[#This Row],[Tiempo_normal (ns)]]&lt;$J$509)</f>
        <v>0</v>
      </c>
      <c r="AA8" s="5">
        <v>5</v>
      </c>
      <c r="AB8" t="b">
        <f>OR(Tabla5121015[[#This Row],[Tiempo_lineal (ns)]]&gt;$L$508,Tabla5121015[[#This Row],[Tiempo_lineal (ns)]]&lt;$L$509)</f>
        <v>0</v>
      </c>
      <c r="AC8" t="b">
        <f>OR(Tabla5121015[[#This Row],[Tiempo_normal (ns)]]&gt;$M$508,Tabla5121015[[#This Row],[Tiempo_normal (ns)]]&lt;$M$509)</f>
        <v>0</v>
      </c>
      <c r="AD8" s="5">
        <v>5</v>
      </c>
      <c r="AE8" t="b">
        <f>OR(Tabla6131116[[#This Row],[Tiempo_lineal (ns)]]&gt;$O$508,Tabla6131116[[#This Row],[Tiempo_lineal (ns)]]&lt;$O$509)</f>
        <v>0</v>
      </c>
      <c r="AF8" s="6" t="b">
        <f>OR(Tabla6131116[[#This Row],[Tiempo_normal (ns)]]&gt;$P$508,Tabla6131116[[#This Row],[Tiempo_normal (ns)]]&lt;$P$509)</f>
        <v>0</v>
      </c>
    </row>
    <row r="9" spans="2:32" x14ac:dyDescent="0.3">
      <c r="B9">
        <v>6</v>
      </c>
      <c r="C9">
        <v>2770</v>
      </c>
      <c r="D9">
        <v>1467</v>
      </c>
      <c r="E9">
        <v>6</v>
      </c>
      <c r="F9">
        <v>11822</v>
      </c>
      <c r="G9">
        <v>1554</v>
      </c>
      <c r="H9">
        <v>6</v>
      </c>
      <c r="I9">
        <v>17204</v>
      </c>
      <c r="J9">
        <v>4948</v>
      </c>
      <c r="K9">
        <v>6</v>
      </c>
      <c r="L9">
        <v>45813</v>
      </c>
      <c r="M9">
        <v>3392</v>
      </c>
      <c r="N9">
        <v>6</v>
      </c>
      <c r="O9">
        <v>132155</v>
      </c>
      <c r="P9">
        <v>10589</v>
      </c>
      <c r="R9" s="7">
        <v>6</v>
      </c>
      <c r="S9" t="b">
        <f>OR(Tabla19712[[#This Row],[Tiempo_lineal (ns)]]&gt;$C$508,Tabla19712[[#This Row],[Tiempo_lineal (ns)]]&lt;$C$509)</f>
        <v>0</v>
      </c>
      <c r="T9" t="b">
        <f>OR(Tabla19712[[#This Row],[Tiempo_normal (ns)]]&gt;$D$508,Tabla19712[[#This Row],[Tiempo_normal (ns)]]&lt;$D$509)</f>
        <v>0</v>
      </c>
      <c r="U9" s="7">
        <v>6</v>
      </c>
      <c r="V9" t="b">
        <f>OR(Tabla310813[[#This Row],[Tiempo_lineal (ns)]]&gt;$F$508,Tabla310813[[#This Row],[Tiempo_lineal (ns)]]&lt;$F$509)</f>
        <v>1</v>
      </c>
      <c r="W9" t="b">
        <f>OR(Tabla310813[[#This Row],[Tiempo_normal (ns)]]&gt;$G$508,Tabla310813[[#This Row],[Tiempo_normal (ns)]]&lt;$G$509)</f>
        <v>0</v>
      </c>
      <c r="X9" s="7">
        <v>6</v>
      </c>
      <c r="Y9" t="b">
        <f>OR(Tabla411914[[#This Row],[Tiempo_lineal (ns)]]&gt;$I$508,Tabla411914[[#This Row],[Tiempo_lineal (ns)]]&lt;$I$509)</f>
        <v>0</v>
      </c>
      <c r="Z9" t="b">
        <f>OR(Tabla411914[[#This Row],[Tiempo_normal (ns)]]&gt;$J$508,Tabla411914[[#This Row],[Tiempo_normal (ns)]]&lt;$J$509)</f>
        <v>0</v>
      </c>
      <c r="AA9" s="7">
        <v>6</v>
      </c>
      <c r="AB9" t="b">
        <f>OR(Tabla5121015[[#This Row],[Tiempo_lineal (ns)]]&gt;$L$508,Tabla5121015[[#This Row],[Tiempo_lineal (ns)]]&lt;$L$509)</f>
        <v>0</v>
      </c>
      <c r="AC9" t="b">
        <f>OR(Tabla5121015[[#This Row],[Tiempo_normal (ns)]]&gt;$M$508,Tabla5121015[[#This Row],[Tiempo_normal (ns)]]&lt;$M$509)</f>
        <v>0</v>
      </c>
      <c r="AD9" s="7">
        <v>6</v>
      </c>
      <c r="AE9" t="b">
        <f>OR(Tabla6131116[[#This Row],[Tiempo_lineal (ns)]]&gt;$O$508,Tabla6131116[[#This Row],[Tiempo_lineal (ns)]]&lt;$O$509)</f>
        <v>0</v>
      </c>
      <c r="AF9" s="6" t="b">
        <f>OR(Tabla6131116[[#This Row],[Tiempo_normal (ns)]]&gt;$P$508,Tabla6131116[[#This Row],[Tiempo_normal (ns)]]&lt;$P$509)</f>
        <v>0</v>
      </c>
    </row>
    <row r="10" spans="2:32" x14ac:dyDescent="0.3">
      <c r="B10">
        <v>7</v>
      </c>
      <c r="C10">
        <v>1517</v>
      </c>
      <c r="D10">
        <v>1176</v>
      </c>
      <c r="E10">
        <v>7</v>
      </c>
      <c r="F10">
        <v>6257</v>
      </c>
      <c r="G10">
        <v>3617</v>
      </c>
      <c r="H10">
        <v>7</v>
      </c>
      <c r="I10">
        <v>17588</v>
      </c>
      <c r="J10">
        <v>7134</v>
      </c>
      <c r="K10">
        <v>7</v>
      </c>
      <c r="L10">
        <v>43776</v>
      </c>
      <c r="M10">
        <v>42685</v>
      </c>
      <c r="N10">
        <v>7</v>
      </c>
      <c r="O10">
        <v>15188</v>
      </c>
      <c r="P10">
        <v>5481</v>
      </c>
      <c r="R10" s="5">
        <v>7</v>
      </c>
      <c r="S10" t="b">
        <f>OR(Tabla19712[[#This Row],[Tiempo_lineal (ns)]]&gt;$C$508,Tabla19712[[#This Row],[Tiempo_lineal (ns)]]&lt;$C$509)</f>
        <v>0</v>
      </c>
      <c r="T10" t="b">
        <f>OR(Tabla19712[[#This Row],[Tiempo_normal (ns)]]&gt;$D$508,Tabla19712[[#This Row],[Tiempo_normal (ns)]]&lt;$D$509)</f>
        <v>0</v>
      </c>
      <c r="U10" s="5">
        <v>7</v>
      </c>
      <c r="V10" t="b">
        <f>OR(Tabla310813[[#This Row],[Tiempo_lineal (ns)]]&gt;$F$508,Tabla310813[[#This Row],[Tiempo_lineal (ns)]]&lt;$F$509)</f>
        <v>0</v>
      </c>
      <c r="W10" t="b">
        <f>OR(Tabla310813[[#This Row],[Tiempo_normal (ns)]]&gt;$G$508,Tabla310813[[#This Row],[Tiempo_normal (ns)]]&lt;$G$509)</f>
        <v>0</v>
      </c>
      <c r="X10" s="5">
        <v>7</v>
      </c>
      <c r="Y10" t="b">
        <f>OR(Tabla411914[[#This Row],[Tiempo_lineal (ns)]]&gt;$I$508,Tabla411914[[#This Row],[Tiempo_lineal (ns)]]&lt;$I$509)</f>
        <v>0</v>
      </c>
      <c r="Z10" t="b">
        <f>OR(Tabla411914[[#This Row],[Tiempo_normal (ns)]]&gt;$J$508,Tabla411914[[#This Row],[Tiempo_normal (ns)]]&lt;$J$509)</f>
        <v>0</v>
      </c>
      <c r="AA10" s="5">
        <v>7</v>
      </c>
      <c r="AB10" t="b">
        <f>OR(Tabla5121015[[#This Row],[Tiempo_lineal (ns)]]&gt;$L$508,Tabla5121015[[#This Row],[Tiempo_lineal (ns)]]&lt;$L$509)</f>
        <v>0</v>
      </c>
      <c r="AC10" t="b">
        <f>OR(Tabla5121015[[#This Row],[Tiempo_normal (ns)]]&gt;$M$508,Tabla5121015[[#This Row],[Tiempo_normal (ns)]]&lt;$M$509)</f>
        <v>1</v>
      </c>
      <c r="AD10" s="5">
        <v>7</v>
      </c>
      <c r="AE10" t="b">
        <f>OR(Tabla6131116[[#This Row],[Tiempo_lineal (ns)]]&gt;$O$508,Tabla6131116[[#This Row],[Tiempo_lineal (ns)]]&lt;$O$509)</f>
        <v>1</v>
      </c>
      <c r="AF10" s="6" t="b">
        <f>OR(Tabla6131116[[#This Row],[Tiempo_normal (ns)]]&gt;$P$508,Tabla6131116[[#This Row],[Tiempo_normal (ns)]]&lt;$P$509)</f>
        <v>0</v>
      </c>
    </row>
    <row r="11" spans="2:32" x14ac:dyDescent="0.3">
      <c r="B11">
        <v>8</v>
      </c>
      <c r="C11">
        <v>2509</v>
      </c>
      <c r="D11">
        <v>1711</v>
      </c>
      <c r="E11">
        <v>8</v>
      </c>
      <c r="F11">
        <v>9467</v>
      </c>
      <c r="G11">
        <v>1678</v>
      </c>
      <c r="H11">
        <v>8</v>
      </c>
      <c r="I11">
        <v>19780</v>
      </c>
      <c r="J11">
        <v>7107</v>
      </c>
      <c r="K11">
        <v>8</v>
      </c>
      <c r="L11">
        <v>55969</v>
      </c>
      <c r="M11">
        <v>3712</v>
      </c>
      <c r="N11">
        <v>8</v>
      </c>
      <c r="O11">
        <v>140145</v>
      </c>
      <c r="P11">
        <v>4175</v>
      </c>
      <c r="R11" s="7">
        <v>8</v>
      </c>
      <c r="S11" t="b">
        <f>OR(Tabla19712[[#This Row],[Tiempo_lineal (ns)]]&gt;$C$508,Tabla19712[[#This Row],[Tiempo_lineal (ns)]]&lt;$C$509)</f>
        <v>0</v>
      </c>
      <c r="T11" t="b">
        <f>OR(Tabla19712[[#This Row],[Tiempo_normal (ns)]]&gt;$D$508,Tabla19712[[#This Row],[Tiempo_normal (ns)]]&lt;$D$509)</f>
        <v>0</v>
      </c>
      <c r="U11" s="7">
        <v>8</v>
      </c>
      <c r="V11" t="b">
        <f>OR(Tabla310813[[#This Row],[Tiempo_lineal (ns)]]&gt;$F$508,Tabla310813[[#This Row],[Tiempo_lineal (ns)]]&lt;$F$509)</f>
        <v>0</v>
      </c>
      <c r="W11" t="b">
        <f>OR(Tabla310813[[#This Row],[Tiempo_normal (ns)]]&gt;$G$508,Tabla310813[[#This Row],[Tiempo_normal (ns)]]&lt;$G$509)</f>
        <v>0</v>
      </c>
      <c r="X11" s="7">
        <v>8</v>
      </c>
      <c r="Y11" t="b">
        <f>OR(Tabla411914[[#This Row],[Tiempo_lineal (ns)]]&gt;$I$508,Tabla411914[[#This Row],[Tiempo_lineal (ns)]]&lt;$I$509)</f>
        <v>0</v>
      </c>
      <c r="Z11" t="b">
        <f>OR(Tabla411914[[#This Row],[Tiempo_normal (ns)]]&gt;$J$508,Tabla411914[[#This Row],[Tiempo_normal (ns)]]&lt;$J$509)</f>
        <v>0</v>
      </c>
      <c r="AA11" s="7">
        <v>8</v>
      </c>
      <c r="AB11" t="b">
        <f>OR(Tabla5121015[[#This Row],[Tiempo_lineal (ns)]]&gt;$L$508,Tabla5121015[[#This Row],[Tiempo_lineal (ns)]]&lt;$L$509)</f>
        <v>1</v>
      </c>
      <c r="AC11" t="b">
        <f>OR(Tabla5121015[[#This Row],[Tiempo_normal (ns)]]&gt;$M$508,Tabla5121015[[#This Row],[Tiempo_normal (ns)]]&lt;$M$509)</f>
        <v>0</v>
      </c>
      <c r="AD11" s="7">
        <v>8</v>
      </c>
      <c r="AE11" t="b">
        <f>OR(Tabla6131116[[#This Row],[Tiempo_lineal (ns)]]&gt;$O$508,Tabla6131116[[#This Row],[Tiempo_lineal (ns)]]&lt;$O$509)</f>
        <v>0</v>
      </c>
      <c r="AF11" s="6" t="b">
        <f>OR(Tabla6131116[[#This Row],[Tiempo_normal (ns)]]&gt;$P$508,Tabla6131116[[#This Row],[Tiempo_normal (ns)]]&lt;$P$509)</f>
        <v>0</v>
      </c>
    </row>
    <row r="12" spans="2:32" x14ac:dyDescent="0.3">
      <c r="B12">
        <v>9</v>
      </c>
      <c r="C12">
        <v>3192</v>
      </c>
      <c r="D12">
        <v>876</v>
      </c>
      <c r="E12">
        <v>9</v>
      </c>
      <c r="F12">
        <v>6761</v>
      </c>
      <c r="G12">
        <v>4127</v>
      </c>
      <c r="H12">
        <v>9</v>
      </c>
      <c r="I12">
        <v>16841</v>
      </c>
      <c r="J12">
        <v>4954</v>
      </c>
      <c r="K12">
        <v>9</v>
      </c>
      <c r="L12">
        <v>48580</v>
      </c>
      <c r="M12">
        <v>3998</v>
      </c>
      <c r="N12">
        <v>9</v>
      </c>
      <c r="O12">
        <v>133991</v>
      </c>
      <c r="P12">
        <v>5747</v>
      </c>
      <c r="R12" s="5">
        <v>9</v>
      </c>
      <c r="S12" t="b">
        <f>OR(Tabla19712[[#This Row],[Tiempo_lineal (ns)]]&gt;$C$508,Tabla19712[[#This Row],[Tiempo_lineal (ns)]]&lt;$C$509)</f>
        <v>0</v>
      </c>
      <c r="T12" t="b">
        <f>OR(Tabla19712[[#This Row],[Tiempo_normal (ns)]]&gt;$D$508,Tabla19712[[#This Row],[Tiempo_normal (ns)]]&lt;$D$509)</f>
        <v>0</v>
      </c>
      <c r="U12" s="5">
        <v>9</v>
      </c>
      <c r="V12" t="b">
        <f>OR(Tabla310813[[#This Row],[Tiempo_lineal (ns)]]&gt;$F$508,Tabla310813[[#This Row],[Tiempo_lineal (ns)]]&lt;$F$509)</f>
        <v>0</v>
      </c>
      <c r="W12" t="b">
        <f>OR(Tabla310813[[#This Row],[Tiempo_normal (ns)]]&gt;$G$508,Tabla310813[[#This Row],[Tiempo_normal (ns)]]&lt;$G$509)</f>
        <v>0</v>
      </c>
      <c r="X12" s="5">
        <v>9</v>
      </c>
      <c r="Y12" t="b">
        <f>OR(Tabla411914[[#This Row],[Tiempo_lineal (ns)]]&gt;$I$508,Tabla411914[[#This Row],[Tiempo_lineal (ns)]]&lt;$I$509)</f>
        <v>0</v>
      </c>
      <c r="Z12" t="b">
        <f>OR(Tabla411914[[#This Row],[Tiempo_normal (ns)]]&gt;$J$508,Tabla411914[[#This Row],[Tiempo_normal (ns)]]&lt;$J$509)</f>
        <v>0</v>
      </c>
      <c r="AA12" s="5">
        <v>9</v>
      </c>
      <c r="AB12" t="b">
        <f>OR(Tabla5121015[[#This Row],[Tiempo_lineal (ns)]]&gt;$L$508,Tabla5121015[[#This Row],[Tiempo_lineal (ns)]]&lt;$L$509)</f>
        <v>0</v>
      </c>
      <c r="AC12" t="b">
        <f>OR(Tabla5121015[[#This Row],[Tiempo_normal (ns)]]&gt;$M$508,Tabla5121015[[#This Row],[Tiempo_normal (ns)]]&lt;$M$509)</f>
        <v>0</v>
      </c>
      <c r="AD12" s="5">
        <v>9</v>
      </c>
      <c r="AE12" t="b">
        <f>OR(Tabla6131116[[#This Row],[Tiempo_lineal (ns)]]&gt;$O$508,Tabla6131116[[#This Row],[Tiempo_lineal (ns)]]&lt;$O$509)</f>
        <v>0</v>
      </c>
      <c r="AF12" s="6" t="b">
        <f>OR(Tabla6131116[[#This Row],[Tiempo_normal (ns)]]&gt;$P$508,Tabla6131116[[#This Row],[Tiempo_normal (ns)]]&lt;$P$509)</f>
        <v>0</v>
      </c>
    </row>
    <row r="13" spans="2:32" x14ac:dyDescent="0.3">
      <c r="B13">
        <v>10</v>
      </c>
      <c r="C13">
        <v>2681</v>
      </c>
      <c r="D13">
        <v>851</v>
      </c>
      <c r="E13">
        <v>10</v>
      </c>
      <c r="F13">
        <v>6402</v>
      </c>
      <c r="G13">
        <v>1896</v>
      </c>
      <c r="H13">
        <v>10</v>
      </c>
      <c r="I13">
        <v>18421</v>
      </c>
      <c r="J13">
        <v>23940</v>
      </c>
      <c r="K13">
        <v>10</v>
      </c>
      <c r="L13">
        <v>47051</v>
      </c>
      <c r="M13">
        <v>7714</v>
      </c>
      <c r="N13">
        <v>10</v>
      </c>
      <c r="O13">
        <v>132211</v>
      </c>
      <c r="P13">
        <v>5177</v>
      </c>
      <c r="R13" s="7">
        <v>10</v>
      </c>
      <c r="S13" t="b">
        <f>OR(Tabla19712[[#This Row],[Tiempo_lineal (ns)]]&gt;$C$508,Tabla19712[[#This Row],[Tiempo_lineal (ns)]]&lt;$C$509)</f>
        <v>0</v>
      </c>
      <c r="T13" t="b">
        <f>OR(Tabla19712[[#This Row],[Tiempo_normal (ns)]]&gt;$D$508,Tabla19712[[#This Row],[Tiempo_normal (ns)]]&lt;$D$509)</f>
        <v>0</v>
      </c>
      <c r="U13" s="7">
        <v>10</v>
      </c>
      <c r="V13" t="b">
        <f>OR(Tabla310813[[#This Row],[Tiempo_lineal (ns)]]&gt;$F$508,Tabla310813[[#This Row],[Tiempo_lineal (ns)]]&lt;$F$509)</f>
        <v>0</v>
      </c>
      <c r="W13" t="b">
        <f>OR(Tabla310813[[#This Row],[Tiempo_normal (ns)]]&gt;$G$508,Tabla310813[[#This Row],[Tiempo_normal (ns)]]&lt;$G$509)</f>
        <v>0</v>
      </c>
      <c r="X13" s="7">
        <v>10</v>
      </c>
      <c r="Y13" t="b">
        <f>OR(Tabla411914[[#This Row],[Tiempo_lineal (ns)]]&gt;$I$508,Tabla411914[[#This Row],[Tiempo_lineal (ns)]]&lt;$I$509)</f>
        <v>0</v>
      </c>
      <c r="Z13" t="b">
        <f>OR(Tabla411914[[#This Row],[Tiempo_normal (ns)]]&gt;$J$508,Tabla411914[[#This Row],[Tiempo_normal (ns)]]&lt;$J$509)</f>
        <v>1</v>
      </c>
      <c r="AA13" s="7">
        <v>10</v>
      </c>
      <c r="AB13" t="b">
        <f>OR(Tabla5121015[[#This Row],[Tiempo_lineal (ns)]]&gt;$L$508,Tabla5121015[[#This Row],[Tiempo_lineal (ns)]]&lt;$L$509)</f>
        <v>0</v>
      </c>
      <c r="AC13" t="b">
        <f>OR(Tabla5121015[[#This Row],[Tiempo_normal (ns)]]&gt;$M$508,Tabla5121015[[#This Row],[Tiempo_normal (ns)]]&lt;$M$509)</f>
        <v>0</v>
      </c>
      <c r="AD13" s="7">
        <v>10</v>
      </c>
      <c r="AE13" t="b">
        <f>OR(Tabla6131116[[#This Row],[Tiempo_lineal (ns)]]&gt;$O$508,Tabla6131116[[#This Row],[Tiempo_lineal (ns)]]&lt;$O$509)</f>
        <v>0</v>
      </c>
      <c r="AF13" s="6" t="b">
        <f>OR(Tabla6131116[[#This Row],[Tiempo_normal (ns)]]&gt;$P$508,Tabla6131116[[#This Row],[Tiempo_normal (ns)]]&lt;$P$509)</f>
        <v>0</v>
      </c>
    </row>
    <row r="14" spans="2:32" x14ac:dyDescent="0.3">
      <c r="B14">
        <v>11</v>
      </c>
      <c r="C14">
        <v>2494</v>
      </c>
      <c r="D14">
        <v>3060</v>
      </c>
      <c r="E14">
        <v>11</v>
      </c>
      <c r="F14">
        <v>6840</v>
      </c>
      <c r="G14">
        <v>1029</v>
      </c>
      <c r="H14">
        <v>11</v>
      </c>
      <c r="I14">
        <v>18202</v>
      </c>
      <c r="J14">
        <v>4084</v>
      </c>
      <c r="K14">
        <v>11</v>
      </c>
      <c r="L14">
        <v>50205</v>
      </c>
      <c r="M14">
        <v>4748</v>
      </c>
      <c r="N14">
        <v>11</v>
      </c>
      <c r="O14">
        <v>170766</v>
      </c>
      <c r="P14">
        <v>17632</v>
      </c>
      <c r="R14" s="5">
        <v>11</v>
      </c>
      <c r="S14" t="b">
        <f>OR(Tabla19712[[#This Row],[Tiempo_lineal (ns)]]&gt;$C$508,Tabla19712[[#This Row],[Tiempo_lineal (ns)]]&lt;$C$509)</f>
        <v>0</v>
      </c>
      <c r="T14" t="b">
        <f>OR(Tabla19712[[#This Row],[Tiempo_normal (ns)]]&gt;$D$508,Tabla19712[[#This Row],[Tiempo_normal (ns)]]&lt;$D$509)</f>
        <v>0</v>
      </c>
      <c r="U14" s="5">
        <v>11</v>
      </c>
      <c r="V14" t="b">
        <f>OR(Tabla310813[[#This Row],[Tiempo_lineal (ns)]]&gt;$F$508,Tabla310813[[#This Row],[Tiempo_lineal (ns)]]&lt;$F$509)</f>
        <v>0</v>
      </c>
      <c r="W14" t="b">
        <f>OR(Tabla310813[[#This Row],[Tiempo_normal (ns)]]&gt;$G$508,Tabla310813[[#This Row],[Tiempo_normal (ns)]]&lt;$G$509)</f>
        <v>0</v>
      </c>
      <c r="X14" s="5">
        <v>11</v>
      </c>
      <c r="Y14" t="b">
        <f>OR(Tabla411914[[#This Row],[Tiempo_lineal (ns)]]&gt;$I$508,Tabla411914[[#This Row],[Tiempo_lineal (ns)]]&lt;$I$509)</f>
        <v>0</v>
      </c>
      <c r="Z14" t="b">
        <f>OR(Tabla411914[[#This Row],[Tiempo_normal (ns)]]&gt;$J$508,Tabla411914[[#This Row],[Tiempo_normal (ns)]]&lt;$J$509)</f>
        <v>0</v>
      </c>
      <c r="AA14" s="5">
        <v>11</v>
      </c>
      <c r="AB14" t="b">
        <f>OR(Tabla5121015[[#This Row],[Tiempo_lineal (ns)]]&gt;$L$508,Tabla5121015[[#This Row],[Tiempo_lineal (ns)]]&lt;$L$509)</f>
        <v>0</v>
      </c>
      <c r="AC14" t="b">
        <f>OR(Tabla5121015[[#This Row],[Tiempo_normal (ns)]]&gt;$M$508,Tabla5121015[[#This Row],[Tiempo_normal (ns)]]&lt;$M$509)</f>
        <v>0</v>
      </c>
      <c r="AD14" s="5">
        <v>11</v>
      </c>
      <c r="AE14" t="b">
        <f>OR(Tabla6131116[[#This Row],[Tiempo_lineal (ns)]]&gt;$O$508,Tabla6131116[[#This Row],[Tiempo_lineal (ns)]]&lt;$O$509)</f>
        <v>0</v>
      </c>
      <c r="AF14" s="6" t="b">
        <f>OR(Tabla6131116[[#This Row],[Tiempo_normal (ns)]]&gt;$P$508,Tabla6131116[[#This Row],[Tiempo_normal (ns)]]&lt;$P$509)</f>
        <v>1</v>
      </c>
    </row>
    <row r="15" spans="2:32" x14ac:dyDescent="0.3">
      <c r="B15">
        <v>12</v>
      </c>
      <c r="C15">
        <v>4588</v>
      </c>
      <c r="D15">
        <v>2494</v>
      </c>
      <c r="E15">
        <v>12</v>
      </c>
      <c r="F15">
        <v>3038</v>
      </c>
      <c r="G15">
        <v>2458</v>
      </c>
      <c r="H15">
        <v>12</v>
      </c>
      <c r="I15">
        <v>16564</v>
      </c>
      <c r="J15">
        <v>4079</v>
      </c>
      <c r="K15">
        <v>12</v>
      </c>
      <c r="L15">
        <v>46347</v>
      </c>
      <c r="M15">
        <v>4741</v>
      </c>
      <c r="N15">
        <v>12</v>
      </c>
      <c r="O15">
        <v>132305</v>
      </c>
      <c r="P15">
        <v>4133</v>
      </c>
      <c r="R15" s="7">
        <v>12</v>
      </c>
      <c r="S15" t="b">
        <f>OR(Tabla19712[[#This Row],[Tiempo_lineal (ns)]]&gt;$C$508,Tabla19712[[#This Row],[Tiempo_lineal (ns)]]&lt;$C$509)</f>
        <v>1</v>
      </c>
      <c r="T15" t="b">
        <f>OR(Tabla19712[[#This Row],[Tiempo_normal (ns)]]&gt;$D$508,Tabla19712[[#This Row],[Tiempo_normal (ns)]]&lt;$D$509)</f>
        <v>0</v>
      </c>
      <c r="U15" s="7">
        <v>12</v>
      </c>
      <c r="V15" t="b">
        <f>OR(Tabla310813[[#This Row],[Tiempo_lineal (ns)]]&gt;$F$508,Tabla310813[[#This Row],[Tiempo_lineal (ns)]]&lt;$F$509)</f>
        <v>1</v>
      </c>
      <c r="W15" t="b">
        <f>OR(Tabla310813[[#This Row],[Tiempo_normal (ns)]]&gt;$G$508,Tabla310813[[#This Row],[Tiempo_normal (ns)]]&lt;$G$509)</f>
        <v>0</v>
      </c>
      <c r="X15" s="7">
        <v>12</v>
      </c>
      <c r="Y15" t="b">
        <f>OR(Tabla411914[[#This Row],[Tiempo_lineal (ns)]]&gt;$I$508,Tabla411914[[#This Row],[Tiempo_lineal (ns)]]&lt;$I$509)</f>
        <v>0</v>
      </c>
      <c r="Z15" t="b">
        <f>OR(Tabla411914[[#This Row],[Tiempo_normal (ns)]]&gt;$J$508,Tabla411914[[#This Row],[Tiempo_normal (ns)]]&lt;$J$509)</f>
        <v>0</v>
      </c>
      <c r="AA15" s="7">
        <v>12</v>
      </c>
      <c r="AB15" t="b">
        <f>OR(Tabla5121015[[#This Row],[Tiempo_lineal (ns)]]&gt;$L$508,Tabla5121015[[#This Row],[Tiempo_lineal (ns)]]&lt;$L$509)</f>
        <v>0</v>
      </c>
      <c r="AC15" t="b">
        <f>OR(Tabla5121015[[#This Row],[Tiempo_normal (ns)]]&gt;$M$508,Tabla5121015[[#This Row],[Tiempo_normal (ns)]]&lt;$M$509)</f>
        <v>0</v>
      </c>
      <c r="AD15" s="7">
        <v>12</v>
      </c>
      <c r="AE15" t="b">
        <f>OR(Tabla6131116[[#This Row],[Tiempo_lineal (ns)]]&gt;$O$508,Tabla6131116[[#This Row],[Tiempo_lineal (ns)]]&lt;$O$509)</f>
        <v>0</v>
      </c>
      <c r="AF15" s="6" t="b">
        <f>OR(Tabla6131116[[#This Row],[Tiempo_normal (ns)]]&gt;$P$508,Tabla6131116[[#This Row],[Tiempo_normal (ns)]]&lt;$P$509)</f>
        <v>0</v>
      </c>
    </row>
    <row r="16" spans="2:32" x14ac:dyDescent="0.3">
      <c r="B16">
        <v>13</v>
      </c>
      <c r="C16">
        <v>3922</v>
      </c>
      <c r="D16">
        <v>1426</v>
      </c>
      <c r="E16">
        <v>13</v>
      </c>
      <c r="F16">
        <v>6574</v>
      </c>
      <c r="G16">
        <v>1529</v>
      </c>
      <c r="H16">
        <v>13</v>
      </c>
      <c r="I16">
        <v>25575</v>
      </c>
      <c r="J16">
        <v>5118</v>
      </c>
      <c r="K16">
        <v>13</v>
      </c>
      <c r="L16">
        <v>45860</v>
      </c>
      <c r="M16">
        <v>4165</v>
      </c>
      <c r="N16">
        <v>13</v>
      </c>
      <c r="O16">
        <v>16859</v>
      </c>
      <c r="P16">
        <v>34380</v>
      </c>
      <c r="R16" s="5">
        <v>13</v>
      </c>
      <c r="S16" t="b">
        <f>OR(Tabla19712[[#This Row],[Tiempo_lineal (ns)]]&gt;$C$508,Tabla19712[[#This Row],[Tiempo_lineal (ns)]]&lt;$C$509)</f>
        <v>0</v>
      </c>
      <c r="T16" t="b">
        <f>OR(Tabla19712[[#This Row],[Tiempo_normal (ns)]]&gt;$D$508,Tabla19712[[#This Row],[Tiempo_normal (ns)]]&lt;$D$509)</f>
        <v>0</v>
      </c>
      <c r="U16" s="5">
        <v>13</v>
      </c>
      <c r="V16" t="b">
        <f>OR(Tabla310813[[#This Row],[Tiempo_lineal (ns)]]&gt;$F$508,Tabla310813[[#This Row],[Tiempo_lineal (ns)]]&lt;$F$509)</f>
        <v>0</v>
      </c>
      <c r="W16" t="b">
        <f>OR(Tabla310813[[#This Row],[Tiempo_normal (ns)]]&gt;$G$508,Tabla310813[[#This Row],[Tiempo_normal (ns)]]&lt;$G$509)</f>
        <v>0</v>
      </c>
      <c r="X16" s="5">
        <v>13</v>
      </c>
      <c r="Y16" t="b">
        <f>OR(Tabla411914[[#This Row],[Tiempo_lineal (ns)]]&gt;$I$508,Tabla411914[[#This Row],[Tiempo_lineal (ns)]]&lt;$I$509)</f>
        <v>0</v>
      </c>
      <c r="Z16" t="b">
        <f>OR(Tabla411914[[#This Row],[Tiempo_normal (ns)]]&gt;$J$508,Tabla411914[[#This Row],[Tiempo_normal (ns)]]&lt;$J$509)</f>
        <v>0</v>
      </c>
      <c r="AA16" s="5">
        <v>13</v>
      </c>
      <c r="AB16" t="b">
        <f>OR(Tabla5121015[[#This Row],[Tiempo_lineal (ns)]]&gt;$L$508,Tabla5121015[[#This Row],[Tiempo_lineal (ns)]]&lt;$L$509)</f>
        <v>0</v>
      </c>
      <c r="AC16" t="b">
        <f>OR(Tabla5121015[[#This Row],[Tiempo_normal (ns)]]&gt;$M$508,Tabla5121015[[#This Row],[Tiempo_normal (ns)]]&lt;$M$509)</f>
        <v>0</v>
      </c>
      <c r="AD16" s="5">
        <v>13</v>
      </c>
      <c r="AE16" t="b">
        <f>OR(Tabla6131116[[#This Row],[Tiempo_lineal (ns)]]&gt;$O$508,Tabla6131116[[#This Row],[Tiempo_lineal (ns)]]&lt;$O$509)</f>
        <v>1</v>
      </c>
      <c r="AF16" s="6" t="b">
        <f>OR(Tabla6131116[[#This Row],[Tiempo_normal (ns)]]&gt;$P$508,Tabla6131116[[#This Row],[Tiempo_normal (ns)]]&lt;$P$509)</f>
        <v>1</v>
      </c>
    </row>
    <row r="17" spans="2:32" x14ac:dyDescent="0.3">
      <c r="B17">
        <v>14</v>
      </c>
      <c r="C17">
        <v>3968</v>
      </c>
      <c r="D17">
        <v>3014</v>
      </c>
      <c r="E17">
        <v>14</v>
      </c>
      <c r="F17">
        <v>8870</v>
      </c>
      <c r="G17">
        <v>4806</v>
      </c>
      <c r="H17">
        <v>14</v>
      </c>
      <c r="I17">
        <v>19434</v>
      </c>
      <c r="J17">
        <v>5015</v>
      </c>
      <c r="K17">
        <v>14</v>
      </c>
      <c r="L17">
        <v>48300</v>
      </c>
      <c r="M17">
        <v>20653</v>
      </c>
      <c r="N17">
        <v>14</v>
      </c>
      <c r="O17">
        <v>159900</v>
      </c>
      <c r="P17">
        <v>6364</v>
      </c>
      <c r="R17" s="7">
        <v>14</v>
      </c>
      <c r="S17" t="b">
        <f>OR(Tabla19712[[#This Row],[Tiempo_lineal (ns)]]&gt;$C$508,Tabla19712[[#This Row],[Tiempo_lineal (ns)]]&lt;$C$509)</f>
        <v>0</v>
      </c>
      <c r="T17" t="b">
        <f>OR(Tabla19712[[#This Row],[Tiempo_normal (ns)]]&gt;$D$508,Tabla19712[[#This Row],[Tiempo_normal (ns)]]&lt;$D$509)</f>
        <v>0</v>
      </c>
      <c r="U17" s="7">
        <v>14</v>
      </c>
      <c r="V17" t="b">
        <f>OR(Tabla310813[[#This Row],[Tiempo_lineal (ns)]]&gt;$F$508,Tabla310813[[#This Row],[Tiempo_lineal (ns)]]&lt;$F$509)</f>
        <v>0</v>
      </c>
      <c r="W17" t="b">
        <f>OR(Tabla310813[[#This Row],[Tiempo_normal (ns)]]&gt;$G$508,Tabla310813[[#This Row],[Tiempo_normal (ns)]]&lt;$G$509)</f>
        <v>0</v>
      </c>
      <c r="X17" s="7">
        <v>14</v>
      </c>
      <c r="Y17" t="b">
        <f>OR(Tabla411914[[#This Row],[Tiempo_lineal (ns)]]&gt;$I$508,Tabla411914[[#This Row],[Tiempo_lineal (ns)]]&lt;$I$509)</f>
        <v>0</v>
      </c>
      <c r="Z17" t="b">
        <f>OR(Tabla411914[[#This Row],[Tiempo_normal (ns)]]&gt;$J$508,Tabla411914[[#This Row],[Tiempo_normal (ns)]]&lt;$J$509)</f>
        <v>0</v>
      </c>
      <c r="AA17" s="7">
        <v>14</v>
      </c>
      <c r="AB17" t="b">
        <f>OR(Tabla5121015[[#This Row],[Tiempo_lineal (ns)]]&gt;$L$508,Tabla5121015[[#This Row],[Tiempo_lineal (ns)]]&lt;$L$509)</f>
        <v>0</v>
      </c>
      <c r="AC17" t="b">
        <f>OR(Tabla5121015[[#This Row],[Tiempo_normal (ns)]]&gt;$M$508,Tabla5121015[[#This Row],[Tiempo_normal (ns)]]&lt;$M$509)</f>
        <v>1</v>
      </c>
      <c r="AD17" s="7">
        <v>14</v>
      </c>
      <c r="AE17" t="b">
        <f>OR(Tabla6131116[[#This Row],[Tiempo_lineal (ns)]]&gt;$O$508,Tabla6131116[[#This Row],[Tiempo_lineal (ns)]]&lt;$O$509)</f>
        <v>0</v>
      </c>
      <c r="AF17" s="6" t="b">
        <f>OR(Tabla6131116[[#This Row],[Tiempo_normal (ns)]]&gt;$P$508,Tabla6131116[[#This Row],[Tiempo_normal (ns)]]&lt;$P$509)</f>
        <v>0</v>
      </c>
    </row>
    <row r="18" spans="2:32" x14ac:dyDescent="0.3">
      <c r="B18">
        <v>15</v>
      </c>
      <c r="C18">
        <v>4399</v>
      </c>
      <c r="D18">
        <v>1613</v>
      </c>
      <c r="E18">
        <v>15</v>
      </c>
      <c r="F18">
        <v>7520</v>
      </c>
      <c r="G18">
        <v>1711</v>
      </c>
      <c r="H18">
        <v>15</v>
      </c>
      <c r="I18">
        <v>20467</v>
      </c>
      <c r="J18">
        <v>4667</v>
      </c>
      <c r="K18">
        <v>15</v>
      </c>
      <c r="L18">
        <v>22407</v>
      </c>
      <c r="M18">
        <v>6361</v>
      </c>
      <c r="N18">
        <v>15</v>
      </c>
      <c r="O18">
        <v>168566</v>
      </c>
      <c r="P18">
        <v>3175</v>
      </c>
      <c r="R18" s="5">
        <v>15</v>
      </c>
      <c r="S18" t="b">
        <f>OR(Tabla19712[[#This Row],[Tiempo_lineal (ns)]]&gt;$C$508,Tabla19712[[#This Row],[Tiempo_lineal (ns)]]&lt;$C$509)</f>
        <v>0</v>
      </c>
      <c r="T18" t="b">
        <f>OR(Tabla19712[[#This Row],[Tiempo_normal (ns)]]&gt;$D$508,Tabla19712[[#This Row],[Tiempo_normal (ns)]]&lt;$D$509)</f>
        <v>0</v>
      </c>
      <c r="U18" s="5">
        <v>15</v>
      </c>
      <c r="V18" t="b">
        <f>OR(Tabla310813[[#This Row],[Tiempo_lineal (ns)]]&gt;$F$508,Tabla310813[[#This Row],[Tiempo_lineal (ns)]]&lt;$F$509)</f>
        <v>0</v>
      </c>
      <c r="W18" t="b">
        <f>OR(Tabla310813[[#This Row],[Tiempo_normal (ns)]]&gt;$G$508,Tabla310813[[#This Row],[Tiempo_normal (ns)]]&lt;$G$509)</f>
        <v>0</v>
      </c>
      <c r="X18" s="5">
        <v>15</v>
      </c>
      <c r="Y18" t="b">
        <f>OR(Tabla411914[[#This Row],[Tiempo_lineal (ns)]]&gt;$I$508,Tabla411914[[#This Row],[Tiempo_lineal (ns)]]&lt;$I$509)</f>
        <v>0</v>
      </c>
      <c r="Z18" t="b">
        <f>OR(Tabla411914[[#This Row],[Tiempo_normal (ns)]]&gt;$J$508,Tabla411914[[#This Row],[Tiempo_normal (ns)]]&lt;$J$509)</f>
        <v>0</v>
      </c>
      <c r="AA18" s="5">
        <v>15</v>
      </c>
      <c r="AB18" t="b">
        <f>OR(Tabla5121015[[#This Row],[Tiempo_lineal (ns)]]&gt;$L$508,Tabla5121015[[#This Row],[Tiempo_lineal (ns)]]&lt;$L$509)</f>
        <v>1</v>
      </c>
      <c r="AC18" t="b">
        <f>OR(Tabla5121015[[#This Row],[Tiempo_normal (ns)]]&gt;$M$508,Tabla5121015[[#This Row],[Tiempo_normal (ns)]]&lt;$M$509)</f>
        <v>0</v>
      </c>
      <c r="AD18" s="5">
        <v>15</v>
      </c>
      <c r="AE18" t="b">
        <f>OR(Tabla6131116[[#This Row],[Tiempo_lineal (ns)]]&gt;$O$508,Tabla6131116[[#This Row],[Tiempo_lineal (ns)]]&lt;$O$509)</f>
        <v>0</v>
      </c>
      <c r="AF18" s="6" t="b">
        <f>OR(Tabla6131116[[#This Row],[Tiempo_normal (ns)]]&gt;$P$508,Tabla6131116[[#This Row],[Tiempo_normal (ns)]]&lt;$P$509)</f>
        <v>0</v>
      </c>
    </row>
    <row r="19" spans="2:32" x14ac:dyDescent="0.3">
      <c r="B19">
        <v>16</v>
      </c>
      <c r="C19">
        <v>4513</v>
      </c>
      <c r="D19">
        <v>3489</v>
      </c>
      <c r="E19">
        <v>16</v>
      </c>
      <c r="F19">
        <v>6259</v>
      </c>
      <c r="G19">
        <v>4696</v>
      </c>
      <c r="H19">
        <v>16</v>
      </c>
      <c r="I19">
        <v>19761</v>
      </c>
      <c r="J19">
        <v>5757</v>
      </c>
      <c r="K19">
        <v>16</v>
      </c>
      <c r="L19">
        <v>45186</v>
      </c>
      <c r="M19">
        <v>22022</v>
      </c>
      <c r="N19">
        <v>16</v>
      </c>
      <c r="O19">
        <v>126773</v>
      </c>
      <c r="P19">
        <v>180720</v>
      </c>
      <c r="R19" s="7">
        <v>16</v>
      </c>
      <c r="S19" t="b">
        <f>OR(Tabla19712[[#This Row],[Tiempo_lineal (ns)]]&gt;$C$508,Tabla19712[[#This Row],[Tiempo_lineal (ns)]]&lt;$C$509)</f>
        <v>1</v>
      </c>
      <c r="T19" t="b">
        <f>OR(Tabla19712[[#This Row],[Tiempo_normal (ns)]]&gt;$D$508,Tabla19712[[#This Row],[Tiempo_normal (ns)]]&lt;$D$509)</f>
        <v>0</v>
      </c>
      <c r="U19" s="7">
        <v>16</v>
      </c>
      <c r="V19" t="b">
        <f>OR(Tabla310813[[#This Row],[Tiempo_lineal (ns)]]&gt;$F$508,Tabla310813[[#This Row],[Tiempo_lineal (ns)]]&lt;$F$509)</f>
        <v>0</v>
      </c>
      <c r="W19" t="b">
        <f>OR(Tabla310813[[#This Row],[Tiempo_normal (ns)]]&gt;$G$508,Tabla310813[[#This Row],[Tiempo_normal (ns)]]&lt;$G$509)</f>
        <v>0</v>
      </c>
      <c r="X19" s="7">
        <v>16</v>
      </c>
      <c r="Y19" t="b">
        <f>OR(Tabla411914[[#This Row],[Tiempo_lineal (ns)]]&gt;$I$508,Tabla411914[[#This Row],[Tiempo_lineal (ns)]]&lt;$I$509)</f>
        <v>0</v>
      </c>
      <c r="Z19" t="b">
        <f>OR(Tabla411914[[#This Row],[Tiempo_normal (ns)]]&gt;$J$508,Tabla411914[[#This Row],[Tiempo_normal (ns)]]&lt;$J$509)</f>
        <v>0</v>
      </c>
      <c r="AA19" s="7">
        <v>16</v>
      </c>
      <c r="AB19" t="b">
        <f>OR(Tabla5121015[[#This Row],[Tiempo_lineal (ns)]]&gt;$L$508,Tabla5121015[[#This Row],[Tiempo_lineal (ns)]]&lt;$L$509)</f>
        <v>0</v>
      </c>
      <c r="AC19" t="b">
        <f>OR(Tabla5121015[[#This Row],[Tiempo_normal (ns)]]&gt;$M$508,Tabla5121015[[#This Row],[Tiempo_normal (ns)]]&lt;$M$509)</f>
        <v>1</v>
      </c>
      <c r="AD19" s="7">
        <v>16</v>
      </c>
      <c r="AE19" t="b">
        <f>OR(Tabla6131116[[#This Row],[Tiempo_lineal (ns)]]&gt;$O$508,Tabla6131116[[#This Row],[Tiempo_lineal (ns)]]&lt;$O$509)</f>
        <v>0</v>
      </c>
      <c r="AF19" s="6" t="b">
        <f>OR(Tabla6131116[[#This Row],[Tiempo_normal (ns)]]&gt;$P$508,Tabla6131116[[#This Row],[Tiempo_normal (ns)]]&lt;$P$509)</f>
        <v>1</v>
      </c>
    </row>
    <row r="20" spans="2:32" x14ac:dyDescent="0.3">
      <c r="B20">
        <v>17</v>
      </c>
      <c r="C20">
        <v>4898</v>
      </c>
      <c r="D20">
        <v>1390</v>
      </c>
      <c r="E20">
        <v>17</v>
      </c>
      <c r="F20">
        <v>6040</v>
      </c>
      <c r="G20">
        <v>1176</v>
      </c>
      <c r="H20">
        <v>17</v>
      </c>
      <c r="I20">
        <v>17941</v>
      </c>
      <c r="J20">
        <v>21815</v>
      </c>
      <c r="K20">
        <v>17</v>
      </c>
      <c r="L20">
        <v>44941</v>
      </c>
      <c r="M20">
        <v>6184</v>
      </c>
      <c r="N20">
        <v>17</v>
      </c>
      <c r="O20">
        <v>134392</v>
      </c>
      <c r="P20">
        <v>10210</v>
      </c>
      <c r="R20" s="5">
        <v>17</v>
      </c>
      <c r="S20" t="b">
        <f>OR(Tabla19712[[#This Row],[Tiempo_lineal (ns)]]&gt;$C$508,Tabla19712[[#This Row],[Tiempo_lineal (ns)]]&lt;$C$509)</f>
        <v>1</v>
      </c>
      <c r="T20" t="b">
        <f>OR(Tabla19712[[#This Row],[Tiempo_normal (ns)]]&gt;$D$508,Tabla19712[[#This Row],[Tiempo_normal (ns)]]&lt;$D$509)</f>
        <v>0</v>
      </c>
      <c r="U20" s="5">
        <v>17</v>
      </c>
      <c r="V20" t="b">
        <f>OR(Tabla310813[[#This Row],[Tiempo_lineal (ns)]]&gt;$F$508,Tabla310813[[#This Row],[Tiempo_lineal (ns)]]&lt;$F$509)</f>
        <v>0</v>
      </c>
      <c r="W20" t="b">
        <f>OR(Tabla310813[[#This Row],[Tiempo_normal (ns)]]&gt;$G$508,Tabla310813[[#This Row],[Tiempo_normal (ns)]]&lt;$G$509)</f>
        <v>0</v>
      </c>
      <c r="X20" s="5">
        <v>17</v>
      </c>
      <c r="Y20" t="b">
        <f>OR(Tabla411914[[#This Row],[Tiempo_lineal (ns)]]&gt;$I$508,Tabla411914[[#This Row],[Tiempo_lineal (ns)]]&lt;$I$509)</f>
        <v>0</v>
      </c>
      <c r="Z20" t="b">
        <f>OR(Tabla411914[[#This Row],[Tiempo_normal (ns)]]&gt;$J$508,Tabla411914[[#This Row],[Tiempo_normal (ns)]]&lt;$J$509)</f>
        <v>1</v>
      </c>
      <c r="AA20" s="5">
        <v>17</v>
      </c>
      <c r="AB20" t="b">
        <f>OR(Tabla5121015[[#This Row],[Tiempo_lineal (ns)]]&gt;$L$508,Tabla5121015[[#This Row],[Tiempo_lineal (ns)]]&lt;$L$509)</f>
        <v>0</v>
      </c>
      <c r="AC20" t="b">
        <f>OR(Tabla5121015[[#This Row],[Tiempo_normal (ns)]]&gt;$M$508,Tabla5121015[[#This Row],[Tiempo_normal (ns)]]&lt;$M$509)</f>
        <v>0</v>
      </c>
      <c r="AD20" s="5">
        <v>17</v>
      </c>
      <c r="AE20" t="b">
        <f>OR(Tabla6131116[[#This Row],[Tiempo_lineal (ns)]]&gt;$O$508,Tabla6131116[[#This Row],[Tiempo_lineal (ns)]]&lt;$O$509)</f>
        <v>0</v>
      </c>
      <c r="AF20" s="6" t="b">
        <f>OR(Tabla6131116[[#This Row],[Tiempo_normal (ns)]]&gt;$P$508,Tabla6131116[[#This Row],[Tiempo_normal (ns)]]&lt;$P$509)</f>
        <v>0</v>
      </c>
    </row>
    <row r="21" spans="2:32" x14ac:dyDescent="0.3">
      <c r="B21">
        <v>18</v>
      </c>
      <c r="C21">
        <v>3389</v>
      </c>
      <c r="D21">
        <v>2742</v>
      </c>
      <c r="E21">
        <v>18</v>
      </c>
      <c r="F21">
        <v>5683</v>
      </c>
      <c r="G21">
        <v>3166</v>
      </c>
      <c r="H21">
        <v>18</v>
      </c>
      <c r="I21">
        <v>600634</v>
      </c>
      <c r="J21">
        <v>21020</v>
      </c>
      <c r="K21">
        <v>18</v>
      </c>
      <c r="L21">
        <v>45685</v>
      </c>
      <c r="M21">
        <v>4752</v>
      </c>
      <c r="N21">
        <v>18</v>
      </c>
      <c r="O21">
        <v>35925</v>
      </c>
      <c r="P21">
        <v>6177</v>
      </c>
      <c r="R21" s="7">
        <v>18</v>
      </c>
      <c r="S21" t="b">
        <f>OR(Tabla19712[[#This Row],[Tiempo_lineal (ns)]]&gt;$C$508,Tabla19712[[#This Row],[Tiempo_lineal (ns)]]&lt;$C$509)</f>
        <v>0</v>
      </c>
      <c r="T21" t="b">
        <f>OR(Tabla19712[[#This Row],[Tiempo_normal (ns)]]&gt;$D$508,Tabla19712[[#This Row],[Tiempo_normal (ns)]]&lt;$D$509)</f>
        <v>0</v>
      </c>
      <c r="U21" s="7">
        <v>18</v>
      </c>
      <c r="V21" t="b">
        <f>OR(Tabla310813[[#This Row],[Tiempo_lineal (ns)]]&gt;$F$508,Tabla310813[[#This Row],[Tiempo_lineal (ns)]]&lt;$F$509)</f>
        <v>0</v>
      </c>
      <c r="W21" t="b">
        <f>OR(Tabla310813[[#This Row],[Tiempo_normal (ns)]]&gt;$G$508,Tabla310813[[#This Row],[Tiempo_normal (ns)]]&lt;$G$509)</f>
        <v>0</v>
      </c>
      <c r="X21" s="7">
        <v>18</v>
      </c>
      <c r="Y21" t="b">
        <f>OR(Tabla411914[[#This Row],[Tiempo_lineal (ns)]]&gt;$I$508,Tabla411914[[#This Row],[Tiempo_lineal (ns)]]&lt;$I$509)</f>
        <v>1</v>
      </c>
      <c r="Z21" t="b">
        <f>OR(Tabla411914[[#This Row],[Tiempo_normal (ns)]]&gt;$J$508,Tabla411914[[#This Row],[Tiempo_normal (ns)]]&lt;$J$509)</f>
        <v>1</v>
      </c>
      <c r="AA21" s="7">
        <v>18</v>
      </c>
      <c r="AB21" t="b">
        <f>OR(Tabla5121015[[#This Row],[Tiempo_lineal (ns)]]&gt;$L$508,Tabla5121015[[#This Row],[Tiempo_lineal (ns)]]&lt;$L$509)</f>
        <v>0</v>
      </c>
      <c r="AC21" t="b">
        <f>OR(Tabla5121015[[#This Row],[Tiempo_normal (ns)]]&gt;$M$508,Tabla5121015[[#This Row],[Tiempo_normal (ns)]]&lt;$M$509)</f>
        <v>0</v>
      </c>
      <c r="AD21" s="7">
        <v>18</v>
      </c>
      <c r="AE21" t="b">
        <f>OR(Tabla6131116[[#This Row],[Tiempo_lineal (ns)]]&gt;$O$508,Tabla6131116[[#This Row],[Tiempo_lineal (ns)]]&lt;$O$509)</f>
        <v>1</v>
      </c>
      <c r="AF21" s="6" t="b">
        <f>OR(Tabla6131116[[#This Row],[Tiempo_normal (ns)]]&gt;$P$508,Tabla6131116[[#This Row],[Tiempo_normal (ns)]]&lt;$P$509)</f>
        <v>0</v>
      </c>
    </row>
    <row r="22" spans="2:32" x14ac:dyDescent="0.3">
      <c r="B22">
        <v>19</v>
      </c>
      <c r="C22">
        <v>3641</v>
      </c>
      <c r="D22">
        <v>3501</v>
      </c>
      <c r="E22">
        <v>19</v>
      </c>
      <c r="F22">
        <v>7433</v>
      </c>
      <c r="G22">
        <v>3371</v>
      </c>
      <c r="H22">
        <v>19</v>
      </c>
      <c r="I22">
        <v>15172</v>
      </c>
      <c r="J22">
        <v>7055</v>
      </c>
      <c r="K22">
        <v>19</v>
      </c>
      <c r="L22">
        <v>44722</v>
      </c>
      <c r="M22">
        <v>29423</v>
      </c>
      <c r="N22">
        <v>19</v>
      </c>
      <c r="O22">
        <v>132850</v>
      </c>
      <c r="P22">
        <v>11404</v>
      </c>
      <c r="R22" s="5">
        <v>19</v>
      </c>
      <c r="S22" t="b">
        <f>OR(Tabla19712[[#This Row],[Tiempo_lineal (ns)]]&gt;$C$508,Tabla19712[[#This Row],[Tiempo_lineal (ns)]]&lt;$C$509)</f>
        <v>0</v>
      </c>
      <c r="T22" t="b">
        <f>OR(Tabla19712[[#This Row],[Tiempo_normal (ns)]]&gt;$D$508,Tabla19712[[#This Row],[Tiempo_normal (ns)]]&lt;$D$509)</f>
        <v>0</v>
      </c>
      <c r="U22" s="5">
        <v>19</v>
      </c>
      <c r="V22" t="b">
        <f>OR(Tabla310813[[#This Row],[Tiempo_lineal (ns)]]&gt;$F$508,Tabla310813[[#This Row],[Tiempo_lineal (ns)]]&lt;$F$509)</f>
        <v>0</v>
      </c>
      <c r="W22" t="b">
        <f>OR(Tabla310813[[#This Row],[Tiempo_normal (ns)]]&gt;$G$508,Tabla310813[[#This Row],[Tiempo_normal (ns)]]&lt;$G$509)</f>
        <v>0</v>
      </c>
      <c r="X22" s="5">
        <v>19</v>
      </c>
      <c r="Y22" t="b">
        <f>OR(Tabla411914[[#This Row],[Tiempo_lineal (ns)]]&gt;$I$508,Tabla411914[[#This Row],[Tiempo_lineal (ns)]]&lt;$I$509)</f>
        <v>0</v>
      </c>
      <c r="Z22" t="b">
        <f>OR(Tabla411914[[#This Row],[Tiempo_normal (ns)]]&gt;$J$508,Tabla411914[[#This Row],[Tiempo_normal (ns)]]&lt;$J$509)</f>
        <v>0</v>
      </c>
      <c r="AA22" s="5">
        <v>19</v>
      </c>
      <c r="AB22" t="b">
        <f>OR(Tabla5121015[[#This Row],[Tiempo_lineal (ns)]]&gt;$L$508,Tabla5121015[[#This Row],[Tiempo_lineal (ns)]]&lt;$L$509)</f>
        <v>0</v>
      </c>
      <c r="AC22" t="b">
        <f>OR(Tabla5121015[[#This Row],[Tiempo_normal (ns)]]&gt;$M$508,Tabla5121015[[#This Row],[Tiempo_normal (ns)]]&lt;$M$509)</f>
        <v>1</v>
      </c>
      <c r="AD22" s="5">
        <v>19</v>
      </c>
      <c r="AE22" t="b">
        <f>OR(Tabla6131116[[#This Row],[Tiempo_lineal (ns)]]&gt;$O$508,Tabla6131116[[#This Row],[Tiempo_lineal (ns)]]&lt;$O$509)</f>
        <v>0</v>
      </c>
      <c r="AF22" s="6" t="b">
        <f>OR(Tabla6131116[[#This Row],[Tiempo_normal (ns)]]&gt;$P$508,Tabla6131116[[#This Row],[Tiempo_normal (ns)]]&lt;$P$509)</f>
        <v>0</v>
      </c>
    </row>
    <row r="23" spans="2:32" x14ac:dyDescent="0.3">
      <c r="B23">
        <v>20</v>
      </c>
      <c r="C23">
        <v>4150</v>
      </c>
      <c r="D23">
        <v>1487</v>
      </c>
      <c r="E23">
        <v>20</v>
      </c>
      <c r="F23">
        <v>9715</v>
      </c>
      <c r="G23">
        <v>5318</v>
      </c>
      <c r="H23">
        <v>20</v>
      </c>
      <c r="I23">
        <v>18897</v>
      </c>
      <c r="J23">
        <v>8025</v>
      </c>
      <c r="K23">
        <v>20</v>
      </c>
      <c r="L23">
        <v>44697</v>
      </c>
      <c r="M23">
        <v>3820</v>
      </c>
      <c r="N23">
        <v>20</v>
      </c>
      <c r="O23">
        <v>129058</v>
      </c>
      <c r="P23">
        <v>194583</v>
      </c>
      <c r="R23" s="7">
        <v>20</v>
      </c>
      <c r="S23" t="b">
        <f>OR(Tabla19712[[#This Row],[Tiempo_lineal (ns)]]&gt;$C$508,Tabla19712[[#This Row],[Tiempo_lineal (ns)]]&lt;$C$509)</f>
        <v>0</v>
      </c>
      <c r="T23" t="b">
        <f>OR(Tabla19712[[#This Row],[Tiempo_normal (ns)]]&gt;$D$508,Tabla19712[[#This Row],[Tiempo_normal (ns)]]&lt;$D$509)</f>
        <v>0</v>
      </c>
      <c r="U23" s="7">
        <v>20</v>
      </c>
      <c r="V23" t="b">
        <f>OR(Tabla310813[[#This Row],[Tiempo_lineal (ns)]]&gt;$F$508,Tabla310813[[#This Row],[Tiempo_lineal (ns)]]&lt;$F$509)</f>
        <v>1</v>
      </c>
      <c r="W23" t="b">
        <f>OR(Tabla310813[[#This Row],[Tiempo_normal (ns)]]&gt;$G$508,Tabla310813[[#This Row],[Tiempo_normal (ns)]]&lt;$G$509)</f>
        <v>0</v>
      </c>
      <c r="X23" s="7">
        <v>20</v>
      </c>
      <c r="Y23" t="b">
        <f>OR(Tabla411914[[#This Row],[Tiempo_lineal (ns)]]&gt;$I$508,Tabla411914[[#This Row],[Tiempo_lineal (ns)]]&lt;$I$509)</f>
        <v>0</v>
      </c>
      <c r="Z23" t="b">
        <f>OR(Tabla411914[[#This Row],[Tiempo_normal (ns)]]&gt;$J$508,Tabla411914[[#This Row],[Tiempo_normal (ns)]]&lt;$J$509)</f>
        <v>0</v>
      </c>
      <c r="AA23" s="7">
        <v>20</v>
      </c>
      <c r="AB23" t="b">
        <f>OR(Tabla5121015[[#This Row],[Tiempo_lineal (ns)]]&gt;$L$508,Tabla5121015[[#This Row],[Tiempo_lineal (ns)]]&lt;$L$509)</f>
        <v>0</v>
      </c>
      <c r="AC23" t="b">
        <f>OR(Tabla5121015[[#This Row],[Tiempo_normal (ns)]]&gt;$M$508,Tabla5121015[[#This Row],[Tiempo_normal (ns)]]&lt;$M$509)</f>
        <v>0</v>
      </c>
      <c r="AD23" s="7">
        <v>20</v>
      </c>
      <c r="AE23" t="b">
        <f>OR(Tabla6131116[[#This Row],[Tiempo_lineal (ns)]]&gt;$O$508,Tabla6131116[[#This Row],[Tiempo_lineal (ns)]]&lt;$O$509)</f>
        <v>0</v>
      </c>
      <c r="AF23" s="6" t="b">
        <f>OR(Tabla6131116[[#This Row],[Tiempo_normal (ns)]]&gt;$P$508,Tabla6131116[[#This Row],[Tiempo_normal (ns)]]&lt;$P$509)</f>
        <v>1</v>
      </c>
    </row>
    <row r="24" spans="2:32" x14ac:dyDescent="0.3">
      <c r="B24">
        <v>21</v>
      </c>
      <c r="C24">
        <v>3757</v>
      </c>
      <c r="D24">
        <v>2101</v>
      </c>
      <c r="E24">
        <v>21</v>
      </c>
      <c r="F24">
        <v>12957</v>
      </c>
      <c r="G24">
        <v>12906</v>
      </c>
      <c r="H24">
        <v>21</v>
      </c>
      <c r="I24">
        <v>21745</v>
      </c>
      <c r="J24">
        <v>22307</v>
      </c>
      <c r="K24">
        <v>21</v>
      </c>
      <c r="L24">
        <v>46524</v>
      </c>
      <c r="M24">
        <v>4468</v>
      </c>
      <c r="N24">
        <v>21</v>
      </c>
      <c r="O24">
        <v>128734</v>
      </c>
      <c r="P24">
        <v>5275</v>
      </c>
      <c r="R24" s="5">
        <v>21</v>
      </c>
      <c r="S24" t="b">
        <f>OR(Tabla19712[[#This Row],[Tiempo_lineal (ns)]]&gt;$C$508,Tabla19712[[#This Row],[Tiempo_lineal (ns)]]&lt;$C$509)</f>
        <v>0</v>
      </c>
      <c r="T24" t="b">
        <f>OR(Tabla19712[[#This Row],[Tiempo_normal (ns)]]&gt;$D$508,Tabla19712[[#This Row],[Tiempo_normal (ns)]]&lt;$D$509)</f>
        <v>0</v>
      </c>
      <c r="U24" s="5">
        <v>21</v>
      </c>
      <c r="V24" t="b">
        <f>OR(Tabla310813[[#This Row],[Tiempo_lineal (ns)]]&gt;$F$508,Tabla310813[[#This Row],[Tiempo_lineal (ns)]]&lt;$F$509)</f>
        <v>1</v>
      </c>
      <c r="W24" t="b">
        <f>OR(Tabla310813[[#This Row],[Tiempo_normal (ns)]]&gt;$G$508,Tabla310813[[#This Row],[Tiempo_normal (ns)]]&lt;$G$509)</f>
        <v>1</v>
      </c>
      <c r="X24" s="5">
        <v>21</v>
      </c>
      <c r="Y24" t="b">
        <f>OR(Tabla411914[[#This Row],[Tiempo_lineal (ns)]]&gt;$I$508,Tabla411914[[#This Row],[Tiempo_lineal (ns)]]&lt;$I$509)</f>
        <v>0</v>
      </c>
      <c r="Z24" t="b">
        <f>OR(Tabla411914[[#This Row],[Tiempo_normal (ns)]]&gt;$J$508,Tabla411914[[#This Row],[Tiempo_normal (ns)]]&lt;$J$509)</f>
        <v>1</v>
      </c>
      <c r="AA24" s="5">
        <v>21</v>
      </c>
      <c r="AB24" t="b">
        <f>OR(Tabla5121015[[#This Row],[Tiempo_lineal (ns)]]&gt;$L$508,Tabla5121015[[#This Row],[Tiempo_lineal (ns)]]&lt;$L$509)</f>
        <v>0</v>
      </c>
      <c r="AC24" t="b">
        <f>OR(Tabla5121015[[#This Row],[Tiempo_normal (ns)]]&gt;$M$508,Tabla5121015[[#This Row],[Tiempo_normal (ns)]]&lt;$M$509)</f>
        <v>0</v>
      </c>
      <c r="AD24" s="5">
        <v>21</v>
      </c>
      <c r="AE24" t="b">
        <f>OR(Tabla6131116[[#This Row],[Tiempo_lineal (ns)]]&gt;$O$508,Tabla6131116[[#This Row],[Tiempo_lineal (ns)]]&lt;$O$509)</f>
        <v>0</v>
      </c>
      <c r="AF24" s="6" t="b">
        <f>OR(Tabla6131116[[#This Row],[Tiempo_normal (ns)]]&gt;$P$508,Tabla6131116[[#This Row],[Tiempo_normal (ns)]]&lt;$P$509)</f>
        <v>0</v>
      </c>
    </row>
    <row r="25" spans="2:32" x14ac:dyDescent="0.3">
      <c r="B25">
        <v>22</v>
      </c>
      <c r="C25">
        <v>3398</v>
      </c>
      <c r="D25">
        <v>3185</v>
      </c>
      <c r="E25">
        <v>22</v>
      </c>
      <c r="F25">
        <v>9369</v>
      </c>
      <c r="G25">
        <v>2058</v>
      </c>
      <c r="H25">
        <v>22</v>
      </c>
      <c r="I25">
        <v>20615</v>
      </c>
      <c r="J25">
        <v>4899</v>
      </c>
      <c r="K25">
        <v>22</v>
      </c>
      <c r="L25">
        <v>54530</v>
      </c>
      <c r="M25">
        <v>5657</v>
      </c>
      <c r="N25">
        <v>22</v>
      </c>
      <c r="O25">
        <v>161102</v>
      </c>
      <c r="P25">
        <v>5299</v>
      </c>
      <c r="R25" s="7">
        <v>22</v>
      </c>
      <c r="S25" t="b">
        <f>OR(Tabla19712[[#This Row],[Tiempo_lineal (ns)]]&gt;$C$508,Tabla19712[[#This Row],[Tiempo_lineal (ns)]]&lt;$C$509)</f>
        <v>0</v>
      </c>
      <c r="T25" t="b">
        <f>OR(Tabla19712[[#This Row],[Tiempo_normal (ns)]]&gt;$D$508,Tabla19712[[#This Row],[Tiempo_normal (ns)]]&lt;$D$509)</f>
        <v>0</v>
      </c>
      <c r="U25" s="7">
        <v>22</v>
      </c>
      <c r="V25" t="b">
        <f>OR(Tabla310813[[#This Row],[Tiempo_lineal (ns)]]&gt;$F$508,Tabla310813[[#This Row],[Tiempo_lineal (ns)]]&lt;$F$509)</f>
        <v>0</v>
      </c>
      <c r="W25" t="b">
        <f>OR(Tabla310813[[#This Row],[Tiempo_normal (ns)]]&gt;$G$508,Tabla310813[[#This Row],[Tiempo_normal (ns)]]&lt;$G$509)</f>
        <v>0</v>
      </c>
      <c r="X25" s="7">
        <v>22</v>
      </c>
      <c r="Y25" t="b">
        <f>OR(Tabla411914[[#This Row],[Tiempo_lineal (ns)]]&gt;$I$508,Tabla411914[[#This Row],[Tiempo_lineal (ns)]]&lt;$I$509)</f>
        <v>0</v>
      </c>
      <c r="Z25" t="b">
        <f>OR(Tabla411914[[#This Row],[Tiempo_normal (ns)]]&gt;$J$508,Tabla411914[[#This Row],[Tiempo_normal (ns)]]&lt;$J$509)</f>
        <v>0</v>
      </c>
      <c r="AA25" s="7">
        <v>22</v>
      </c>
      <c r="AB25" t="b">
        <f>OR(Tabla5121015[[#This Row],[Tiempo_lineal (ns)]]&gt;$L$508,Tabla5121015[[#This Row],[Tiempo_lineal (ns)]]&lt;$L$509)</f>
        <v>1</v>
      </c>
      <c r="AC25" t="b">
        <f>OR(Tabla5121015[[#This Row],[Tiempo_normal (ns)]]&gt;$M$508,Tabla5121015[[#This Row],[Tiempo_normal (ns)]]&lt;$M$509)</f>
        <v>0</v>
      </c>
      <c r="AD25" s="7">
        <v>22</v>
      </c>
      <c r="AE25" t="b">
        <f>OR(Tabla6131116[[#This Row],[Tiempo_lineal (ns)]]&gt;$O$508,Tabla6131116[[#This Row],[Tiempo_lineal (ns)]]&lt;$O$509)</f>
        <v>0</v>
      </c>
      <c r="AF25" s="6" t="b">
        <f>OR(Tabla6131116[[#This Row],[Tiempo_normal (ns)]]&gt;$P$508,Tabla6131116[[#This Row],[Tiempo_normal (ns)]]&lt;$P$509)</f>
        <v>0</v>
      </c>
    </row>
    <row r="26" spans="2:32" x14ac:dyDescent="0.3">
      <c r="B26">
        <v>23</v>
      </c>
      <c r="C26">
        <v>2652</v>
      </c>
      <c r="D26">
        <v>758</v>
      </c>
      <c r="E26">
        <v>23</v>
      </c>
      <c r="F26">
        <v>8667</v>
      </c>
      <c r="G26">
        <v>2794</v>
      </c>
      <c r="H26">
        <v>23</v>
      </c>
      <c r="I26">
        <v>23581</v>
      </c>
      <c r="J26">
        <v>7558</v>
      </c>
      <c r="K26">
        <v>23</v>
      </c>
      <c r="L26">
        <v>25976</v>
      </c>
      <c r="M26">
        <v>3816</v>
      </c>
      <c r="N26">
        <v>23</v>
      </c>
      <c r="O26">
        <v>139332</v>
      </c>
      <c r="P26">
        <v>4590</v>
      </c>
      <c r="R26" s="5">
        <v>23</v>
      </c>
      <c r="S26" t="b">
        <f>OR(Tabla19712[[#This Row],[Tiempo_lineal (ns)]]&gt;$C$508,Tabla19712[[#This Row],[Tiempo_lineal (ns)]]&lt;$C$509)</f>
        <v>0</v>
      </c>
      <c r="T26" t="b">
        <f>OR(Tabla19712[[#This Row],[Tiempo_normal (ns)]]&gt;$D$508,Tabla19712[[#This Row],[Tiempo_normal (ns)]]&lt;$D$509)</f>
        <v>0</v>
      </c>
      <c r="U26" s="5">
        <v>23</v>
      </c>
      <c r="V26" t="b">
        <f>OR(Tabla310813[[#This Row],[Tiempo_lineal (ns)]]&gt;$F$508,Tabla310813[[#This Row],[Tiempo_lineal (ns)]]&lt;$F$509)</f>
        <v>0</v>
      </c>
      <c r="W26" t="b">
        <f>OR(Tabla310813[[#This Row],[Tiempo_normal (ns)]]&gt;$G$508,Tabla310813[[#This Row],[Tiempo_normal (ns)]]&lt;$G$509)</f>
        <v>0</v>
      </c>
      <c r="X26" s="5">
        <v>23</v>
      </c>
      <c r="Y26" t="b">
        <f>OR(Tabla411914[[#This Row],[Tiempo_lineal (ns)]]&gt;$I$508,Tabla411914[[#This Row],[Tiempo_lineal (ns)]]&lt;$I$509)</f>
        <v>0</v>
      </c>
      <c r="Z26" t="b">
        <f>OR(Tabla411914[[#This Row],[Tiempo_normal (ns)]]&gt;$J$508,Tabla411914[[#This Row],[Tiempo_normal (ns)]]&lt;$J$509)</f>
        <v>0</v>
      </c>
      <c r="AA26" s="5">
        <v>23</v>
      </c>
      <c r="AB26" t="b">
        <f>OR(Tabla5121015[[#This Row],[Tiempo_lineal (ns)]]&gt;$L$508,Tabla5121015[[#This Row],[Tiempo_lineal (ns)]]&lt;$L$509)</f>
        <v>1</v>
      </c>
      <c r="AC26" t="b">
        <f>OR(Tabla5121015[[#This Row],[Tiempo_normal (ns)]]&gt;$M$508,Tabla5121015[[#This Row],[Tiempo_normal (ns)]]&lt;$M$509)</f>
        <v>0</v>
      </c>
      <c r="AD26" s="5">
        <v>23</v>
      </c>
      <c r="AE26" t="b">
        <f>OR(Tabla6131116[[#This Row],[Tiempo_lineal (ns)]]&gt;$O$508,Tabla6131116[[#This Row],[Tiempo_lineal (ns)]]&lt;$O$509)</f>
        <v>0</v>
      </c>
      <c r="AF26" s="6" t="b">
        <f>OR(Tabla6131116[[#This Row],[Tiempo_normal (ns)]]&gt;$P$508,Tabla6131116[[#This Row],[Tiempo_normal (ns)]]&lt;$P$509)</f>
        <v>0</v>
      </c>
    </row>
    <row r="27" spans="2:32" x14ac:dyDescent="0.3">
      <c r="B27">
        <v>24</v>
      </c>
      <c r="C27">
        <v>2804</v>
      </c>
      <c r="D27">
        <v>1948</v>
      </c>
      <c r="E27">
        <v>24</v>
      </c>
      <c r="F27">
        <v>6953</v>
      </c>
      <c r="G27">
        <v>5607</v>
      </c>
      <c r="H27">
        <v>24</v>
      </c>
      <c r="I27">
        <v>16051</v>
      </c>
      <c r="J27">
        <v>22223</v>
      </c>
      <c r="K27">
        <v>24</v>
      </c>
      <c r="L27">
        <v>45087</v>
      </c>
      <c r="M27">
        <v>4565</v>
      </c>
      <c r="N27">
        <v>24</v>
      </c>
      <c r="O27">
        <v>129371</v>
      </c>
      <c r="P27">
        <v>6303</v>
      </c>
      <c r="R27" s="7">
        <v>24</v>
      </c>
      <c r="S27" t="b">
        <f>OR(Tabla19712[[#This Row],[Tiempo_lineal (ns)]]&gt;$C$508,Tabla19712[[#This Row],[Tiempo_lineal (ns)]]&lt;$C$509)</f>
        <v>0</v>
      </c>
      <c r="T27" t="b">
        <f>OR(Tabla19712[[#This Row],[Tiempo_normal (ns)]]&gt;$D$508,Tabla19712[[#This Row],[Tiempo_normal (ns)]]&lt;$D$509)</f>
        <v>0</v>
      </c>
      <c r="U27" s="7">
        <v>24</v>
      </c>
      <c r="V27" t="b">
        <f>OR(Tabla310813[[#This Row],[Tiempo_lineal (ns)]]&gt;$F$508,Tabla310813[[#This Row],[Tiempo_lineal (ns)]]&lt;$F$509)</f>
        <v>0</v>
      </c>
      <c r="W27" t="b">
        <f>OR(Tabla310813[[#This Row],[Tiempo_normal (ns)]]&gt;$G$508,Tabla310813[[#This Row],[Tiempo_normal (ns)]]&lt;$G$509)</f>
        <v>0</v>
      </c>
      <c r="X27" s="7">
        <v>24</v>
      </c>
      <c r="Y27" t="b">
        <f>OR(Tabla411914[[#This Row],[Tiempo_lineal (ns)]]&gt;$I$508,Tabla411914[[#This Row],[Tiempo_lineal (ns)]]&lt;$I$509)</f>
        <v>0</v>
      </c>
      <c r="Z27" t="b">
        <f>OR(Tabla411914[[#This Row],[Tiempo_normal (ns)]]&gt;$J$508,Tabla411914[[#This Row],[Tiempo_normal (ns)]]&lt;$J$509)</f>
        <v>1</v>
      </c>
      <c r="AA27" s="7">
        <v>24</v>
      </c>
      <c r="AB27" t="b">
        <f>OR(Tabla5121015[[#This Row],[Tiempo_lineal (ns)]]&gt;$L$508,Tabla5121015[[#This Row],[Tiempo_lineal (ns)]]&lt;$L$509)</f>
        <v>0</v>
      </c>
      <c r="AC27" t="b">
        <f>OR(Tabla5121015[[#This Row],[Tiempo_normal (ns)]]&gt;$M$508,Tabla5121015[[#This Row],[Tiempo_normal (ns)]]&lt;$M$509)</f>
        <v>0</v>
      </c>
      <c r="AD27" s="7">
        <v>24</v>
      </c>
      <c r="AE27" t="b">
        <f>OR(Tabla6131116[[#This Row],[Tiempo_lineal (ns)]]&gt;$O$508,Tabla6131116[[#This Row],[Tiempo_lineal (ns)]]&lt;$O$509)</f>
        <v>0</v>
      </c>
      <c r="AF27" s="6" t="b">
        <f>OR(Tabla6131116[[#This Row],[Tiempo_normal (ns)]]&gt;$P$508,Tabla6131116[[#This Row],[Tiempo_normal (ns)]]&lt;$P$509)</f>
        <v>0</v>
      </c>
    </row>
    <row r="28" spans="2:32" x14ac:dyDescent="0.3">
      <c r="B28">
        <v>25</v>
      </c>
      <c r="C28">
        <v>2709</v>
      </c>
      <c r="D28">
        <v>1827</v>
      </c>
      <c r="E28">
        <v>25</v>
      </c>
      <c r="F28">
        <v>6585</v>
      </c>
      <c r="G28">
        <v>1149</v>
      </c>
      <c r="H28">
        <v>25</v>
      </c>
      <c r="I28">
        <v>315851</v>
      </c>
      <c r="J28">
        <v>4909</v>
      </c>
      <c r="K28">
        <v>25</v>
      </c>
      <c r="L28">
        <v>46061</v>
      </c>
      <c r="M28">
        <v>3597</v>
      </c>
      <c r="N28">
        <v>25</v>
      </c>
      <c r="O28">
        <v>120062</v>
      </c>
      <c r="P28">
        <v>3584</v>
      </c>
      <c r="R28" s="5">
        <v>25</v>
      </c>
      <c r="S28" t="b">
        <f>OR(Tabla19712[[#This Row],[Tiempo_lineal (ns)]]&gt;$C$508,Tabla19712[[#This Row],[Tiempo_lineal (ns)]]&lt;$C$509)</f>
        <v>0</v>
      </c>
      <c r="T28" t="b">
        <f>OR(Tabla19712[[#This Row],[Tiempo_normal (ns)]]&gt;$D$508,Tabla19712[[#This Row],[Tiempo_normal (ns)]]&lt;$D$509)</f>
        <v>0</v>
      </c>
      <c r="U28" s="5">
        <v>25</v>
      </c>
      <c r="V28" t="b">
        <f>OR(Tabla310813[[#This Row],[Tiempo_lineal (ns)]]&gt;$F$508,Tabla310813[[#This Row],[Tiempo_lineal (ns)]]&lt;$F$509)</f>
        <v>0</v>
      </c>
      <c r="W28" t="b">
        <f>OR(Tabla310813[[#This Row],[Tiempo_normal (ns)]]&gt;$G$508,Tabla310813[[#This Row],[Tiempo_normal (ns)]]&lt;$G$509)</f>
        <v>0</v>
      </c>
      <c r="X28" s="5">
        <v>25</v>
      </c>
      <c r="Y28" t="b">
        <f>OR(Tabla411914[[#This Row],[Tiempo_lineal (ns)]]&gt;$I$508,Tabla411914[[#This Row],[Tiempo_lineal (ns)]]&lt;$I$509)</f>
        <v>1</v>
      </c>
      <c r="Z28" t="b">
        <f>OR(Tabla411914[[#This Row],[Tiempo_normal (ns)]]&gt;$J$508,Tabla411914[[#This Row],[Tiempo_normal (ns)]]&lt;$J$509)</f>
        <v>0</v>
      </c>
      <c r="AA28" s="5">
        <v>25</v>
      </c>
      <c r="AB28" t="b">
        <f>OR(Tabla5121015[[#This Row],[Tiempo_lineal (ns)]]&gt;$L$508,Tabla5121015[[#This Row],[Tiempo_lineal (ns)]]&lt;$L$509)</f>
        <v>0</v>
      </c>
      <c r="AC28" t="b">
        <f>OR(Tabla5121015[[#This Row],[Tiempo_normal (ns)]]&gt;$M$508,Tabla5121015[[#This Row],[Tiempo_normal (ns)]]&lt;$M$509)</f>
        <v>0</v>
      </c>
      <c r="AD28" s="5">
        <v>25</v>
      </c>
      <c r="AE28" t="b">
        <f>OR(Tabla6131116[[#This Row],[Tiempo_lineal (ns)]]&gt;$O$508,Tabla6131116[[#This Row],[Tiempo_lineal (ns)]]&lt;$O$509)</f>
        <v>0</v>
      </c>
      <c r="AF28" s="6" t="b">
        <f>OR(Tabla6131116[[#This Row],[Tiempo_normal (ns)]]&gt;$P$508,Tabla6131116[[#This Row],[Tiempo_normal (ns)]]&lt;$P$509)</f>
        <v>0</v>
      </c>
    </row>
    <row r="29" spans="2:32" x14ac:dyDescent="0.3">
      <c r="B29">
        <v>26</v>
      </c>
      <c r="C29">
        <v>5262</v>
      </c>
      <c r="D29">
        <v>1461</v>
      </c>
      <c r="E29">
        <v>26</v>
      </c>
      <c r="F29">
        <v>6977</v>
      </c>
      <c r="G29">
        <v>1323</v>
      </c>
      <c r="H29">
        <v>26</v>
      </c>
      <c r="I29">
        <v>23559</v>
      </c>
      <c r="J29">
        <v>24837</v>
      </c>
      <c r="K29">
        <v>26</v>
      </c>
      <c r="L29">
        <v>18876</v>
      </c>
      <c r="M29">
        <v>5106</v>
      </c>
      <c r="N29">
        <v>26</v>
      </c>
      <c r="O29">
        <v>128721</v>
      </c>
      <c r="P29">
        <v>4095</v>
      </c>
      <c r="R29" s="7">
        <v>26</v>
      </c>
      <c r="S29" t="b">
        <f>OR(Tabla19712[[#This Row],[Tiempo_lineal (ns)]]&gt;$C$508,Tabla19712[[#This Row],[Tiempo_lineal (ns)]]&lt;$C$509)</f>
        <v>1</v>
      </c>
      <c r="T29" t="b">
        <f>OR(Tabla19712[[#This Row],[Tiempo_normal (ns)]]&gt;$D$508,Tabla19712[[#This Row],[Tiempo_normal (ns)]]&lt;$D$509)</f>
        <v>0</v>
      </c>
      <c r="U29" s="7">
        <v>26</v>
      </c>
      <c r="V29" t="b">
        <f>OR(Tabla310813[[#This Row],[Tiempo_lineal (ns)]]&gt;$F$508,Tabla310813[[#This Row],[Tiempo_lineal (ns)]]&lt;$F$509)</f>
        <v>0</v>
      </c>
      <c r="W29" t="b">
        <f>OR(Tabla310813[[#This Row],[Tiempo_normal (ns)]]&gt;$G$508,Tabla310813[[#This Row],[Tiempo_normal (ns)]]&lt;$G$509)</f>
        <v>0</v>
      </c>
      <c r="X29" s="7">
        <v>26</v>
      </c>
      <c r="Y29" t="b">
        <f>OR(Tabla411914[[#This Row],[Tiempo_lineal (ns)]]&gt;$I$508,Tabla411914[[#This Row],[Tiempo_lineal (ns)]]&lt;$I$509)</f>
        <v>0</v>
      </c>
      <c r="Z29" t="b">
        <f>OR(Tabla411914[[#This Row],[Tiempo_normal (ns)]]&gt;$J$508,Tabla411914[[#This Row],[Tiempo_normal (ns)]]&lt;$J$509)</f>
        <v>1</v>
      </c>
      <c r="AA29" s="7">
        <v>26</v>
      </c>
      <c r="AB29" t="b">
        <f>OR(Tabla5121015[[#This Row],[Tiempo_lineal (ns)]]&gt;$L$508,Tabla5121015[[#This Row],[Tiempo_lineal (ns)]]&lt;$L$509)</f>
        <v>1</v>
      </c>
      <c r="AC29" t="b">
        <f>OR(Tabla5121015[[#This Row],[Tiempo_normal (ns)]]&gt;$M$508,Tabla5121015[[#This Row],[Tiempo_normal (ns)]]&lt;$M$509)</f>
        <v>0</v>
      </c>
      <c r="AD29" s="7">
        <v>26</v>
      </c>
      <c r="AE29" t="b">
        <f>OR(Tabla6131116[[#This Row],[Tiempo_lineal (ns)]]&gt;$O$508,Tabla6131116[[#This Row],[Tiempo_lineal (ns)]]&lt;$O$509)</f>
        <v>0</v>
      </c>
      <c r="AF29" s="6" t="b">
        <f>OR(Tabla6131116[[#This Row],[Tiempo_normal (ns)]]&gt;$P$508,Tabla6131116[[#This Row],[Tiempo_normal (ns)]]&lt;$P$509)</f>
        <v>0</v>
      </c>
    </row>
    <row r="30" spans="2:32" x14ac:dyDescent="0.3">
      <c r="B30">
        <v>27</v>
      </c>
      <c r="C30">
        <v>3047</v>
      </c>
      <c r="D30">
        <v>887</v>
      </c>
      <c r="E30">
        <v>27</v>
      </c>
      <c r="F30">
        <v>6688</v>
      </c>
      <c r="G30">
        <v>1180</v>
      </c>
      <c r="H30">
        <v>27</v>
      </c>
      <c r="I30">
        <v>22604</v>
      </c>
      <c r="J30">
        <v>23483</v>
      </c>
      <c r="K30">
        <v>27</v>
      </c>
      <c r="L30">
        <v>46413</v>
      </c>
      <c r="M30">
        <v>5229</v>
      </c>
      <c r="N30">
        <v>27</v>
      </c>
      <c r="O30">
        <v>21915</v>
      </c>
      <c r="P30">
        <v>7079</v>
      </c>
      <c r="R30" s="5">
        <v>27</v>
      </c>
      <c r="S30" t="b">
        <f>OR(Tabla19712[[#This Row],[Tiempo_lineal (ns)]]&gt;$C$508,Tabla19712[[#This Row],[Tiempo_lineal (ns)]]&lt;$C$509)</f>
        <v>0</v>
      </c>
      <c r="T30" t="b">
        <f>OR(Tabla19712[[#This Row],[Tiempo_normal (ns)]]&gt;$D$508,Tabla19712[[#This Row],[Tiempo_normal (ns)]]&lt;$D$509)</f>
        <v>0</v>
      </c>
      <c r="U30" s="5">
        <v>27</v>
      </c>
      <c r="V30" t="b">
        <f>OR(Tabla310813[[#This Row],[Tiempo_lineal (ns)]]&gt;$F$508,Tabla310813[[#This Row],[Tiempo_lineal (ns)]]&lt;$F$509)</f>
        <v>0</v>
      </c>
      <c r="W30" t="b">
        <f>OR(Tabla310813[[#This Row],[Tiempo_normal (ns)]]&gt;$G$508,Tabla310813[[#This Row],[Tiempo_normal (ns)]]&lt;$G$509)</f>
        <v>0</v>
      </c>
      <c r="X30" s="5">
        <v>27</v>
      </c>
      <c r="Y30" t="b">
        <f>OR(Tabla411914[[#This Row],[Tiempo_lineal (ns)]]&gt;$I$508,Tabla411914[[#This Row],[Tiempo_lineal (ns)]]&lt;$I$509)</f>
        <v>0</v>
      </c>
      <c r="Z30" t="b">
        <f>OR(Tabla411914[[#This Row],[Tiempo_normal (ns)]]&gt;$J$508,Tabla411914[[#This Row],[Tiempo_normal (ns)]]&lt;$J$509)</f>
        <v>1</v>
      </c>
      <c r="AA30" s="5">
        <v>27</v>
      </c>
      <c r="AB30" t="b">
        <f>OR(Tabla5121015[[#This Row],[Tiempo_lineal (ns)]]&gt;$L$508,Tabla5121015[[#This Row],[Tiempo_lineal (ns)]]&lt;$L$509)</f>
        <v>0</v>
      </c>
      <c r="AC30" t="b">
        <f>OR(Tabla5121015[[#This Row],[Tiempo_normal (ns)]]&gt;$M$508,Tabla5121015[[#This Row],[Tiempo_normal (ns)]]&lt;$M$509)</f>
        <v>0</v>
      </c>
      <c r="AD30" s="5">
        <v>27</v>
      </c>
      <c r="AE30" t="b">
        <f>OR(Tabla6131116[[#This Row],[Tiempo_lineal (ns)]]&gt;$O$508,Tabla6131116[[#This Row],[Tiempo_lineal (ns)]]&lt;$O$509)</f>
        <v>1</v>
      </c>
      <c r="AF30" s="6" t="b">
        <f>OR(Tabla6131116[[#This Row],[Tiempo_normal (ns)]]&gt;$P$508,Tabla6131116[[#This Row],[Tiempo_normal (ns)]]&lt;$P$509)</f>
        <v>0</v>
      </c>
    </row>
    <row r="31" spans="2:32" x14ac:dyDescent="0.3">
      <c r="B31">
        <v>28</v>
      </c>
      <c r="C31">
        <v>2649</v>
      </c>
      <c r="D31">
        <v>2071</v>
      </c>
      <c r="E31">
        <v>28</v>
      </c>
      <c r="F31">
        <v>11150</v>
      </c>
      <c r="G31">
        <v>1625</v>
      </c>
      <c r="H31">
        <v>28</v>
      </c>
      <c r="I31">
        <v>20510</v>
      </c>
      <c r="J31">
        <v>7302</v>
      </c>
      <c r="K31">
        <v>28</v>
      </c>
      <c r="L31">
        <v>57405</v>
      </c>
      <c r="M31">
        <v>36253</v>
      </c>
      <c r="N31">
        <v>28</v>
      </c>
      <c r="O31">
        <v>73560</v>
      </c>
      <c r="P31">
        <v>5390</v>
      </c>
      <c r="R31" s="7">
        <v>28</v>
      </c>
      <c r="S31" t="b">
        <f>OR(Tabla19712[[#This Row],[Tiempo_lineal (ns)]]&gt;$C$508,Tabla19712[[#This Row],[Tiempo_lineal (ns)]]&lt;$C$509)</f>
        <v>0</v>
      </c>
      <c r="T31" t="b">
        <f>OR(Tabla19712[[#This Row],[Tiempo_normal (ns)]]&gt;$D$508,Tabla19712[[#This Row],[Tiempo_normal (ns)]]&lt;$D$509)</f>
        <v>0</v>
      </c>
      <c r="U31" s="7">
        <v>28</v>
      </c>
      <c r="V31" t="b">
        <f>OR(Tabla310813[[#This Row],[Tiempo_lineal (ns)]]&gt;$F$508,Tabla310813[[#This Row],[Tiempo_lineal (ns)]]&lt;$F$509)</f>
        <v>1</v>
      </c>
      <c r="W31" t="b">
        <f>OR(Tabla310813[[#This Row],[Tiempo_normal (ns)]]&gt;$G$508,Tabla310813[[#This Row],[Tiempo_normal (ns)]]&lt;$G$509)</f>
        <v>0</v>
      </c>
      <c r="X31" s="7">
        <v>28</v>
      </c>
      <c r="Y31" t="b">
        <f>OR(Tabla411914[[#This Row],[Tiempo_lineal (ns)]]&gt;$I$508,Tabla411914[[#This Row],[Tiempo_lineal (ns)]]&lt;$I$509)</f>
        <v>0</v>
      </c>
      <c r="Z31" t="b">
        <f>OR(Tabla411914[[#This Row],[Tiempo_normal (ns)]]&gt;$J$508,Tabla411914[[#This Row],[Tiempo_normal (ns)]]&lt;$J$509)</f>
        <v>0</v>
      </c>
      <c r="AA31" s="7">
        <v>28</v>
      </c>
      <c r="AB31" t="b">
        <f>OR(Tabla5121015[[#This Row],[Tiempo_lineal (ns)]]&gt;$L$508,Tabla5121015[[#This Row],[Tiempo_lineal (ns)]]&lt;$L$509)</f>
        <v>1</v>
      </c>
      <c r="AC31" t="b">
        <f>OR(Tabla5121015[[#This Row],[Tiempo_normal (ns)]]&gt;$M$508,Tabla5121015[[#This Row],[Tiempo_normal (ns)]]&lt;$M$509)</f>
        <v>1</v>
      </c>
      <c r="AD31" s="7">
        <v>28</v>
      </c>
      <c r="AE31" t="b">
        <f>OR(Tabla6131116[[#This Row],[Tiempo_lineal (ns)]]&gt;$O$508,Tabla6131116[[#This Row],[Tiempo_lineal (ns)]]&lt;$O$509)</f>
        <v>1</v>
      </c>
      <c r="AF31" s="6" t="b">
        <f>OR(Tabla6131116[[#This Row],[Tiempo_normal (ns)]]&gt;$P$508,Tabla6131116[[#This Row],[Tiempo_normal (ns)]]&lt;$P$509)</f>
        <v>0</v>
      </c>
    </row>
    <row r="32" spans="2:32" x14ac:dyDescent="0.3">
      <c r="B32">
        <v>29</v>
      </c>
      <c r="C32">
        <v>2486</v>
      </c>
      <c r="D32">
        <v>1956</v>
      </c>
      <c r="E32">
        <v>29</v>
      </c>
      <c r="F32">
        <v>6360</v>
      </c>
      <c r="G32">
        <v>1081</v>
      </c>
      <c r="H32">
        <v>29</v>
      </c>
      <c r="I32">
        <v>16725</v>
      </c>
      <c r="J32">
        <v>5639</v>
      </c>
      <c r="K32">
        <v>29</v>
      </c>
      <c r="L32">
        <v>47699</v>
      </c>
      <c r="M32">
        <v>4355</v>
      </c>
      <c r="N32">
        <v>29</v>
      </c>
      <c r="O32">
        <v>159416</v>
      </c>
      <c r="P32">
        <v>191187</v>
      </c>
      <c r="R32" s="5">
        <v>29</v>
      </c>
      <c r="S32" t="b">
        <f>OR(Tabla19712[[#This Row],[Tiempo_lineal (ns)]]&gt;$C$508,Tabla19712[[#This Row],[Tiempo_lineal (ns)]]&lt;$C$509)</f>
        <v>0</v>
      </c>
      <c r="T32" t="b">
        <f>OR(Tabla19712[[#This Row],[Tiempo_normal (ns)]]&gt;$D$508,Tabla19712[[#This Row],[Tiempo_normal (ns)]]&lt;$D$509)</f>
        <v>0</v>
      </c>
      <c r="U32" s="5">
        <v>29</v>
      </c>
      <c r="V32" t="b">
        <f>OR(Tabla310813[[#This Row],[Tiempo_lineal (ns)]]&gt;$F$508,Tabla310813[[#This Row],[Tiempo_lineal (ns)]]&lt;$F$509)</f>
        <v>0</v>
      </c>
      <c r="W32" t="b">
        <f>OR(Tabla310813[[#This Row],[Tiempo_normal (ns)]]&gt;$G$508,Tabla310813[[#This Row],[Tiempo_normal (ns)]]&lt;$G$509)</f>
        <v>0</v>
      </c>
      <c r="X32" s="5">
        <v>29</v>
      </c>
      <c r="Y32" t="b">
        <f>OR(Tabla411914[[#This Row],[Tiempo_lineal (ns)]]&gt;$I$508,Tabla411914[[#This Row],[Tiempo_lineal (ns)]]&lt;$I$509)</f>
        <v>0</v>
      </c>
      <c r="Z32" t="b">
        <f>OR(Tabla411914[[#This Row],[Tiempo_normal (ns)]]&gt;$J$508,Tabla411914[[#This Row],[Tiempo_normal (ns)]]&lt;$J$509)</f>
        <v>0</v>
      </c>
      <c r="AA32" s="5">
        <v>29</v>
      </c>
      <c r="AB32" t="b">
        <f>OR(Tabla5121015[[#This Row],[Tiempo_lineal (ns)]]&gt;$L$508,Tabla5121015[[#This Row],[Tiempo_lineal (ns)]]&lt;$L$509)</f>
        <v>0</v>
      </c>
      <c r="AC32" t="b">
        <f>OR(Tabla5121015[[#This Row],[Tiempo_normal (ns)]]&gt;$M$508,Tabla5121015[[#This Row],[Tiempo_normal (ns)]]&lt;$M$509)</f>
        <v>0</v>
      </c>
      <c r="AD32" s="5">
        <v>29</v>
      </c>
      <c r="AE32" t="b">
        <f>OR(Tabla6131116[[#This Row],[Tiempo_lineal (ns)]]&gt;$O$508,Tabla6131116[[#This Row],[Tiempo_lineal (ns)]]&lt;$O$509)</f>
        <v>0</v>
      </c>
      <c r="AF32" s="6" t="b">
        <f>OR(Tabla6131116[[#This Row],[Tiempo_normal (ns)]]&gt;$P$508,Tabla6131116[[#This Row],[Tiempo_normal (ns)]]&lt;$P$509)</f>
        <v>1</v>
      </c>
    </row>
    <row r="33" spans="2:32" x14ac:dyDescent="0.3">
      <c r="B33">
        <v>30</v>
      </c>
      <c r="C33">
        <v>3134</v>
      </c>
      <c r="D33">
        <v>1269</v>
      </c>
      <c r="E33">
        <v>30</v>
      </c>
      <c r="F33">
        <v>6419</v>
      </c>
      <c r="G33">
        <v>940</v>
      </c>
      <c r="H33">
        <v>30</v>
      </c>
      <c r="I33">
        <v>23148</v>
      </c>
      <c r="J33">
        <v>5660</v>
      </c>
      <c r="K33">
        <v>30</v>
      </c>
      <c r="L33">
        <v>44499</v>
      </c>
      <c r="M33">
        <v>5887</v>
      </c>
      <c r="N33">
        <v>30</v>
      </c>
      <c r="O33">
        <v>127908</v>
      </c>
      <c r="P33">
        <v>5389</v>
      </c>
      <c r="R33" s="7">
        <v>30</v>
      </c>
      <c r="S33" t="b">
        <f>OR(Tabla19712[[#This Row],[Tiempo_lineal (ns)]]&gt;$C$508,Tabla19712[[#This Row],[Tiempo_lineal (ns)]]&lt;$C$509)</f>
        <v>0</v>
      </c>
      <c r="T33" t="b">
        <f>OR(Tabla19712[[#This Row],[Tiempo_normal (ns)]]&gt;$D$508,Tabla19712[[#This Row],[Tiempo_normal (ns)]]&lt;$D$509)</f>
        <v>0</v>
      </c>
      <c r="U33" s="7">
        <v>30</v>
      </c>
      <c r="V33" t="b">
        <f>OR(Tabla310813[[#This Row],[Tiempo_lineal (ns)]]&gt;$F$508,Tabla310813[[#This Row],[Tiempo_lineal (ns)]]&lt;$F$509)</f>
        <v>0</v>
      </c>
      <c r="W33" t="b">
        <f>OR(Tabla310813[[#This Row],[Tiempo_normal (ns)]]&gt;$G$508,Tabla310813[[#This Row],[Tiempo_normal (ns)]]&lt;$G$509)</f>
        <v>0</v>
      </c>
      <c r="X33" s="7">
        <v>30</v>
      </c>
      <c r="Y33" t="b">
        <f>OR(Tabla411914[[#This Row],[Tiempo_lineal (ns)]]&gt;$I$508,Tabla411914[[#This Row],[Tiempo_lineal (ns)]]&lt;$I$509)</f>
        <v>0</v>
      </c>
      <c r="Z33" t="b">
        <f>OR(Tabla411914[[#This Row],[Tiempo_normal (ns)]]&gt;$J$508,Tabla411914[[#This Row],[Tiempo_normal (ns)]]&lt;$J$509)</f>
        <v>0</v>
      </c>
      <c r="AA33" s="7">
        <v>30</v>
      </c>
      <c r="AB33" t="b">
        <f>OR(Tabla5121015[[#This Row],[Tiempo_lineal (ns)]]&gt;$L$508,Tabla5121015[[#This Row],[Tiempo_lineal (ns)]]&lt;$L$509)</f>
        <v>0</v>
      </c>
      <c r="AC33" t="b">
        <f>OR(Tabla5121015[[#This Row],[Tiempo_normal (ns)]]&gt;$M$508,Tabla5121015[[#This Row],[Tiempo_normal (ns)]]&lt;$M$509)</f>
        <v>0</v>
      </c>
      <c r="AD33" s="7">
        <v>30</v>
      </c>
      <c r="AE33" t="b">
        <f>OR(Tabla6131116[[#This Row],[Tiempo_lineal (ns)]]&gt;$O$508,Tabla6131116[[#This Row],[Tiempo_lineal (ns)]]&lt;$O$509)</f>
        <v>0</v>
      </c>
      <c r="AF33" s="6" t="b">
        <f>OR(Tabla6131116[[#This Row],[Tiempo_normal (ns)]]&gt;$P$508,Tabla6131116[[#This Row],[Tiempo_normal (ns)]]&lt;$P$509)</f>
        <v>0</v>
      </c>
    </row>
    <row r="34" spans="2:32" x14ac:dyDescent="0.3">
      <c r="B34">
        <v>31</v>
      </c>
      <c r="C34">
        <v>2527</v>
      </c>
      <c r="D34">
        <v>1142</v>
      </c>
      <c r="E34">
        <v>31</v>
      </c>
      <c r="F34">
        <v>3791</v>
      </c>
      <c r="G34">
        <v>3257</v>
      </c>
      <c r="H34">
        <v>31</v>
      </c>
      <c r="I34">
        <v>26181</v>
      </c>
      <c r="J34">
        <v>19756</v>
      </c>
      <c r="K34">
        <v>31</v>
      </c>
      <c r="L34">
        <v>44915</v>
      </c>
      <c r="M34">
        <v>4790</v>
      </c>
      <c r="N34">
        <v>31</v>
      </c>
      <c r="O34">
        <v>127623</v>
      </c>
      <c r="P34">
        <v>7416</v>
      </c>
      <c r="R34" s="5">
        <v>31</v>
      </c>
      <c r="S34" t="b">
        <f>OR(Tabla19712[[#This Row],[Tiempo_lineal (ns)]]&gt;$C$508,Tabla19712[[#This Row],[Tiempo_lineal (ns)]]&lt;$C$509)</f>
        <v>0</v>
      </c>
      <c r="T34" t="b">
        <f>OR(Tabla19712[[#This Row],[Tiempo_normal (ns)]]&gt;$D$508,Tabla19712[[#This Row],[Tiempo_normal (ns)]]&lt;$D$509)</f>
        <v>0</v>
      </c>
      <c r="U34" s="5">
        <v>31</v>
      </c>
      <c r="V34" t="b">
        <f>OR(Tabla310813[[#This Row],[Tiempo_lineal (ns)]]&gt;$F$508,Tabla310813[[#This Row],[Tiempo_lineal (ns)]]&lt;$F$509)</f>
        <v>0</v>
      </c>
      <c r="W34" t="b">
        <f>OR(Tabla310813[[#This Row],[Tiempo_normal (ns)]]&gt;$G$508,Tabla310813[[#This Row],[Tiempo_normal (ns)]]&lt;$G$509)</f>
        <v>0</v>
      </c>
      <c r="X34" s="5">
        <v>31</v>
      </c>
      <c r="Y34" t="b">
        <f>OR(Tabla411914[[#This Row],[Tiempo_lineal (ns)]]&gt;$I$508,Tabla411914[[#This Row],[Tiempo_lineal (ns)]]&lt;$I$509)</f>
        <v>1</v>
      </c>
      <c r="Z34" t="b">
        <f>OR(Tabla411914[[#This Row],[Tiempo_normal (ns)]]&gt;$J$508,Tabla411914[[#This Row],[Tiempo_normal (ns)]]&lt;$J$509)</f>
        <v>1</v>
      </c>
      <c r="AA34" s="5">
        <v>31</v>
      </c>
      <c r="AB34" t="b">
        <f>OR(Tabla5121015[[#This Row],[Tiempo_lineal (ns)]]&gt;$L$508,Tabla5121015[[#This Row],[Tiempo_lineal (ns)]]&lt;$L$509)</f>
        <v>0</v>
      </c>
      <c r="AC34" t="b">
        <f>OR(Tabla5121015[[#This Row],[Tiempo_normal (ns)]]&gt;$M$508,Tabla5121015[[#This Row],[Tiempo_normal (ns)]]&lt;$M$509)</f>
        <v>0</v>
      </c>
      <c r="AD34" s="5">
        <v>31</v>
      </c>
      <c r="AE34" t="b">
        <f>OR(Tabla6131116[[#This Row],[Tiempo_lineal (ns)]]&gt;$O$508,Tabla6131116[[#This Row],[Tiempo_lineal (ns)]]&lt;$O$509)</f>
        <v>0</v>
      </c>
      <c r="AF34" s="6" t="b">
        <f>OR(Tabla6131116[[#This Row],[Tiempo_normal (ns)]]&gt;$P$508,Tabla6131116[[#This Row],[Tiempo_normal (ns)]]&lt;$P$509)</f>
        <v>0</v>
      </c>
    </row>
    <row r="35" spans="2:32" x14ac:dyDescent="0.3">
      <c r="B35">
        <v>32</v>
      </c>
      <c r="C35">
        <v>1676</v>
      </c>
      <c r="D35">
        <v>1062</v>
      </c>
      <c r="E35">
        <v>32</v>
      </c>
      <c r="F35">
        <v>7491</v>
      </c>
      <c r="G35">
        <v>2910</v>
      </c>
      <c r="H35">
        <v>32</v>
      </c>
      <c r="I35">
        <v>18330</v>
      </c>
      <c r="J35">
        <v>4178</v>
      </c>
      <c r="K35">
        <v>32</v>
      </c>
      <c r="L35">
        <v>45830</v>
      </c>
      <c r="M35">
        <v>43116</v>
      </c>
      <c r="N35">
        <v>32</v>
      </c>
      <c r="O35">
        <v>137913</v>
      </c>
      <c r="P35">
        <v>4254</v>
      </c>
      <c r="R35" s="7">
        <v>32</v>
      </c>
      <c r="S35" t="b">
        <f>OR(Tabla19712[[#This Row],[Tiempo_lineal (ns)]]&gt;$C$508,Tabla19712[[#This Row],[Tiempo_lineal (ns)]]&lt;$C$509)</f>
        <v>0</v>
      </c>
      <c r="T35" t="b">
        <f>OR(Tabla19712[[#This Row],[Tiempo_normal (ns)]]&gt;$D$508,Tabla19712[[#This Row],[Tiempo_normal (ns)]]&lt;$D$509)</f>
        <v>0</v>
      </c>
      <c r="U35" s="7">
        <v>32</v>
      </c>
      <c r="V35" t="b">
        <f>OR(Tabla310813[[#This Row],[Tiempo_lineal (ns)]]&gt;$F$508,Tabla310813[[#This Row],[Tiempo_lineal (ns)]]&lt;$F$509)</f>
        <v>0</v>
      </c>
      <c r="W35" t="b">
        <f>OR(Tabla310813[[#This Row],[Tiempo_normal (ns)]]&gt;$G$508,Tabla310813[[#This Row],[Tiempo_normal (ns)]]&lt;$G$509)</f>
        <v>0</v>
      </c>
      <c r="X35" s="7">
        <v>32</v>
      </c>
      <c r="Y35" t="b">
        <f>OR(Tabla411914[[#This Row],[Tiempo_lineal (ns)]]&gt;$I$508,Tabla411914[[#This Row],[Tiempo_lineal (ns)]]&lt;$I$509)</f>
        <v>0</v>
      </c>
      <c r="Z35" t="b">
        <f>OR(Tabla411914[[#This Row],[Tiempo_normal (ns)]]&gt;$J$508,Tabla411914[[#This Row],[Tiempo_normal (ns)]]&lt;$J$509)</f>
        <v>0</v>
      </c>
      <c r="AA35" s="7">
        <v>32</v>
      </c>
      <c r="AB35" t="b">
        <f>OR(Tabla5121015[[#This Row],[Tiempo_lineal (ns)]]&gt;$L$508,Tabla5121015[[#This Row],[Tiempo_lineal (ns)]]&lt;$L$509)</f>
        <v>0</v>
      </c>
      <c r="AC35" t="b">
        <f>OR(Tabla5121015[[#This Row],[Tiempo_normal (ns)]]&gt;$M$508,Tabla5121015[[#This Row],[Tiempo_normal (ns)]]&lt;$M$509)</f>
        <v>1</v>
      </c>
      <c r="AD35" s="7">
        <v>32</v>
      </c>
      <c r="AE35" t="b">
        <f>OR(Tabla6131116[[#This Row],[Tiempo_lineal (ns)]]&gt;$O$508,Tabla6131116[[#This Row],[Tiempo_lineal (ns)]]&lt;$O$509)</f>
        <v>0</v>
      </c>
      <c r="AF35" s="6" t="b">
        <f>OR(Tabla6131116[[#This Row],[Tiempo_normal (ns)]]&gt;$P$508,Tabla6131116[[#This Row],[Tiempo_normal (ns)]]&lt;$P$509)</f>
        <v>0</v>
      </c>
    </row>
    <row r="36" spans="2:32" x14ac:dyDescent="0.3">
      <c r="B36">
        <v>33</v>
      </c>
      <c r="C36">
        <v>2687</v>
      </c>
      <c r="D36">
        <v>556</v>
      </c>
      <c r="E36">
        <v>33</v>
      </c>
      <c r="F36">
        <v>6582</v>
      </c>
      <c r="G36">
        <v>1410</v>
      </c>
      <c r="H36">
        <v>33</v>
      </c>
      <c r="I36">
        <v>4849</v>
      </c>
      <c r="J36">
        <v>23320</v>
      </c>
      <c r="K36">
        <v>33</v>
      </c>
      <c r="L36">
        <v>47837</v>
      </c>
      <c r="M36">
        <v>3901</v>
      </c>
      <c r="N36">
        <v>33</v>
      </c>
      <c r="O36">
        <v>127657</v>
      </c>
      <c r="P36">
        <v>9522</v>
      </c>
      <c r="R36" s="5">
        <v>33</v>
      </c>
      <c r="S36" t="b">
        <f>OR(Tabla19712[[#This Row],[Tiempo_lineal (ns)]]&gt;$C$508,Tabla19712[[#This Row],[Tiempo_lineal (ns)]]&lt;$C$509)</f>
        <v>0</v>
      </c>
      <c r="T36" t="b">
        <f>OR(Tabla19712[[#This Row],[Tiempo_normal (ns)]]&gt;$D$508,Tabla19712[[#This Row],[Tiempo_normal (ns)]]&lt;$D$509)</f>
        <v>0</v>
      </c>
      <c r="U36" s="5">
        <v>33</v>
      </c>
      <c r="V36" t="b">
        <f>OR(Tabla310813[[#This Row],[Tiempo_lineal (ns)]]&gt;$F$508,Tabla310813[[#This Row],[Tiempo_lineal (ns)]]&lt;$F$509)</f>
        <v>0</v>
      </c>
      <c r="W36" t="b">
        <f>OR(Tabla310813[[#This Row],[Tiempo_normal (ns)]]&gt;$G$508,Tabla310813[[#This Row],[Tiempo_normal (ns)]]&lt;$G$509)</f>
        <v>0</v>
      </c>
      <c r="X36" s="5">
        <v>33</v>
      </c>
      <c r="Y36" t="b">
        <f>OR(Tabla411914[[#This Row],[Tiempo_lineal (ns)]]&gt;$I$508,Tabla411914[[#This Row],[Tiempo_lineal (ns)]]&lt;$I$509)</f>
        <v>1</v>
      </c>
      <c r="Z36" t="b">
        <f>OR(Tabla411914[[#This Row],[Tiempo_normal (ns)]]&gt;$J$508,Tabla411914[[#This Row],[Tiempo_normal (ns)]]&lt;$J$509)</f>
        <v>1</v>
      </c>
      <c r="AA36" s="5">
        <v>33</v>
      </c>
      <c r="AB36" t="b">
        <f>OR(Tabla5121015[[#This Row],[Tiempo_lineal (ns)]]&gt;$L$508,Tabla5121015[[#This Row],[Tiempo_lineal (ns)]]&lt;$L$509)</f>
        <v>0</v>
      </c>
      <c r="AC36" t="b">
        <f>OR(Tabla5121015[[#This Row],[Tiempo_normal (ns)]]&gt;$M$508,Tabla5121015[[#This Row],[Tiempo_normal (ns)]]&lt;$M$509)</f>
        <v>0</v>
      </c>
      <c r="AD36" s="5">
        <v>33</v>
      </c>
      <c r="AE36" t="b">
        <f>OR(Tabla6131116[[#This Row],[Tiempo_lineal (ns)]]&gt;$O$508,Tabla6131116[[#This Row],[Tiempo_lineal (ns)]]&lt;$O$509)</f>
        <v>0</v>
      </c>
      <c r="AF36" s="6" t="b">
        <f>OR(Tabla6131116[[#This Row],[Tiempo_normal (ns)]]&gt;$P$508,Tabla6131116[[#This Row],[Tiempo_normal (ns)]]&lt;$P$509)</f>
        <v>0</v>
      </c>
    </row>
    <row r="37" spans="2:32" x14ac:dyDescent="0.3">
      <c r="B37">
        <v>34</v>
      </c>
      <c r="C37">
        <v>2447</v>
      </c>
      <c r="D37">
        <v>3842</v>
      </c>
      <c r="E37">
        <v>34</v>
      </c>
      <c r="F37">
        <v>18121</v>
      </c>
      <c r="G37">
        <v>5438</v>
      </c>
      <c r="H37">
        <v>34</v>
      </c>
      <c r="I37">
        <v>89408</v>
      </c>
      <c r="J37">
        <v>4070</v>
      </c>
      <c r="K37">
        <v>34</v>
      </c>
      <c r="L37">
        <v>45781</v>
      </c>
      <c r="M37">
        <v>4863</v>
      </c>
      <c r="N37">
        <v>34</v>
      </c>
      <c r="O37">
        <v>126810</v>
      </c>
      <c r="P37">
        <v>4642</v>
      </c>
      <c r="R37" s="7">
        <v>34</v>
      </c>
      <c r="S37" t="b">
        <f>OR(Tabla19712[[#This Row],[Tiempo_lineal (ns)]]&gt;$C$508,Tabla19712[[#This Row],[Tiempo_lineal (ns)]]&lt;$C$509)</f>
        <v>0</v>
      </c>
      <c r="T37" t="b">
        <f>OR(Tabla19712[[#This Row],[Tiempo_normal (ns)]]&gt;$D$508,Tabla19712[[#This Row],[Tiempo_normal (ns)]]&lt;$D$509)</f>
        <v>1</v>
      </c>
      <c r="U37" s="7">
        <v>34</v>
      </c>
      <c r="V37" t="b">
        <f>OR(Tabla310813[[#This Row],[Tiempo_lineal (ns)]]&gt;$F$508,Tabla310813[[#This Row],[Tiempo_lineal (ns)]]&lt;$F$509)</f>
        <v>1</v>
      </c>
      <c r="W37" t="b">
        <f>OR(Tabla310813[[#This Row],[Tiempo_normal (ns)]]&gt;$G$508,Tabla310813[[#This Row],[Tiempo_normal (ns)]]&lt;$G$509)</f>
        <v>0</v>
      </c>
      <c r="X37" s="7">
        <v>34</v>
      </c>
      <c r="Y37" t="b">
        <f>OR(Tabla411914[[#This Row],[Tiempo_lineal (ns)]]&gt;$I$508,Tabla411914[[#This Row],[Tiempo_lineal (ns)]]&lt;$I$509)</f>
        <v>1</v>
      </c>
      <c r="Z37" t="b">
        <f>OR(Tabla411914[[#This Row],[Tiempo_normal (ns)]]&gt;$J$508,Tabla411914[[#This Row],[Tiempo_normal (ns)]]&lt;$J$509)</f>
        <v>0</v>
      </c>
      <c r="AA37" s="7">
        <v>34</v>
      </c>
      <c r="AB37" t="b">
        <f>OR(Tabla5121015[[#This Row],[Tiempo_lineal (ns)]]&gt;$L$508,Tabla5121015[[#This Row],[Tiempo_lineal (ns)]]&lt;$L$509)</f>
        <v>0</v>
      </c>
      <c r="AC37" t="b">
        <f>OR(Tabla5121015[[#This Row],[Tiempo_normal (ns)]]&gt;$M$508,Tabla5121015[[#This Row],[Tiempo_normal (ns)]]&lt;$M$509)</f>
        <v>0</v>
      </c>
      <c r="AD37" s="7">
        <v>34</v>
      </c>
      <c r="AE37" t="b">
        <f>OR(Tabla6131116[[#This Row],[Tiempo_lineal (ns)]]&gt;$O$508,Tabla6131116[[#This Row],[Tiempo_lineal (ns)]]&lt;$O$509)</f>
        <v>0</v>
      </c>
      <c r="AF37" s="6" t="b">
        <f>OR(Tabla6131116[[#This Row],[Tiempo_normal (ns)]]&gt;$P$508,Tabla6131116[[#This Row],[Tiempo_normal (ns)]]&lt;$P$509)</f>
        <v>0</v>
      </c>
    </row>
    <row r="38" spans="2:32" x14ac:dyDescent="0.3">
      <c r="B38">
        <v>35</v>
      </c>
      <c r="C38">
        <v>2806</v>
      </c>
      <c r="D38">
        <v>2098</v>
      </c>
      <c r="E38">
        <v>35</v>
      </c>
      <c r="F38">
        <v>8230</v>
      </c>
      <c r="G38">
        <v>2588</v>
      </c>
      <c r="H38">
        <v>35</v>
      </c>
      <c r="I38">
        <v>18364</v>
      </c>
      <c r="J38">
        <v>5325</v>
      </c>
      <c r="K38">
        <v>35</v>
      </c>
      <c r="L38">
        <v>49530</v>
      </c>
      <c r="M38">
        <v>5951</v>
      </c>
      <c r="N38">
        <v>35</v>
      </c>
      <c r="O38">
        <v>134007</v>
      </c>
      <c r="P38">
        <v>4578</v>
      </c>
      <c r="R38" s="5">
        <v>35</v>
      </c>
      <c r="S38" t="b">
        <f>OR(Tabla19712[[#This Row],[Tiempo_lineal (ns)]]&gt;$C$508,Tabla19712[[#This Row],[Tiempo_lineal (ns)]]&lt;$C$509)</f>
        <v>0</v>
      </c>
      <c r="T38" t="b">
        <f>OR(Tabla19712[[#This Row],[Tiempo_normal (ns)]]&gt;$D$508,Tabla19712[[#This Row],[Tiempo_normal (ns)]]&lt;$D$509)</f>
        <v>0</v>
      </c>
      <c r="U38" s="5">
        <v>35</v>
      </c>
      <c r="V38" t="b">
        <f>OR(Tabla310813[[#This Row],[Tiempo_lineal (ns)]]&gt;$F$508,Tabla310813[[#This Row],[Tiempo_lineal (ns)]]&lt;$F$509)</f>
        <v>0</v>
      </c>
      <c r="W38" t="b">
        <f>OR(Tabla310813[[#This Row],[Tiempo_normal (ns)]]&gt;$G$508,Tabla310813[[#This Row],[Tiempo_normal (ns)]]&lt;$G$509)</f>
        <v>0</v>
      </c>
      <c r="X38" s="5">
        <v>35</v>
      </c>
      <c r="Y38" t="b">
        <f>OR(Tabla411914[[#This Row],[Tiempo_lineal (ns)]]&gt;$I$508,Tabla411914[[#This Row],[Tiempo_lineal (ns)]]&lt;$I$509)</f>
        <v>0</v>
      </c>
      <c r="Z38" t="b">
        <f>OR(Tabla411914[[#This Row],[Tiempo_normal (ns)]]&gt;$J$508,Tabla411914[[#This Row],[Tiempo_normal (ns)]]&lt;$J$509)</f>
        <v>0</v>
      </c>
      <c r="AA38" s="5">
        <v>35</v>
      </c>
      <c r="AB38" t="b">
        <f>OR(Tabla5121015[[#This Row],[Tiempo_lineal (ns)]]&gt;$L$508,Tabla5121015[[#This Row],[Tiempo_lineal (ns)]]&lt;$L$509)</f>
        <v>0</v>
      </c>
      <c r="AC38" t="b">
        <f>OR(Tabla5121015[[#This Row],[Tiempo_normal (ns)]]&gt;$M$508,Tabla5121015[[#This Row],[Tiempo_normal (ns)]]&lt;$M$509)</f>
        <v>0</v>
      </c>
      <c r="AD38" s="5">
        <v>35</v>
      </c>
      <c r="AE38" t="b">
        <f>OR(Tabla6131116[[#This Row],[Tiempo_lineal (ns)]]&gt;$O$508,Tabla6131116[[#This Row],[Tiempo_lineal (ns)]]&lt;$O$509)</f>
        <v>0</v>
      </c>
      <c r="AF38" s="6" t="b">
        <f>OR(Tabla6131116[[#This Row],[Tiempo_normal (ns)]]&gt;$P$508,Tabla6131116[[#This Row],[Tiempo_normal (ns)]]&lt;$P$509)</f>
        <v>0</v>
      </c>
    </row>
    <row r="39" spans="2:32" x14ac:dyDescent="0.3">
      <c r="B39">
        <v>36</v>
      </c>
      <c r="C39">
        <v>3157</v>
      </c>
      <c r="D39">
        <v>1014</v>
      </c>
      <c r="E39">
        <v>36</v>
      </c>
      <c r="F39">
        <v>7813</v>
      </c>
      <c r="G39">
        <v>1341</v>
      </c>
      <c r="H39">
        <v>36</v>
      </c>
      <c r="I39">
        <v>6947</v>
      </c>
      <c r="J39">
        <v>25917</v>
      </c>
      <c r="K39">
        <v>36</v>
      </c>
      <c r="L39">
        <v>21705</v>
      </c>
      <c r="M39">
        <v>4055</v>
      </c>
      <c r="N39">
        <v>36</v>
      </c>
      <c r="O39">
        <v>164612</v>
      </c>
      <c r="P39">
        <v>5590</v>
      </c>
      <c r="R39" s="7">
        <v>36</v>
      </c>
      <c r="S39" t="b">
        <f>OR(Tabla19712[[#This Row],[Tiempo_lineal (ns)]]&gt;$C$508,Tabla19712[[#This Row],[Tiempo_lineal (ns)]]&lt;$C$509)</f>
        <v>0</v>
      </c>
      <c r="T39" t="b">
        <f>OR(Tabla19712[[#This Row],[Tiempo_normal (ns)]]&gt;$D$508,Tabla19712[[#This Row],[Tiempo_normal (ns)]]&lt;$D$509)</f>
        <v>0</v>
      </c>
      <c r="U39" s="7">
        <v>36</v>
      </c>
      <c r="V39" t="b">
        <f>OR(Tabla310813[[#This Row],[Tiempo_lineal (ns)]]&gt;$F$508,Tabla310813[[#This Row],[Tiempo_lineal (ns)]]&lt;$F$509)</f>
        <v>0</v>
      </c>
      <c r="W39" t="b">
        <f>OR(Tabla310813[[#This Row],[Tiempo_normal (ns)]]&gt;$G$508,Tabla310813[[#This Row],[Tiempo_normal (ns)]]&lt;$G$509)</f>
        <v>0</v>
      </c>
      <c r="X39" s="7">
        <v>36</v>
      </c>
      <c r="Y39" t="b">
        <f>OR(Tabla411914[[#This Row],[Tiempo_lineal (ns)]]&gt;$I$508,Tabla411914[[#This Row],[Tiempo_lineal (ns)]]&lt;$I$509)</f>
        <v>1</v>
      </c>
      <c r="Z39" t="b">
        <f>OR(Tabla411914[[#This Row],[Tiempo_normal (ns)]]&gt;$J$508,Tabla411914[[#This Row],[Tiempo_normal (ns)]]&lt;$J$509)</f>
        <v>1</v>
      </c>
      <c r="AA39" s="7">
        <v>36</v>
      </c>
      <c r="AB39" t="b">
        <f>OR(Tabla5121015[[#This Row],[Tiempo_lineal (ns)]]&gt;$L$508,Tabla5121015[[#This Row],[Tiempo_lineal (ns)]]&lt;$L$509)</f>
        <v>1</v>
      </c>
      <c r="AC39" t="b">
        <f>OR(Tabla5121015[[#This Row],[Tiempo_normal (ns)]]&gt;$M$508,Tabla5121015[[#This Row],[Tiempo_normal (ns)]]&lt;$M$509)</f>
        <v>0</v>
      </c>
      <c r="AD39" s="7">
        <v>36</v>
      </c>
      <c r="AE39" t="b">
        <f>OR(Tabla6131116[[#This Row],[Tiempo_lineal (ns)]]&gt;$O$508,Tabla6131116[[#This Row],[Tiempo_lineal (ns)]]&lt;$O$509)</f>
        <v>0</v>
      </c>
      <c r="AF39" s="6" t="b">
        <f>OR(Tabla6131116[[#This Row],[Tiempo_normal (ns)]]&gt;$P$508,Tabla6131116[[#This Row],[Tiempo_normal (ns)]]&lt;$P$509)</f>
        <v>0</v>
      </c>
    </row>
    <row r="40" spans="2:32" x14ac:dyDescent="0.3">
      <c r="B40">
        <v>37</v>
      </c>
      <c r="C40">
        <v>2195</v>
      </c>
      <c r="D40">
        <v>651</v>
      </c>
      <c r="E40">
        <v>37</v>
      </c>
      <c r="F40">
        <v>10252</v>
      </c>
      <c r="G40">
        <v>808</v>
      </c>
      <c r="H40">
        <v>37</v>
      </c>
      <c r="I40">
        <v>9028</v>
      </c>
      <c r="J40">
        <v>5634</v>
      </c>
      <c r="K40">
        <v>37</v>
      </c>
      <c r="L40">
        <v>57871</v>
      </c>
      <c r="M40">
        <v>44230</v>
      </c>
      <c r="N40">
        <v>37</v>
      </c>
      <c r="O40">
        <v>127139</v>
      </c>
      <c r="P40">
        <v>4960</v>
      </c>
      <c r="R40" s="5">
        <v>37</v>
      </c>
      <c r="S40" t="b">
        <f>OR(Tabla19712[[#This Row],[Tiempo_lineal (ns)]]&gt;$C$508,Tabla19712[[#This Row],[Tiempo_lineal (ns)]]&lt;$C$509)</f>
        <v>0</v>
      </c>
      <c r="T40" t="b">
        <f>OR(Tabla19712[[#This Row],[Tiempo_normal (ns)]]&gt;$D$508,Tabla19712[[#This Row],[Tiempo_normal (ns)]]&lt;$D$509)</f>
        <v>0</v>
      </c>
      <c r="U40" s="5">
        <v>37</v>
      </c>
      <c r="V40" t="b">
        <f>OR(Tabla310813[[#This Row],[Tiempo_lineal (ns)]]&gt;$F$508,Tabla310813[[#This Row],[Tiempo_lineal (ns)]]&lt;$F$509)</f>
        <v>1</v>
      </c>
      <c r="W40" t="b">
        <f>OR(Tabla310813[[#This Row],[Tiempo_normal (ns)]]&gt;$G$508,Tabla310813[[#This Row],[Tiempo_normal (ns)]]&lt;$G$509)</f>
        <v>0</v>
      </c>
      <c r="X40" s="5">
        <v>37</v>
      </c>
      <c r="Y40" t="b">
        <f>OR(Tabla411914[[#This Row],[Tiempo_lineal (ns)]]&gt;$I$508,Tabla411914[[#This Row],[Tiempo_lineal (ns)]]&lt;$I$509)</f>
        <v>1</v>
      </c>
      <c r="Z40" t="b">
        <f>OR(Tabla411914[[#This Row],[Tiempo_normal (ns)]]&gt;$J$508,Tabla411914[[#This Row],[Tiempo_normal (ns)]]&lt;$J$509)</f>
        <v>0</v>
      </c>
      <c r="AA40" s="5">
        <v>37</v>
      </c>
      <c r="AB40" t="b">
        <f>OR(Tabla5121015[[#This Row],[Tiempo_lineal (ns)]]&gt;$L$508,Tabla5121015[[#This Row],[Tiempo_lineal (ns)]]&lt;$L$509)</f>
        <v>1</v>
      </c>
      <c r="AC40" t="b">
        <f>OR(Tabla5121015[[#This Row],[Tiempo_normal (ns)]]&gt;$M$508,Tabla5121015[[#This Row],[Tiempo_normal (ns)]]&lt;$M$509)</f>
        <v>1</v>
      </c>
      <c r="AD40" s="5">
        <v>37</v>
      </c>
      <c r="AE40" t="b">
        <f>OR(Tabla6131116[[#This Row],[Tiempo_lineal (ns)]]&gt;$O$508,Tabla6131116[[#This Row],[Tiempo_lineal (ns)]]&lt;$O$509)</f>
        <v>0</v>
      </c>
      <c r="AF40" s="6" t="b">
        <f>OR(Tabla6131116[[#This Row],[Tiempo_normal (ns)]]&gt;$P$508,Tabla6131116[[#This Row],[Tiempo_normal (ns)]]&lt;$P$509)</f>
        <v>0</v>
      </c>
    </row>
    <row r="41" spans="2:32" x14ac:dyDescent="0.3">
      <c r="B41">
        <v>38</v>
      </c>
      <c r="C41">
        <v>2443</v>
      </c>
      <c r="D41">
        <v>1050</v>
      </c>
      <c r="E41">
        <v>38</v>
      </c>
      <c r="F41">
        <v>2509</v>
      </c>
      <c r="G41">
        <v>1176</v>
      </c>
      <c r="H41">
        <v>38</v>
      </c>
      <c r="I41">
        <v>22976</v>
      </c>
      <c r="J41">
        <v>8297</v>
      </c>
      <c r="K41">
        <v>38</v>
      </c>
      <c r="L41">
        <v>43131</v>
      </c>
      <c r="M41">
        <v>17406</v>
      </c>
      <c r="N41">
        <v>38</v>
      </c>
      <c r="O41">
        <v>53743</v>
      </c>
      <c r="P41">
        <v>6288</v>
      </c>
      <c r="R41" s="7">
        <v>38</v>
      </c>
      <c r="S41" t="b">
        <f>OR(Tabla19712[[#This Row],[Tiempo_lineal (ns)]]&gt;$C$508,Tabla19712[[#This Row],[Tiempo_lineal (ns)]]&lt;$C$509)</f>
        <v>0</v>
      </c>
      <c r="T41" t="b">
        <f>OR(Tabla19712[[#This Row],[Tiempo_normal (ns)]]&gt;$D$508,Tabla19712[[#This Row],[Tiempo_normal (ns)]]&lt;$D$509)</f>
        <v>0</v>
      </c>
      <c r="U41" s="7">
        <v>38</v>
      </c>
      <c r="V41" t="b">
        <f>OR(Tabla310813[[#This Row],[Tiempo_lineal (ns)]]&gt;$F$508,Tabla310813[[#This Row],[Tiempo_lineal (ns)]]&lt;$F$509)</f>
        <v>1</v>
      </c>
      <c r="W41" t="b">
        <f>OR(Tabla310813[[#This Row],[Tiempo_normal (ns)]]&gt;$G$508,Tabla310813[[#This Row],[Tiempo_normal (ns)]]&lt;$G$509)</f>
        <v>0</v>
      </c>
      <c r="X41" s="7">
        <v>38</v>
      </c>
      <c r="Y41" t="b">
        <f>OR(Tabla411914[[#This Row],[Tiempo_lineal (ns)]]&gt;$I$508,Tabla411914[[#This Row],[Tiempo_lineal (ns)]]&lt;$I$509)</f>
        <v>0</v>
      </c>
      <c r="Z41" t="b">
        <f>OR(Tabla411914[[#This Row],[Tiempo_normal (ns)]]&gt;$J$508,Tabla411914[[#This Row],[Tiempo_normal (ns)]]&lt;$J$509)</f>
        <v>0</v>
      </c>
      <c r="AA41" s="7">
        <v>38</v>
      </c>
      <c r="AB41" t="b">
        <f>OR(Tabla5121015[[#This Row],[Tiempo_lineal (ns)]]&gt;$L$508,Tabla5121015[[#This Row],[Tiempo_lineal (ns)]]&lt;$L$509)</f>
        <v>0</v>
      </c>
      <c r="AC41" t="b">
        <f>OR(Tabla5121015[[#This Row],[Tiempo_normal (ns)]]&gt;$M$508,Tabla5121015[[#This Row],[Tiempo_normal (ns)]]&lt;$M$509)</f>
        <v>1</v>
      </c>
      <c r="AD41" s="7">
        <v>38</v>
      </c>
      <c r="AE41" t="b">
        <f>OR(Tabla6131116[[#This Row],[Tiempo_lineal (ns)]]&gt;$O$508,Tabla6131116[[#This Row],[Tiempo_lineal (ns)]]&lt;$O$509)</f>
        <v>1</v>
      </c>
      <c r="AF41" s="6" t="b">
        <f>OR(Tabla6131116[[#This Row],[Tiempo_normal (ns)]]&gt;$P$508,Tabla6131116[[#This Row],[Tiempo_normal (ns)]]&lt;$P$509)</f>
        <v>0</v>
      </c>
    </row>
    <row r="42" spans="2:32" x14ac:dyDescent="0.3">
      <c r="B42">
        <v>39</v>
      </c>
      <c r="C42">
        <v>3144</v>
      </c>
      <c r="D42">
        <v>2627</v>
      </c>
      <c r="E42">
        <v>39</v>
      </c>
      <c r="F42">
        <v>7147</v>
      </c>
      <c r="G42">
        <v>4923</v>
      </c>
      <c r="H42">
        <v>39</v>
      </c>
      <c r="I42">
        <v>20057</v>
      </c>
      <c r="J42">
        <v>4601</v>
      </c>
      <c r="K42">
        <v>39</v>
      </c>
      <c r="L42">
        <v>43539</v>
      </c>
      <c r="M42">
        <v>4618</v>
      </c>
      <c r="N42">
        <v>39</v>
      </c>
      <c r="O42">
        <v>139829</v>
      </c>
      <c r="P42">
        <v>5987</v>
      </c>
      <c r="R42" s="5">
        <v>39</v>
      </c>
      <c r="S42" t="b">
        <f>OR(Tabla19712[[#This Row],[Tiempo_lineal (ns)]]&gt;$C$508,Tabla19712[[#This Row],[Tiempo_lineal (ns)]]&lt;$C$509)</f>
        <v>0</v>
      </c>
      <c r="T42" t="b">
        <f>OR(Tabla19712[[#This Row],[Tiempo_normal (ns)]]&gt;$D$508,Tabla19712[[#This Row],[Tiempo_normal (ns)]]&lt;$D$509)</f>
        <v>0</v>
      </c>
      <c r="U42" s="5">
        <v>39</v>
      </c>
      <c r="V42" t="b">
        <f>OR(Tabla310813[[#This Row],[Tiempo_lineal (ns)]]&gt;$F$508,Tabla310813[[#This Row],[Tiempo_lineal (ns)]]&lt;$F$509)</f>
        <v>0</v>
      </c>
      <c r="W42" t="b">
        <f>OR(Tabla310813[[#This Row],[Tiempo_normal (ns)]]&gt;$G$508,Tabla310813[[#This Row],[Tiempo_normal (ns)]]&lt;$G$509)</f>
        <v>0</v>
      </c>
      <c r="X42" s="5">
        <v>39</v>
      </c>
      <c r="Y42" t="b">
        <f>OR(Tabla411914[[#This Row],[Tiempo_lineal (ns)]]&gt;$I$508,Tabla411914[[#This Row],[Tiempo_lineal (ns)]]&lt;$I$509)</f>
        <v>0</v>
      </c>
      <c r="Z42" t="b">
        <f>OR(Tabla411914[[#This Row],[Tiempo_normal (ns)]]&gt;$J$508,Tabla411914[[#This Row],[Tiempo_normal (ns)]]&lt;$J$509)</f>
        <v>0</v>
      </c>
      <c r="AA42" s="5">
        <v>39</v>
      </c>
      <c r="AB42" t="b">
        <f>OR(Tabla5121015[[#This Row],[Tiempo_lineal (ns)]]&gt;$L$508,Tabla5121015[[#This Row],[Tiempo_lineal (ns)]]&lt;$L$509)</f>
        <v>0</v>
      </c>
      <c r="AC42" t="b">
        <f>OR(Tabla5121015[[#This Row],[Tiempo_normal (ns)]]&gt;$M$508,Tabla5121015[[#This Row],[Tiempo_normal (ns)]]&lt;$M$509)</f>
        <v>0</v>
      </c>
      <c r="AD42" s="5">
        <v>39</v>
      </c>
      <c r="AE42" t="b">
        <f>OR(Tabla6131116[[#This Row],[Tiempo_lineal (ns)]]&gt;$O$508,Tabla6131116[[#This Row],[Tiempo_lineal (ns)]]&lt;$O$509)</f>
        <v>0</v>
      </c>
      <c r="AF42" s="6" t="b">
        <f>OR(Tabla6131116[[#This Row],[Tiempo_normal (ns)]]&gt;$P$508,Tabla6131116[[#This Row],[Tiempo_normal (ns)]]&lt;$P$509)</f>
        <v>0</v>
      </c>
    </row>
    <row r="43" spans="2:32" x14ac:dyDescent="0.3">
      <c r="B43">
        <v>40</v>
      </c>
      <c r="C43">
        <v>2543</v>
      </c>
      <c r="D43">
        <v>1192</v>
      </c>
      <c r="E43">
        <v>40</v>
      </c>
      <c r="F43">
        <v>5560</v>
      </c>
      <c r="G43">
        <v>1964</v>
      </c>
      <c r="H43">
        <v>40</v>
      </c>
      <c r="I43">
        <v>19021</v>
      </c>
      <c r="J43">
        <v>4950</v>
      </c>
      <c r="K43">
        <v>40</v>
      </c>
      <c r="L43">
        <v>42561</v>
      </c>
      <c r="M43">
        <v>17106</v>
      </c>
      <c r="N43">
        <v>40</v>
      </c>
      <c r="O43">
        <v>173910</v>
      </c>
      <c r="P43">
        <v>5445</v>
      </c>
      <c r="R43" s="7">
        <v>40</v>
      </c>
      <c r="S43" t="b">
        <f>OR(Tabla19712[[#This Row],[Tiempo_lineal (ns)]]&gt;$C$508,Tabla19712[[#This Row],[Tiempo_lineal (ns)]]&lt;$C$509)</f>
        <v>0</v>
      </c>
      <c r="T43" t="b">
        <f>OR(Tabla19712[[#This Row],[Tiempo_normal (ns)]]&gt;$D$508,Tabla19712[[#This Row],[Tiempo_normal (ns)]]&lt;$D$509)</f>
        <v>0</v>
      </c>
      <c r="U43" s="7">
        <v>40</v>
      </c>
      <c r="V43" t="b">
        <f>OR(Tabla310813[[#This Row],[Tiempo_lineal (ns)]]&gt;$F$508,Tabla310813[[#This Row],[Tiempo_lineal (ns)]]&lt;$F$509)</f>
        <v>0</v>
      </c>
      <c r="W43" t="b">
        <f>OR(Tabla310813[[#This Row],[Tiempo_normal (ns)]]&gt;$G$508,Tabla310813[[#This Row],[Tiempo_normal (ns)]]&lt;$G$509)</f>
        <v>0</v>
      </c>
      <c r="X43" s="7">
        <v>40</v>
      </c>
      <c r="Y43" t="b">
        <f>OR(Tabla411914[[#This Row],[Tiempo_lineal (ns)]]&gt;$I$508,Tabla411914[[#This Row],[Tiempo_lineal (ns)]]&lt;$I$509)</f>
        <v>0</v>
      </c>
      <c r="Z43" t="b">
        <f>OR(Tabla411914[[#This Row],[Tiempo_normal (ns)]]&gt;$J$508,Tabla411914[[#This Row],[Tiempo_normal (ns)]]&lt;$J$509)</f>
        <v>0</v>
      </c>
      <c r="AA43" s="7">
        <v>40</v>
      </c>
      <c r="AB43" t="b">
        <f>OR(Tabla5121015[[#This Row],[Tiempo_lineal (ns)]]&gt;$L$508,Tabla5121015[[#This Row],[Tiempo_lineal (ns)]]&lt;$L$509)</f>
        <v>0</v>
      </c>
      <c r="AC43" t="b">
        <f>OR(Tabla5121015[[#This Row],[Tiempo_normal (ns)]]&gt;$M$508,Tabla5121015[[#This Row],[Tiempo_normal (ns)]]&lt;$M$509)</f>
        <v>1</v>
      </c>
      <c r="AD43" s="7">
        <v>40</v>
      </c>
      <c r="AE43" t="b">
        <f>OR(Tabla6131116[[#This Row],[Tiempo_lineal (ns)]]&gt;$O$508,Tabla6131116[[#This Row],[Tiempo_lineal (ns)]]&lt;$O$509)</f>
        <v>0</v>
      </c>
      <c r="AF43" s="6" t="b">
        <f>OR(Tabla6131116[[#This Row],[Tiempo_normal (ns)]]&gt;$P$508,Tabla6131116[[#This Row],[Tiempo_normal (ns)]]&lt;$P$509)</f>
        <v>0</v>
      </c>
    </row>
    <row r="44" spans="2:32" x14ac:dyDescent="0.3">
      <c r="B44">
        <v>41</v>
      </c>
      <c r="C44">
        <v>2406</v>
      </c>
      <c r="D44">
        <v>2296</v>
      </c>
      <c r="E44">
        <v>41</v>
      </c>
      <c r="F44">
        <v>12893</v>
      </c>
      <c r="G44">
        <v>5526</v>
      </c>
      <c r="H44">
        <v>41</v>
      </c>
      <c r="I44">
        <v>19075</v>
      </c>
      <c r="J44">
        <v>4360</v>
      </c>
      <c r="K44">
        <v>41</v>
      </c>
      <c r="L44">
        <v>44752</v>
      </c>
      <c r="M44">
        <v>18976</v>
      </c>
      <c r="N44">
        <v>41</v>
      </c>
      <c r="O44">
        <v>128622</v>
      </c>
      <c r="P44">
        <v>6735</v>
      </c>
      <c r="R44" s="5">
        <v>41</v>
      </c>
      <c r="S44" t="b">
        <f>OR(Tabla19712[[#This Row],[Tiempo_lineal (ns)]]&gt;$C$508,Tabla19712[[#This Row],[Tiempo_lineal (ns)]]&lt;$C$509)</f>
        <v>0</v>
      </c>
      <c r="T44" t="b">
        <f>OR(Tabla19712[[#This Row],[Tiempo_normal (ns)]]&gt;$D$508,Tabla19712[[#This Row],[Tiempo_normal (ns)]]&lt;$D$509)</f>
        <v>0</v>
      </c>
      <c r="U44" s="5">
        <v>41</v>
      </c>
      <c r="V44" t="b">
        <f>OR(Tabla310813[[#This Row],[Tiempo_lineal (ns)]]&gt;$F$508,Tabla310813[[#This Row],[Tiempo_lineal (ns)]]&lt;$F$509)</f>
        <v>1</v>
      </c>
      <c r="W44" t="b">
        <f>OR(Tabla310813[[#This Row],[Tiempo_normal (ns)]]&gt;$G$508,Tabla310813[[#This Row],[Tiempo_normal (ns)]]&lt;$G$509)</f>
        <v>0</v>
      </c>
      <c r="X44" s="5">
        <v>41</v>
      </c>
      <c r="Y44" t="b">
        <f>OR(Tabla411914[[#This Row],[Tiempo_lineal (ns)]]&gt;$I$508,Tabla411914[[#This Row],[Tiempo_lineal (ns)]]&lt;$I$509)</f>
        <v>0</v>
      </c>
      <c r="Z44" t="b">
        <f>OR(Tabla411914[[#This Row],[Tiempo_normal (ns)]]&gt;$J$508,Tabla411914[[#This Row],[Tiempo_normal (ns)]]&lt;$J$509)</f>
        <v>0</v>
      </c>
      <c r="AA44" s="5">
        <v>41</v>
      </c>
      <c r="AB44" t="b">
        <f>OR(Tabla5121015[[#This Row],[Tiempo_lineal (ns)]]&gt;$L$508,Tabla5121015[[#This Row],[Tiempo_lineal (ns)]]&lt;$L$509)</f>
        <v>0</v>
      </c>
      <c r="AC44" t="b">
        <f>OR(Tabla5121015[[#This Row],[Tiempo_normal (ns)]]&gt;$M$508,Tabla5121015[[#This Row],[Tiempo_normal (ns)]]&lt;$M$509)</f>
        <v>1</v>
      </c>
      <c r="AD44" s="5">
        <v>41</v>
      </c>
      <c r="AE44" t="b">
        <f>OR(Tabla6131116[[#This Row],[Tiempo_lineal (ns)]]&gt;$O$508,Tabla6131116[[#This Row],[Tiempo_lineal (ns)]]&lt;$O$509)</f>
        <v>0</v>
      </c>
      <c r="AF44" s="6" t="b">
        <f>OR(Tabla6131116[[#This Row],[Tiempo_normal (ns)]]&gt;$P$508,Tabla6131116[[#This Row],[Tiempo_normal (ns)]]&lt;$P$509)</f>
        <v>0</v>
      </c>
    </row>
    <row r="45" spans="2:32" x14ac:dyDescent="0.3">
      <c r="B45">
        <v>42</v>
      </c>
      <c r="C45">
        <v>2507</v>
      </c>
      <c r="D45">
        <v>1261</v>
      </c>
      <c r="E45">
        <v>42</v>
      </c>
      <c r="F45">
        <v>8212</v>
      </c>
      <c r="G45">
        <v>1476</v>
      </c>
      <c r="H45">
        <v>42</v>
      </c>
      <c r="I45">
        <v>24146</v>
      </c>
      <c r="J45">
        <v>8373</v>
      </c>
      <c r="K45">
        <v>42</v>
      </c>
      <c r="L45">
        <v>51944</v>
      </c>
      <c r="M45">
        <v>45306</v>
      </c>
      <c r="N45">
        <v>42</v>
      </c>
      <c r="O45">
        <v>129290</v>
      </c>
      <c r="P45">
        <v>201225</v>
      </c>
      <c r="R45" s="7">
        <v>42</v>
      </c>
      <c r="S45" t="b">
        <f>OR(Tabla19712[[#This Row],[Tiempo_lineal (ns)]]&gt;$C$508,Tabla19712[[#This Row],[Tiempo_lineal (ns)]]&lt;$C$509)</f>
        <v>0</v>
      </c>
      <c r="T45" t="b">
        <f>OR(Tabla19712[[#This Row],[Tiempo_normal (ns)]]&gt;$D$508,Tabla19712[[#This Row],[Tiempo_normal (ns)]]&lt;$D$509)</f>
        <v>0</v>
      </c>
      <c r="U45" s="7">
        <v>42</v>
      </c>
      <c r="V45" t="b">
        <f>OR(Tabla310813[[#This Row],[Tiempo_lineal (ns)]]&gt;$F$508,Tabla310813[[#This Row],[Tiempo_lineal (ns)]]&lt;$F$509)</f>
        <v>0</v>
      </c>
      <c r="W45" t="b">
        <f>OR(Tabla310813[[#This Row],[Tiempo_normal (ns)]]&gt;$G$508,Tabla310813[[#This Row],[Tiempo_normal (ns)]]&lt;$G$509)</f>
        <v>0</v>
      </c>
      <c r="X45" s="7">
        <v>42</v>
      </c>
      <c r="Y45" t="b">
        <f>OR(Tabla411914[[#This Row],[Tiempo_lineal (ns)]]&gt;$I$508,Tabla411914[[#This Row],[Tiempo_lineal (ns)]]&lt;$I$509)</f>
        <v>0</v>
      </c>
      <c r="Z45" t="b">
        <f>OR(Tabla411914[[#This Row],[Tiempo_normal (ns)]]&gt;$J$508,Tabla411914[[#This Row],[Tiempo_normal (ns)]]&lt;$J$509)</f>
        <v>0</v>
      </c>
      <c r="AA45" s="7">
        <v>42</v>
      </c>
      <c r="AB45" t="b">
        <f>OR(Tabla5121015[[#This Row],[Tiempo_lineal (ns)]]&gt;$L$508,Tabla5121015[[#This Row],[Tiempo_lineal (ns)]]&lt;$L$509)</f>
        <v>0</v>
      </c>
      <c r="AC45" t="b">
        <f>OR(Tabla5121015[[#This Row],[Tiempo_normal (ns)]]&gt;$M$508,Tabla5121015[[#This Row],[Tiempo_normal (ns)]]&lt;$M$509)</f>
        <v>1</v>
      </c>
      <c r="AD45" s="7">
        <v>42</v>
      </c>
      <c r="AE45" t="b">
        <f>OR(Tabla6131116[[#This Row],[Tiempo_lineal (ns)]]&gt;$O$508,Tabla6131116[[#This Row],[Tiempo_lineal (ns)]]&lt;$O$509)</f>
        <v>0</v>
      </c>
      <c r="AF45" s="6" t="b">
        <f>OR(Tabla6131116[[#This Row],[Tiempo_normal (ns)]]&gt;$P$508,Tabla6131116[[#This Row],[Tiempo_normal (ns)]]&lt;$P$509)</f>
        <v>1</v>
      </c>
    </row>
    <row r="46" spans="2:32" x14ac:dyDescent="0.3">
      <c r="B46">
        <v>43</v>
      </c>
      <c r="C46">
        <v>2891</v>
      </c>
      <c r="D46">
        <v>2089</v>
      </c>
      <c r="E46">
        <v>43</v>
      </c>
      <c r="F46">
        <v>3129</v>
      </c>
      <c r="G46">
        <v>942</v>
      </c>
      <c r="H46">
        <v>43</v>
      </c>
      <c r="I46">
        <v>18762</v>
      </c>
      <c r="J46">
        <v>5700</v>
      </c>
      <c r="K46">
        <v>43</v>
      </c>
      <c r="L46">
        <v>43814</v>
      </c>
      <c r="M46">
        <v>4544</v>
      </c>
      <c r="N46">
        <v>43</v>
      </c>
      <c r="O46">
        <v>126706</v>
      </c>
      <c r="P46">
        <v>5526</v>
      </c>
      <c r="R46" s="5">
        <v>43</v>
      </c>
      <c r="S46" t="b">
        <f>OR(Tabla19712[[#This Row],[Tiempo_lineal (ns)]]&gt;$C$508,Tabla19712[[#This Row],[Tiempo_lineal (ns)]]&lt;$C$509)</f>
        <v>0</v>
      </c>
      <c r="T46" t="b">
        <f>OR(Tabla19712[[#This Row],[Tiempo_normal (ns)]]&gt;$D$508,Tabla19712[[#This Row],[Tiempo_normal (ns)]]&lt;$D$509)</f>
        <v>0</v>
      </c>
      <c r="U46" s="5">
        <v>43</v>
      </c>
      <c r="V46" t="b">
        <f>OR(Tabla310813[[#This Row],[Tiempo_lineal (ns)]]&gt;$F$508,Tabla310813[[#This Row],[Tiempo_lineal (ns)]]&lt;$F$509)</f>
        <v>1</v>
      </c>
      <c r="W46" t="b">
        <f>OR(Tabla310813[[#This Row],[Tiempo_normal (ns)]]&gt;$G$508,Tabla310813[[#This Row],[Tiempo_normal (ns)]]&lt;$G$509)</f>
        <v>0</v>
      </c>
      <c r="X46" s="5">
        <v>43</v>
      </c>
      <c r="Y46" t="b">
        <f>OR(Tabla411914[[#This Row],[Tiempo_lineal (ns)]]&gt;$I$508,Tabla411914[[#This Row],[Tiempo_lineal (ns)]]&lt;$I$509)</f>
        <v>0</v>
      </c>
      <c r="Z46" t="b">
        <f>OR(Tabla411914[[#This Row],[Tiempo_normal (ns)]]&gt;$J$508,Tabla411914[[#This Row],[Tiempo_normal (ns)]]&lt;$J$509)</f>
        <v>0</v>
      </c>
      <c r="AA46" s="5">
        <v>43</v>
      </c>
      <c r="AB46" t="b">
        <f>OR(Tabla5121015[[#This Row],[Tiempo_lineal (ns)]]&gt;$L$508,Tabla5121015[[#This Row],[Tiempo_lineal (ns)]]&lt;$L$509)</f>
        <v>0</v>
      </c>
      <c r="AC46" t="b">
        <f>OR(Tabla5121015[[#This Row],[Tiempo_normal (ns)]]&gt;$M$508,Tabla5121015[[#This Row],[Tiempo_normal (ns)]]&lt;$M$509)</f>
        <v>0</v>
      </c>
      <c r="AD46" s="5">
        <v>43</v>
      </c>
      <c r="AE46" t="b">
        <f>OR(Tabla6131116[[#This Row],[Tiempo_lineal (ns)]]&gt;$O$508,Tabla6131116[[#This Row],[Tiempo_lineal (ns)]]&lt;$O$509)</f>
        <v>0</v>
      </c>
      <c r="AF46" s="6" t="b">
        <f>OR(Tabla6131116[[#This Row],[Tiempo_normal (ns)]]&gt;$P$508,Tabla6131116[[#This Row],[Tiempo_normal (ns)]]&lt;$P$509)</f>
        <v>0</v>
      </c>
    </row>
    <row r="47" spans="2:32" x14ac:dyDescent="0.3">
      <c r="B47">
        <v>44</v>
      </c>
      <c r="C47">
        <v>2607</v>
      </c>
      <c r="D47">
        <v>2240</v>
      </c>
      <c r="E47">
        <v>44</v>
      </c>
      <c r="F47">
        <v>7683</v>
      </c>
      <c r="G47">
        <v>5686</v>
      </c>
      <c r="H47">
        <v>44</v>
      </c>
      <c r="I47">
        <v>11659</v>
      </c>
      <c r="J47">
        <v>4887</v>
      </c>
      <c r="K47">
        <v>44</v>
      </c>
      <c r="L47">
        <v>11577</v>
      </c>
      <c r="M47">
        <v>5034</v>
      </c>
      <c r="N47">
        <v>44</v>
      </c>
      <c r="O47">
        <v>128684</v>
      </c>
      <c r="P47">
        <v>5304</v>
      </c>
      <c r="R47" s="7">
        <v>44</v>
      </c>
      <c r="S47" t="b">
        <f>OR(Tabla19712[[#This Row],[Tiempo_lineal (ns)]]&gt;$C$508,Tabla19712[[#This Row],[Tiempo_lineal (ns)]]&lt;$C$509)</f>
        <v>0</v>
      </c>
      <c r="T47" t="b">
        <f>OR(Tabla19712[[#This Row],[Tiempo_normal (ns)]]&gt;$D$508,Tabla19712[[#This Row],[Tiempo_normal (ns)]]&lt;$D$509)</f>
        <v>0</v>
      </c>
      <c r="U47" s="7">
        <v>44</v>
      </c>
      <c r="V47" t="b">
        <f>OR(Tabla310813[[#This Row],[Tiempo_lineal (ns)]]&gt;$F$508,Tabla310813[[#This Row],[Tiempo_lineal (ns)]]&lt;$F$509)</f>
        <v>0</v>
      </c>
      <c r="W47" t="b">
        <f>OR(Tabla310813[[#This Row],[Tiempo_normal (ns)]]&gt;$G$508,Tabla310813[[#This Row],[Tiempo_normal (ns)]]&lt;$G$509)</f>
        <v>0</v>
      </c>
      <c r="X47" s="7">
        <v>44</v>
      </c>
      <c r="Y47" t="b">
        <f>OR(Tabla411914[[#This Row],[Tiempo_lineal (ns)]]&gt;$I$508,Tabla411914[[#This Row],[Tiempo_lineal (ns)]]&lt;$I$509)</f>
        <v>1</v>
      </c>
      <c r="Z47" t="b">
        <f>OR(Tabla411914[[#This Row],[Tiempo_normal (ns)]]&gt;$J$508,Tabla411914[[#This Row],[Tiempo_normal (ns)]]&lt;$J$509)</f>
        <v>0</v>
      </c>
      <c r="AA47" s="7">
        <v>44</v>
      </c>
      <c r="AB47" t="b">
        <f>OR(Tabla5121015[[#This Row],[Tiempo_lineal (ns)]]&gt;$L$508,Tabla5121015[[#This Row],[Tiempo_lineal (ns)]]&lt;$L$509)</f>
        <v>1</v>
      </c>
      <c r="AC47" t="b">
        <f>OR(Tabla5121015[[#This Row],[Tiempo_normal (ns)]]&gt;$M$508,Tabla5121015[[#This Row],[Tiempo_normal (ns)]]&lt;$M$509)</f>
        <v>0</v>
      </c>
      <c r="AD47" s="7">
        <v>44</v>
      </c>
      <c r="AE47" t="b">
        <f>OR(Tabla6131116[[#This Row],[Tiempo_lineal (ns)]]&gt;$O$508,Tabla6131116[[#This Row],[Tiempo_lineal (ns)]]&lt;$O$509)</f>
        <v>0</v>
      </c>
      <c r="AF47" s="6" t="b">
        <f>OR(Tabla6131116[[#This Row],[Tiempo_normal (ns)]]&gt;$P$508,Tabla6131116[[#This Row],[Tiempo_normal (ns)]]&lt;$P$509)</f>
        <v>0</v>
      </c>
    </row>
    <row r="48" spans="2:32" x14ac:dyDescent="0.3">
      <c r="B48">
        <v>45</v>
      </c>
      <c r="C48">
        <v>2013</v>
      </c>
      <c r="D48">
        <v>1107</v>
      </c>
      <c r="E48">
        <v>45</v>
      </c>
      <c r="F48">
        <v>5416</v>
      </c>
      <c r="G48">
        <v>1666</v>
      </c>
      <c r="H48">
        <v>45</v>
      </c>
      <c r="I48">
        <v>19149</v>
      </c>
      <c r="J48">
        <v>3386</v>
      </c>
      <c r="K48">
        <v>45</v>
      </c>
      <c r="L48">
        <v>44586</v>
      </c>
      <c r="M48">
        <v>42770</v>
      </c>
      <c r="N48">
        <v>45</v>
      </c>
      <c r="O48">
        <v>127860</v>
      </c>
      <c r="P48">
        <v>4646</v>
      </c>
      <c r="R48" s="5">
        <v>45</v>
      </c>
      <c r="S48" t="b">
        <f>OR(Tabla19712[[#This Row],[Tiempo_lineal (ns)]]&gt;$C$508,Tabla19712[[#This Row],[Tiempo_lineal (ns)]]&lt;$C$509)</f>
        <v>0</v>
      </c>
      <c r="T48" t="b">
        <f>OR(Tabla19712[[#This Row],[Tiempo_normal (ns)]]&gt;$D$508,Tabla19712[[#This Row],[Tiempo_normal (ns)]]&lt;$D$509)</f>
        <v>0</v>
      </c>
      <c r="U48" s="5">
        <v>45</v>
      </c>
      <c r="V48" t="b">
        <f>OR(Tabla310813[[#This Row],[Tiempo_lineal (ns)]]&gt;$F$508,Tabla310813[[#This Row],[Tiempo_lineal (ns)]]&lt;$F$509)</f>
        <v>0</v>
      </c>
      <c r="W48" t="b">
        <f>OR(Tabla310813[[#This Row],[Tiempo_normal (ns)]]&gt;$G$508,Tabla310813[[#This Row],[Tiempo_normal (ns)]]&lt;$G$509)</f>
        <v>0</v>
      </c>
      <c r="X48" s="5">
        <v>45</v>
      </c>
      <c r="Y48" t="b">
        <f>OR(Tabla411914[[#This Row],[Tiempo_lineal (ns)]]&gt;$I$508,Tabla411914[[#This Row],[Tiempo_lineal (ns)]]&lt;$I$509)</f>
        <v>0</v>
      </c>
      <c r="Z48" t="b">
        <f>OR(Tabla411914[[#This Row],[Tiempo_normal (ns)]]&gt;$J$508,Tabla411914[[#This Row],[Tiempo_normal (ns)]]&lt;$J$509)</f>
        <v>0</v>
      </c>
      <c r="AA48" s="5">
        <v>45</v>
      </c>
      <c r="AB48" t="b">
        <f>OR(Tabla5121015[[#This Row],[Tiempo_lineal (ns)]]&gt;$L$508,Tabla5121015[[#This Row],[Tiempo_lineal (ns)]]&lt;$L$509)</f>
        <v>0</v>
      </c>
      <c r="AC48" t="b">
        <f>OR(Tabla5121015[[#This Row],[Tiempo_normal (ns)]]&gt;$M$508,Tabla5121015[[#This Row],[Tiempo_normal (ns)]]&lt;$M$509)</f>
        <v>1</v>
      </c>
      <c r="AD48" s="5">
        <v>45</v>
      </c>
      <c r="AE48" t="b">
        <f>OR(Tabla6131116[[#This Row],[Tiempo_lineal (ns)]]&gt;$O$508,Tabla6131116[[#This Row],[Tiempo_lineal (ns)]]&lt;$O$509)</f>
        <v>0</v>
      </c>
      <c r="AF48" s="6" t="b">
        <f>OR(Tabla6131116[[#This Row],[Tiempo_normal (ns)]]&gt;$P$508,Tabla6131116[[#This Row],[Tiempo_normal (ns)]]&lt;$P$509)</f>
        <v>0</v>
      </c>
    </row>
    <row r="49" spans="2:32" x14ac:dyDescent="0.3">
      <c r="B49">
        <v>46</v>
      </c>
      <c r="C49">
        <v>3249</v>
      </c>
      <c r="D49">
        <v>914</v>
      </c>
      <c r="E49">
        <v>46</v>
      </c>
      <c r="F49">
        <v>5023</v>
      </c>
      <c r="G49">
        <v>785</v>
      </c>
      <c r="H49">
        <v>46</v>
      </c>
      <c r="I49">
        <v>19084</v>
      </c>
      <c r="J49">
        <v>6096</v>
      </c>
      <c r="K49">
        <v>46</v>
      </c>
      <c r="L49">
        <v>42535</v>
      </c>
      <c r="M49">
        <v>3534</v>
      </c>
      <c r="N49">
        <v>46</v>
      </c>
      <c r="O49">
        <v>128047</v>
      </c>
      <c r="P49">
        <v>7376</v>
      </c>
      <c r="R49" s="7">
        <v>46</v>
      </c>
      <c r="S49" t="b">
        <f>OR(Tabla19712[[#This Row],[Tiempo_lineal (ns)]]&gt;$C$508,Tabla19712[[#This Row],[Tiempo_lineal (ns)]]&lt;$C$509)</f>
        <v>0</v>
      </c>
      <c r="T49" t="b">
        <f>OR(Tabla19712[[#This Row],[Tiempo_normal (ns)]]&gt;$D$508,Tabla19712[[#This Row],[Tiempo_normal (ns)]]&lt;$D$509)</f>
        <v>0</v>
      </c>
      <c r="U49" s="7">
        <v>46</v>
      </c>
      <c r="V49" t="b">
        <f>OR(Tabla310813[[#This Row],[Tiempo_lineal (ns)]]&gt;$F$508,Tabla310813[[#This Row],[Tiempo_lineal (ns)]]&lt;$F$509)</f>
        <v>0</v>
      </c>
      <c r="W49" t="b">
        <f>OR(Tabla310813[[#This Row],[Tiempo_normal (ns)]]&gt;$G$508,Tabla310813[[#This Row],[Tiempo_normal (ns)]]&lt;$G$509)</f>
        <v>0</v>
      </c>
      <c r="X49" s="7">
        <v>46</v>
      </c>
      <c r="Y49" t="b">
        <f>OR(Tabla411914[[#This Row],[Tiempo_lineal (ns)]]&gt;$I$508,Tabla411914[[#This Row],[Tiempo_lineal (ns)]]&lt;$I$509)</f>
        <v>0</v>
      </c>
      <c r="Z49" t="b">
        <f>OR(Tabla411914[[#This Row],[Tiempo_normal (ns)]]&gt;$J$508,Tabla411914[[#This Row],[Tiempo_normal (ns)]]&lt;$J$509)</f>
        <v>0</v>
      </c>
      <c r="AA49" s="7">
        <v>46</v>
      </c>
      <c r="AB49" t="b">
        <f>OR(Tabla5121015[[#This Row],[Tiempo_lineal (ns)]]&gt;$L$508,Tabla5121015[[#This Row],[Tiempo_lineal (ns)]]&lt;$L$509)</f>
        <v>0</v>
      </c>
      <c r="AC49" t="b">
        <f>OR(Tabla5121015[[#This Row],[Tiempo_normal (ns)]]&gt;$M$508,Tabla5121015[[#This Row],[Tiempo_normal (ns)]]&lt;$M$509)</f>
        <v>0</v>
      </c>
      <c r="AD49" s="7">
        <v>46</v>
      </c>
      <c r="AE49" t="b">
        <f>OR(Tabla6131116[[#This Row],[Tiempo_lineal (ns)]]&gt;$O$508,Tabla6131116[[#This Row],[Tiempo_lineal (ns)]]&lt;$O$509)</f>
        <v>0</v>
      </c>
      <c r="AF49" s="6" t="b">
        <f>OR(Tabla6131116[[#This Row],[Tiempo_normal (ns)]]&gt;$P$508,Tabla6131116[[#This Row],[Tiempo_normal (ns)]]&lt;$P$509)</f>
        <v>0</v>
      </c>
    </row>
    <row r="50" spans="2:32" x14ac:dyDescent="0.3">
      <c r="B50">
        <v>47</v>
      </c>
      <c r="C50">
        <v>2534</v>
      </c>
      <c r="D50">
        <v>1023</v>
      </c>
      <c r="E50">
        <v>47</v>
      </c>
      <c r="F50">
        <v>5485</v>
      </c>
      <c r="G50">
        <v>4722</v>
      </c>
      <c r="H50">
        <v>47</v>
      </c>
      <c r="I50">
        <v>18085</v>
      </c>
      <c r="J50">
        <v>22949</v>
      </c>
      <c r="K50">
        <v>47</v>
      </c>
      <c r="L50">
        <v>53781</v>
      </c>
      <c r="M50">
        <v>3814</v>
      </c>
      <c r="N50">
        <v>47</v>
      </c>
      <c r="O50">
        <v>133114</v>
      </c>
      <c r="P50">
        <v>4618</v>
      </c>
      <c r="R50" s="5">
        <v>47</v>
      </c>
      <c r="S50" t="b">
        <f>OR(Tabla19712[[#This Row],[Tiempo_lineal (ns)]]&gt;$C$508,Tabla19712[[#This Row],[Tiempo_lineal (ns)]]&lt;$C$509)</f>
        <v>0</v>
      </c>
      <c r="T50" t="b">
        <f>OR(Tabla19712[[#This Row],[Tiempo_normal (ns)]]&gt;$D$508,Tabla19712[[#This Row],[Tiempo_normal (ns)]]&lt;$D$509)</f>
        <v>0</v>
      </c>
      <c r="U50" s="5">
        <v>47</v>
      </c>
      <c r="V50" t="b">
        <f>OR(Tabla310813[[#This Row],[Tiempo_lineal (ns)]]&gt;$F$508,Tabla310813[[#This Row],[Tiempo_lineal (ns)]]&lt;$F$509)</f>
        <v>0</v>
      </c>
      <c r="W50" t="b">
        <f>OR(Tabla310813[[#This Row],[Tiempo_normal (ns)]]&gt;$G$508,Tabla310813[[#This Row],[Tiempo_normal (ns)]]&lt;$G$509)</f>
        <v>0</v>
      </c>
      <c r="X50" s="5">
        <v>47</v>
      </c>
      <c r="Y50" t="b">
        <f>OR(Tabla411914[[#This Row],[Tiempo_lineal (ns)]]&gt;$I$508,Tabla411914[[#This Row],[Tiempo_lineal (ns)]]&lt;$I$509)</f>
        <v>0</v>
      </c>
      <c r="Z50" t="b">
        <f>OR(Tabla411914[[#This Row],[Tiempo_normal (ns)]]&gt;$J$508,Tabla411914[[#This Row],[Tiempo_normal (ns)]]&lt;$J$509)</f>
        <v>1</v>
      </c>
      <c r="AA50" s="5">
        <v>47</v>
      </c>
      <c r="AB50" t="b">
        <f>OR(Tabla5121015[[#This Row],[Tiempo_lineal (ns)]]&gt;$L$508,Tabla5121015[[#This Row],[Tiempo_lineal (ns)]]&lt;$L$509)</f>
        <v>0</v>
      </c>
      <c r="AC50" t="b">
        <f>OR(Tabla5121015[[#This Row],[Tiempo_normal (ns)]]&gt;$M$508,Tabla5121015[[#This Row],[Tiempo_normal (ns)]]&lt;$M$509)</f>
        <v>0</v>
      </c>
      <c r="AD50" s="5">
        <v>47</v>
      </c>
      <c r="AE50" t="b">
        <f>OR(Tabla6131116[[#This Row],[Tiempo_lineal (ns)]]&gt;$O$508,Tabla6131116[[#This Row],[Tiempo_lineal (ns)]]&lt;$O$509)</f>
        <v>0</v>
      </c>
      <c r="AF50" s="6" t="b">
        <f>OR(Tabla6131116[[#This Row],[Tiempo_normal (ns)]]&gt;$P$508,Tabla6131116[[#This Row],[Tiempo_normal (ns)]]&lt;$P$509)</f>
        <v>0</v>
      </c>
    </row>
    <row r="51" spans="2:32" x14ac:dyDescent="0.3">
      <c r="B51">
        <v>48</v>
      </c>
      <c r="C51">
        <v>2904</v>
      </c>
      <c r="D51">
        <v>1365</v>
      </c>
      <c r="E51">
        <v>48</v>
      </c>
      <c r="F51">
        <v>5005</v>
      </c>
      <c r="G51">
        <v>3743</v>
      </c>
      <c r="H51">
        <v>48</v>
      </c>
      <c r="I51">
        <v>18825</v>
      </c>
      <c r="J51">
        <v>25534</v>
      </c>
      <c r="K51">
        <v>48</v>
      </c>
      <c r="L51">
        <v>44873</v>
      </c>
      <c r="M51">
        <v>5311</v>
      </c>
      <c r="N51">
        <v>48</v>
      </c>
      <c r="O51">
        <v>128202</v>
      </c>
      <c r="P51">
        <v>4669</v>
      </c>
      <c r="R51" s="7">
        <v>48</v>
      </c>
      <c r="S51" t="b">
        <f>OR(Tabla19712[[#This Row],[Tiempo_lineal (ns)]]&gt;$C$508,Tabla19712[[#This Row],[Tiempo_lineal (ns)]]&lt;$C$509)</f>
        <v>0</v>
      </c>
      <c r="T51" t="b">
        <f>OR(Tabla19712[[#This Row],[Tiempo_normal (ns)]]&gt;$D$508,Tabla19712[[#This Row],[Tiempo_normal (ns)]]&lt;$D$509)</f>
        <v>0</v>
      </c>
      <c r="U51" s="7">
        <v>48</v>
      </c>
      <c r="V51" t="b">
        <f>OR(Tabla310813[[#This Row],[Tiempo_lineal (ns)]]&gt;$F$508,Tabla310813[[#This Row],[Tiempo_lineal (ns)]]&lt;$F$509)</f>
        <v>0</v>
      </c>
      <c r="W51" t="b">
        <f>OR(Tabla310813[[#This Row],[Tiempo_normal (ns)]]&gt;$G$508,Tabla310813[[#This Row],[Tiempo_normal (ns)]]&lt;$G$509)</f>
        <v>0</v>
      </c>
      <c r="X51" s="7">
        <v>48</v>
      </c>
      <c r="Y51" t="b">
        <f>OR(Tabla411914[[#This Row],[Tiempo_lineal (ns)]]&gt;$I$508,Tabla411914[[#This Row],[Tiempo_lineal (ns)]]&lt;$I$509)</f>
        <v>0</v>
      </c>
      <c r="Z51" t="b">
        <f>OR(Tabla411914[[#This Row],[Tiempo_normal (ns)]]&gt;$J$508,Tabla411914[[#This Row],[Tiempo_normal (ns)]]&lt;$J$509)</f>
        <v>1</v>
      </c>
      <c r="AA51" s="7">
        <v>48</v>
      </c>
      <c r="AB51" t="b">
        <f>OR(Tabla5121015[[#This Row],[Tiempo_lineal (ns)]]&gt;$L$508,Tabla5121015[[#This Row],[Tiempo_lineal (ns)]]&lt;$L$509)</f>
        <v>0</v>
      </c>
      <c r="AC51" t="b">
        <f>OR(Tabla5121015[[#This Row],[Tiempo_normal (ns)]]&gt;$M$508,Tabla5121015[[#This Row],[Tiempo_normal (ns)]]&lt;$M$509)</f>
        <v>0</v>
      </c>
      <c r="AD51" s="7">
        <v>48</v>
      </c>
      <c r="AE51" t="b">
        <f>OR(Tabla6131116[[#This Row],[Tiempo_lineal (ns)]]&gt;$O$508,Tabla6131116[[#This Row],[Tiempo_lineal (ns)]]&lt;$O$509)</f>
        <v>0</v>
      </c>
      <c r="AF51" s="6" t="b">
        <f>OR(Tabla6131116[[#This Row],[Tiempo_normal (ns)]]&gt;$P$508,Tabla6131116[[#This Row],[Tiempo_normal (ns)]]&lt;$P$509)</f>
        <v>0</v>
      </c>
    </row>
    <row r="52" spans="2:32" x14ac:dyDescent="0.3">
      <c r="B52">
        <v>49</v>
      </c>
      <c r="C52">
        <v>2660</v>
      </c>
      <c r="D52">
        <v>2795</v>
      </c>
      <c r="E52">
        <v>49</v>
      </c>
      <c r="F52">
        <v>8473</v>
      </c>
      <c r="G52">
        <v>3845</v>
      </c>
      <c r="H52">
        <v>49</v>
      </c>
      <c r="I52">
        <v>21961</v>
      </c>
      <c r="J52">
        <v>4524</v>
      </c>
      <c r="K52">
        <v>49</v>
      </c>
      <c r="L52">
        <v>51565</v>
      </c>
      <c r="M52">
        <v>5272</v>
      </c>
      <c r="N52">
        <v>49</v>
      </c>
      <c r="O52">
        <v>127660</v>
      </c>
      <c r="P52">
        <v>67098</v>
      </c>
      <c r="R52" s="5">
        <v>49</v>
      </c>
      <c r="S52" t="b">
        <f>OR(Tabla19712[[#This Row],[Tiempo_lineal (ns)]]&gt;$C$508,Tabla19712[[#This Row],[Tiempo_lineal (ns)]]&lt;$C$509)</f>
        <v>0</v>
      </c>
      <c r="T52" t="b">
        <f>OR(Tabla19712[[#This Row],[Tiempo_normal (ns)]]&gt;$D$508,Tabla19712[[#This Row],[Tiempo_normal (ns)]]&lt;$D$509)</f>
        <v>0</v>
      </c>
      <c r="U52" s="5">
        <v>49</v>
      </c>
      <c r="V52" t="b">
        <f>OR(Tabla310813[[#This Row],[Tiempo_lineal (ns)]]&gt;$F$508,Tabla310813[[#This Row],[Tiempo_lineal (ns)]]&lt;$F$509)</f>
        <v>0</v>
      </c>
      <c r="W52" t="b">
        <f>OR(Tabla310813[[#This Row],[Tiempo_normal (ns)]]&gt;$G$508,Tabla310813[[#This Row],[Tiempo_normal (ns)]]&lt;$G$509)</f>
        <v>0</v>
      </c>
      <c r="X52" s="5">
        <v>49</v>
      </c>
      <c r="Y52" t="b">
        <f>OR(Tabla411914[[#This Row],[Tiempo_lineal (ns)]]&gt;$I$508,Tabla411914[[#This Row],[Tiempo_lineal (ns)]]&lt;$I$509)</f>
        <v>0</v>
      </c>
      <c r="Z52" t="b">
        <f>OR(Tabla411914[[#This Row],[Tiempo_normal (ns)]]&gt;$J$508,Tabla411914[[#This Row],[Tiempo_normal (ns)]]&lt;$J$509)</f>
        <v>0</v>
      </c>
      <c r="AA52" s="5">
        <v>49</v>
      </c>
      <c r="AB52" t="b">
        <f>OR(Tabla5121015[[#This Row],[Tiempo_lineal (ns)]]&gt;$L$508,Tabla5121015[[#This Row],[Tiempo_lineal (ns)]]&lt;$L$509)</f>
        <v>0</v>
      </c>
      <c r="AC52" t="b">
        <f>OR(Tabla5121015[[#This Row],[Tiempo_normal (ns)]]&gt;$M$508,Tabla5121015[[#This Row],[Tiempo_normal (ns)]]&lt;$M$509)</f>
        <v>0</v>
      </c>
      <c r="AD52" s="5">
        <v>49</v>
      </c>
      <c r="AE52" t="b">
        <f>OR(Tabla6131116[[#This Row],[Tiempo_lineal (ns)]]&gt;$O$508,Tabla6131116[[#This Row],[Tiempo_lineal (ns)]]&lt;$O$509)</f>
        <v>0</v>
      </c>
      <c r="AF52" s="6" t="b">
        <f>OR(Tabla6131116[[#This Row],[Tiempo_normal (ns)]]&gt;$P$508,Tabla6131116[[#This Row],[Tiempo_normal (ns)]]&lt;$P$509)</f>
        <v>1</v>
      </c>
    </row>
    <row r="53" spans="2:32" x14ac:dyDescent="0.3">
      <c r="B53">
        <v>50</v>
      </c>
      <c r="C53">
        <v>2810</v>
      </c>
      <c r="D53">
        <v>1114</v>
      </c>
      <c r="E53">
        <v>50</v>
      </c>
      <c r="F53">
        <v>8853</v>
      </c>
      <c r="G53">
        <v>2608</v>
      </c>
      <c r="H53">
        <v>50</v>
      </c>
      <c r="I53">
        <v>22948</v>
      </c>
      <c r="J53">
        <v>19933</v>
      </c>
      <c r="K53">
        <v>50</v>
      </c>
      <c r="L53">
        <v>56509</v>
      </c>
      <c r="M53">
        <v>3607</v>
      </c>
      <c r="N53">
        <v>50</v>
      </c>
      <c r="O53">
        <v>139545</v>
      </c>
      <c r="P53">
        <v>4231</v>
      </c>
      <c r="R53" s="7">
        <v>50</v>
      </c>
      <c r="S53" t="b">
        <f>OR(Tabla19712[[#This Row],[Tiempo_lineal (ns)]]&gt;$C$508,Tabla19712[[#This Row],[Tiempo_lineal (ns)]]&lt;$C$509)</f>
        <v>0</v>
      </c>
      <c r="T53" t="b">
        <f>OR(Tabla19712[[#This Row],[Tiempo_normal (ns)]]&gt;$D$508,Tabla19712[[#This Row],[Tiempo_normal (ns)]]&lt;$D$509)</f>
        <v>0</v>
      </c>
      <c r="U53" s="7">
        <v>50</v>
      </c>
      <c r="V53" t="b">
        <f>OR(Tabla310813[[#This Row],[Tiempo_lineal (ns)]]&gt;$F$508,Tabla310813[[#This Row],[Tiempo_lineal (ns)]]&lt;$F$509)</f>
        <v>0</v>
      </c>
      <c r="W53" t="b">
        <f>OR(Tabla310813[[#This Row],[Tiempo_normal (ns)]]&gt;$G$508,Tabla310813[[#This Row],[Tiempo_normal (ns)]]&lt;$G$509)</f>
        <v>0</v>
      </c>
      <c r="X53" s="7">
        <v>50</v>
      </c>
      <c r="Y53" t="b">
        <f>OR(Tabla411914[[#This Row],[Tiempo_lineal (ns)]]&gt;$I$508,Tabla411914[[#This Row],[Tiempo_lineal (ns)]]&lt;$I$509)</f>
        <v>0</v>
      </c>
      <c r="Z53" t="b">
        <f>OR(Tabla411914[[#This Row],[Tiempo_normal (ns)]]&gt;$J$508,Tabla411914[[#This Row],[Tiempo_normal (ns)]]&lt;$J$509)</f>
        <v>1</v>
      </c>
      <c r="AA53" s="7">
        <v>50</v>
      </c>
      <c r="AB53" t="b">
        <f>OR(Tabla5121015[[#This Row],[Tiempo_lineal (ns)]]&gt;$L$508,Tabla5121015[[#This Row],[Tiempo_lineal (ns)]]&lt;$L$509)</f>
        <v>1</v>
      </c>
      <c r="AC53" t="b">
        <f>OR(Tabla5121015[[#This Row],[Tiempo_normal (ns)]]&gt;$M$508,Tabla5121015[[#This Row],[Tiempo_normal (ns)]]&lt;$M$509)</f>
        <v>0</v>
      </c>
      <c r="AD53" s="7">
        <v>50</v>
      </c>
      <c r="AE53" t="b">
        <f>OR(Tabla6131116[[#This Row],[Tiempo_lineal (ns)]]&gt;$O$508,Tabla6131116[[#This Row],[Tiempo_lineal (ns)]]&lt;$O$509)</f>
        <v>0</v>
      </c>
      <c r="AF53" s="6" t="b">
        <f>OR(Tabla6131116[[#This Row],[Tiempo_normal (ns)]]&gt;$P$508,Tabla6131116[[#This Row],[Tiempo_normal (ns)]]&lt;$P$509)</f>
        <v>0</v>
      </c>
    </row>
    <row r="54" spans="2:32" x14ac:dyDescent="0.3">
      <c r="B54">
        <v>51</v>
      </c>
      <c r="C54">
        <v>2288</v>
      </c>
      <c r="D54">
        <v>1035</v>
      </c>
      <c r="E54">
        <v>51</v>
      </c>
      <c r="F54">
        <v>11160</v>
      </c>
      <c r="G54">
        <v>3420</v>
      </c>
      <c r="H54">
        <v>51</v>
      </c>
      <c r="I54">
        <v>22161</v>
      </c>
      <c r="J54">
        <v>5945</v>
      </c>
      <c r="K54">
        <v>51</v>
      </c>
      <c r="L54">
        <v>46851</v>
      </c>
      <c r="M54">
        <v>4697</v>
      </c>
      <c r="N54">
        <v>51</v>
      </c>
      <c r="O54">
        <v>126990</v>
      </c>
      <c r="P54">
        <v>4358</v>
      </c>
      <c r="R54" s="5">
        <v>51</v>
      </c>
      <c r="S54" t="b">
        <f>OR(Tabla19712[[#This Row],[Tiempo_lineal (ns)]]&gt;$C$508,Tabla19712[[#This Row],[Tiempo_lineal (ns)]]&lt;$C$509)</f>
        <v>0</v>
      </c>
      <c r="T54" t="b">
        <f>OR(Tabla19712[[#This Row],[Tiempo_normal (ns)]]&gt;$D$508,Tabla19712[[#This Row],[Tiempo_normal (ns)]]&lt;$D$509)</f>
        <v>0</v>
      </c>
      <c r="U54" s="5">
        <v>51</v>
      </c>
      <c r="V54" t="b">
        <f>OR(Tabla310813[[#This Row],[Tiempo_lineal (ns)]]&gt;$F$508,Tabla310813[[#This Row],[Tiempo_lineal (ns)]]&lt;$F$509)</f>
        <v>1</v>
      </c>
      <c r="W54" t="b">
        <f>OR(Tabla310813[[#This Row],[Tiempo_normal (ns)]]&gt;$G$508,Tabla310813[[#This Row],[Tiempo_normal (ns)]]&lt;$G$509)</f>
        <v>0</v>
      </c>
      <c r="X54" s="5">
        <v>51</v>
      </c>
      <c r="Y54" t="b">
        <f>OR(Tabla411914[[#This Row],[Tiempo_lineal (ns)]]&gt;$I$508,Tabla411914[[#This Row],[Tiempo_lineal (ns)]]&lt;$I$509)</f>
        <v>0</v>
      </c>
      <c r="Z54" t="b">
        <f>OR(Tabla411914[[#This Row],[Tiempo_normal (ns)]]&gt;$J$508,Tabla411914[[#This Row],[Tiempo_normal (ns)]]&lt;$J$509)</f>
        <v>0</v>
      </c>
      <c r="AA54" s="5">
        <v>51</v>
      </c>
      <c r="AB54" t="b">
        <f>OR(Tabla5121015[[#This Row],[Tiempo_lineal (ns)]]&gt;$L$508,Tabla5121015[[#This Row],[Tiempo_lineal (ns)]]&lt;$L$509)</f>
        <v>0</v>
      </c>
      <c r="AC54" t="b">
        <f>OR(Tabla5121015[[#This Row],[Tiempo_normal (ns)]]&gt;$M$508,Tabla5121015[[#This Row],[Tiempo_normal (ns)]]&lt;$M$509)</f>
        <v>0</v>
      </c>
      <c r="AD54" s="5">
        <v>51</v>
      </c>
      <c r="AE54" t="b">
        <f>OR(Tabla6131116[[#This Row],[Tiempo_lineal (ns)]]&gt;$O$508,Tabla6131116[[#This Row],[Tiempo_lineal (ns)]]&lt;$O$509)</f>
        <v>0</v>
      </c>
      <c r="AF54" s="6" t="b">
        <f>OR(Tabla6131116[[#This Row],[Tiempo_normal (ns)]]&gt;$P$508,Tabla6131116[[#This Row],[Tiempo_normal (ns)]]&lt;$P$509)</f>
        <v>0</v>
      </c>
    </row>
    <row r="55" spans="2:32" x14ac:dyDescent="0.3">
      <c r="B55">
        <v>52</v>
      </c>
      <c r="C55">
        <v>1371</v>
      </c>
      <c r="D55">
        <v>797</v>
      </c>
      <c r="E55">
        <v>52</v>
      </c>
      <c r="F55">
        <v>7027</v>
      </c>
      <c r="G55">
        <v>1265</v>
      </c>
      <c r="H55">
        <v>52</v>
      </c>
      <c r="I55">
        <v>18912</v>
      </c>
      <c r="J55">
        <v>10568</v>
      </c>
      <c r="K55">
        <v>52</v>
      </c>
      <c r="L55">
        <v>44839</v>
      </c>
      <c r="M55">
        <v>4251</v>
      </c>
      <c r="N55">
        <v>52</v>
      </c>
      <c r="O55">
        <v>136285</v>
      </c>
      <c r="P55">
        <v>4735</v>
      </c>
      <c r="R55" s="7">
        <v>52</v>
      </c>
      <c r="S55" t="b">
        <f>OR(Tabla19712[[#This Row],[Tiempo_lineal (ns)]]&gt;$C$508,Tabla19712[[#This Row],[Tiempo_lineal (ns)]]&lt;$C$509)</f>
        <v>0</v>
      </c>
      <c r="T55" t="b">
        <f>OR(Tabla19712[[#This Row],[Tiempo_normal (ns)]]&gt;$D$508,Tabla19712[[#This Row],[Tiempo_normal (ns)]]&lt;$D$509)</f>
        <v>0</v>
      </c>
      <c r="U55" s="7">
        <v>52</v>
      </c>
      <c r="V55" t="b">
        <f>OR(Tabla310813[[#This Row],[Tiempo_lineal (ns)]]&gt;$F$508,Tabla310813[[#This Row],[Tiempo_lineal (ns)]]&lt;$F$509)</f>
        <v>0</v>
      </c>
      <c r="W55" t="b">
        <f>OR(Tabla310813[[#This Row],[Tiempo_normal (ns)]]&gt;$G$508,Tabla310813[[#This Row],[Tiempo_normal (ns)]]&lt;$G$509)</f>
        <v>0</v>
      </c>
      <c r="X55" s="7">
        <v>52</v>
      </c>
      <c r="Y55" t="b">
        <f>OR(Tabla411914[[#This Row],[Tiempo_lineal (ns)]]&gt;$I$508,Tabla411914[[#This Row],[Tiempo_lineal (ns)]]&lt;$I$509)</f>
        <v>0</v>
      </c>
      <c r="Z55" t="b">
        <f>OR(Tabla411914[[#This Row],[Tiempo_normal (ns)]]&gt;$J$508,Tabla411914[[#This Row],[Tiempo_normal (ns)]]&lt;$J$509)</f>
        <v>0</v>
      </c>
      <c r="AA55" s="7">
        <v>52</v>
      </c>
      <c r="AB55" t="b">
        <f>OR(Tabla5121015[[#This Row],[Tiempo_lineal (ns)]]&gt;$L$508,Tabla5121015[[#This Row],[Tiempo_lineal (ns)]]&lt;$L$509)</f>
        <v>0</v>
      </c>
      <c r="AC55" t="b">
        <f>OR(Tabla5121015[[#This Row],[Tiempo_normal (ns)]]&gt;$M$508,Tabla5121015[[#This Row],[Tiempo_normal (ns)]]&lt;$M$509)</f>
        <v>0</v>
      </c>
      <c r="AD55" s="7">
        <v>52</v>
      </c>
      <c r="AE55" t="b">
        <f>OR(Tabla6131116[[#This Row],[Tiempo_lineal (ns)]]&gt;$O$508,Tabla6131116[[#This Row],[Tiempo_lineal (ns)]]&lt;$O$509)</f>
        <v>0</v>
      </c>
      <c r="AF55" s="6" t="b">
        <f>OR(Tabla6131116[[#This Row],[Tiempo_normal (ns)]]&gt;$P$508,Tabla6131116[[#This Row],[Tiempo_normal (ns)]]&lt;$P$509)</f>
        <v>0</v>
      </c>
    </row>
    <row r="56" spans="2:32" x14ac:dyDescent="0.3">
      <c r="B56">
        <v>53</v>
      </c>
      <c r="C56">
        <v>3125</v>
      </c>
      <c r="D56">
        <v>996</v>
      </c>
      <c r="E56">
        <v>53</v>
      </c>
      <c r="F56">
        <v>7571</v>
      </c>
      <c r="G56">
        <v>2234</v>
      </c>
      <c r="H56">
        <v>53</v>
      </c>
      <c r="I56">
        <v>17698</v>
      </c>
      <c r="J56">
        <v>6611</v>
      </c>
      <c r="K56">
        <v>53</v>
      </c>
      <c r="L56">
        <v>31673</v>
      </c>
      <c r="M56">
        <v>5612</v>
      </c>
      <c r="N56">
        <v>53</v>
      </c>
      <c r="O56">
        <v>174290</v>
      </c>
      <c r="P56">
        <v>4237</v>
      </c>
      <c r="R56" s="5">
        <v>53</v>
      </c>
      <c r="S56" t="b">
        <f>OR(Tabla19712[[#This Row],[Tiempo_lineal (ns)]]&gt;$C$508,Tabla19712[[#This Row],[Tiempo_lineal (ns)]]&lt;$C$509)</f>
        <v>0</v>
      </c>
      <c r="T56" t="b">
        <f>OR(Tabla19712[[#This Row],[Tiempo_normal (ns)]]&gt;$D$508,Tabla19712[[#This Row],[Tiempo_normal (ns)]]&lt;$D$509)</f>
        <v>0</v>
      </c>
      <c r="U56" s="5">
        <v>53</v>
      </c>
      <c r="V56" t="b">
        <f>OR(Tabla310813[[#This Row],[Tiempo_lineal (ns)]]&gt;$F$508,Tabla310813[[#This Row],[Tiempo_lineal (ns)]]&lt;$F$509)</f>
        <v>0</v>
      </c>
      <c r="W56" t="b">
        <f>OR(Tabla310813[[#This Row],[Tiempo_normal (ns)]]&gt;$G$508,Tabla310813[[#This Row],[Tiempo_normal (ns)]]&lt;$G$509)</f>
        <v>0</v>
      </c>
      <c r="X56" s="5">
        <v>53</v>
      </c>
      <c r="Y56" t="b">
        <f>OR(Tabla411914[[#This Row],[Tiempo_lineal (ns)]]&gt;$I$508,Tabla411914[[#This Row],[Tiempo_lineal (ns)]]&lt;$I$509)</f>
        <v>0</v>
      </c>
      <c r="Z56" t="b">
        <f>OR(Tabla411914[[#This Row],[Tiempo_normal (ns)]]&gt;$J$508,Tabla411914[[#This Row],[Tiempo_normal (ns)]]&lt;$J$509)</f>
        <v>0</v>
      </c>
      <c r="AA56" s="5">
        <v>53</v>
      </c>
      <c r="AB56" t="b">
        <f>OR(Tabla5121015[[#This Row],[Tiempo_lineal (ns)]]&gt;$L$508,Tabla5121015[[#This Row],[Tiempo_lineal (ns)]]&lt;$L$509)</f>
        <v>1</v>
      </c>
      <c r="AC56" t="b">
        <f>OR(Tabla5121015[[#This Row],[Tiempo_normal (ns)]]&gt;$M$508,Tabla5121015[[#This Row],[Tiempo_normal (ns)]]&lt;$M$509)</f>
        <v>0</v>
      </c>
      <c r="AD56" s="5">
        <v>53</v>
      </c>
      <c r="AE56" t="b">
        <f>OR(Tabla6131116[[#This Row],[Tiempo_lineal (ns)]]&gt;$O$508,Tabla6131116[[#This Row],[Tiempo_lineal (ns)]]&lt;$O$509)</f>
        <v>0</v>
      </c>
      <c r="AF56" s="6" t="b">
        <f>OR(Tabla6131116[[#This Row],[Tiempo_normal (ns)]]&gt;$P$508,Tabla6131116[[#This Row],[Tiempo_normal (ns)]]&lt;$P$509)</f>
        <v>0</v>
      </c>
    </row>
    <row r="57" spans="2:32" x14ac:dyDescent="0.3">
      <c r="B57">
        <v>54</v>
      </c>
      <c r="C57">
        <v>2528</v>
      </c>
      <c r="D57">
        <v>1318</v>
      </c>
      <c r="E57">
        <v>54</v>
      </c>
      <c r="F57">
        <v>6171</v>
      </c>
      <c r="G57">
        <v>1507</v>
      </c>
      <c r="H57">
        <v>54</v>
      </c>
      <c r="I57">
        <v>18613</v>
      </c>
      <c r="J57">
        <v>8587</v>
      </c>
      <c r="K57">
        <v>54</v>
      </c>
      <c r="L57">
        <v>45781</v>
      </c>
      <c r="M57">
        <v>47042</v>
      </c>
      <c r="N57">
        <v>54</v>
      </c>
      <c r="O57">
        <v>128050</v>
      </c>
      <c r="P57">
        <v>4959</v>
      </c>
      <c r="R57" s="7">
        <v>54</v>
      </c>
      <c r="S57" t="b">
        <f>OR(Tabla19712[[#This Row],[Tiempo_lineal (ns)]]&gt;$C$508,Tabla19712[[#This Row],[Tiempo_lineal (ns)]]&lt;$C$509)</f>
        <v>0</v>
      </c>
      <c r="T57" t="b">
        <f>OR(Tabla19712[[#This Row],[Tiempo_normal (ns)]]&gt;$D$508,Tabla19712[[#This Row],[Tiempo_normal (ns)]]&lt;$D$509)</f>
        <v>0</v>
      </c>
      <c r="U57" s="7">
        <v>54</v>
      </c>
      <c r="V57" t="b">
        <f>OR(Tabla310813[[#This Row],[Tiempo_lineal (ns)]]&gt;$F$508,Tabla310813[[#This Row],[Tiempo_lineal (ns)]]&lt;$F$509)</f>
        <v>0</v>
      </c>
      <c r="W57" t="b">
        <f>OR(Tabla310813[[#This Row],[Tiempo_normal (ns)]]&gt;$G$508,Tabla310813[[#This Row],[Tiempo_normal (ns)]]&lt;$G$509)</f>
        <v>0</v>
      </c>
      <c r="X57" s="7">
        <v>54</v>
      </c>
      <c r="Y57" t="b">
        <f>OR(Tabla411914[[#This Row],[Tiempo_lineal (ns)]]&gt;$I$508,Tabla411914[[#This Row],[Tiempo_lineal (ns)]]&lt;$I$509)</f>
        <v>0</v>
      </c>
      <c r="Z57" t="b">
        <f>OR(Tabla411914[[#This Row],[Tiempo_normal (ns)]]&gt;$J$508,Tabla411914[[#This Row],[Tiempo_normal (ns)]]&lt;$J$509)</f>
        <v>0</v>
      </c>
      <c r="AA57" s="7">
        <v>54</v>
      </c>
      <c r="AB57" t="b">
        <f>OR(Tabla5121015[[#This Row],[Tiempo_lineal (ns)]]&gt;$L$508,Tabla5121015[[#This Row],[Tiempo_lineal (ns)]]&lt;$L$509)</f>
        <v>0</v>
      </c>
      <c r="AC57" t="b">
        <f>OR(Tabla5121015[[#This Row],[Tiempo_normal (ns)]]&gt;$M$508,Tabla5121015[[#This Row],[Tiempo_normal (ns)]]&lt;$M$509)</f>
        <v>1</v>
      </c>
      <c r="AD57" s="7">
        <v>54</v>
      </c>
      <c r="AE57" t="b">
        <f>OR(Tabla6131116[[#This Row],[Tiempo_lineal (ns)]]&gt;$O$508,Tabla6131116[[#This Row],[Tiempo_lineal (ns)]]&lt;$O$509)</f>
        <v>0</v>
      </c>
      <c r="AF57" s="6" t="b">
        <f>OR(Tabla6131116[[#This Row],[Tiempo_normal (ns)]]&gt;$P$508,Tabla6131116[[#This Row],[Tiempo_normal (ns)]]&lt;$P$509)</f>
        <v>0</v>
      </c>
    </row>
    <row r="58" spans="2:32" x14ac:dyDescent="0.3">
      <c r="B58">
        <v>55</v>
      </c>
      <c r="C58">
        <v>2943</v>
      </c>
      <c r="D58">
        <v>736</v>
      </c>
      <c r="E58">
        <v>55</v>
      </c>
      <c r="F58">
        <v>6231</v>
      </c>
      <c r="G58">
        <v>1135</v>
      </c>
      <c r="H58">
        <v>55</v>
      </c>
      <c r="I58">
        <v>17960</v>
      </c>
      <c r="J58">
        <v>5644</v>
      </c>
      <c r="K58">
        <v>55</v>
      </c>
      <c r="L58">
        <v>44468</v>
      </c>
      <c r="M58">
        <v>3917</v>
      </c>
      <c r="N58">
        <v>55</v>
      </c>
      <c r="O58">
        <v>153592</v>
      </c>
      <c r="P58">
        <v>4752</v>
      </c>
      <c r="R58" s="5">
        <v>55</v>
      </c>
      <c r="S58" t="b">
        <f>OR(Tabla19712[[#This Row],[Tiempo_lineal (ns)]]&gt;$C$508,Tabla19712[[#This Row],[Tiempo_lineal (ns)]]&lt;$C$509)</f>
        <v>0</v>
      </c>
      <c r="T58" t="b">
        <f>OR(Tabla19712[[#This Row],[Tiempo_normal (ns)]]&gt;$D$508,Tabla19712[[#This Row],[Tiempo_normal (ns)]]&lt;$D$509)</f>
        <v>0</v>
      </c>
      <c r="U58" s="5">
        <v>55</v>
      </c>
      <c r="V58" t="b">
        <f>OR(Tabla310813[[#This Row],[Tiempo_lineal (ns)]]&gt;$F$508,Tabla310813[[#This Row],[Tiempo_lineal (ns)]]&lt;$F$509)</f>
        <v>0</v>
      </c>
      <c r="W58" t="b">
        <f>OR(Tabla310813[[#This Row],[Tiempo_normal (ns)]]&gt;$G$508,Tabla310813[[#This Row],[Tiempo_normal (ns)]]&lt;$G$509)</f>
        <v>0</v>
      </c>
      <c r="X58" s="5">
        <v>55</v>
      </c>
      <c r="Y58" t="b">
        <f>OR(Tabla411914[[#This Row],[Tiempo_lineal (ns)]]&gt;$I$508,Tabla411914[[#This Row],[Tiempo_lineal (ns)]]&lt;$I$509)</f>
        <v>0</v>
      </c>
      <c r="Z58" t="b">
        <f>OR(Tabla411914[[#This Row],[Tiempo_normal (ns)]]&gt;$J$508,Tabla411914[[#This Row],[Tiempo_normal (ns)]]&lt;$J$509)</f>
        <v>0</v>
      </c>
      <c r="AA58" s="5">
        <v>55</v>
      </c>
      <c r="AB58" t="b">
        <f>OR(Tabla5121015[[#This Row],[Tiempo_lineal (ns)]]&gt;$L$508,Tabla5121015[[#This Row],[Tiempo_lineal (ns)]]&lt;$L$509)</f>
        <v>0</v>
      </c>
      <c r="AC58" t="b">
        <f>OR(Tabla5121015[[#This Row],[Tiempo_normal (ns)]]&gt;$M$508,Tabla5121015[[#This Row],[Tiempo_normal (ns)]]&lt;$M$509)</f>
        <v>0</v>
      </c>
      <c r="AD58" s="5">
        <v>55</v>
      </c>
      <c r="AE58" t="b">
        <f>OR(Tabla6131116[[#This Row],[Tiempo_lineal (ns)]]&gt;$O$508,Tabla6131116[[#This Row],[Tiempo_lineal (ns)]]&lt;$O$509)</f>
        <v>0</v>
      </c>
      <c r="AF58" s="6" t="b">
        <f>OR(Tabla6131116[[#This Row],[Tiempo_normal (ns)]]&gt;$P$508,Tabla6131116[[#This Row],[Tiempo_normal (ns)]]&lt;$P$509)</f>
        <v>0</v>
      </c>
    </row>
    <row r="59" spans="2:32" x14ac:dyDescent="0.3">
      <c r="B59">
        <v>56</v>
      </c>
      <c r="C59">
        <v>2521</v>
      </c>
      <c r="D59">
        <v>1418</v>
      </c>
      <c r="E59">
        <v>56</v>
      </c>
      <c r="F59">
        <v>6742</v>
      </c>
      <c r="G59">
        <v>4861</v>
      </c>
      <c r="H59">
        <v>56</v>
      </c>
      <c r="I59">
        <v>18927</v>
      </c>
      <c r="J59">
        <v>5241</v>
      </c>
      <c r="K59">
        <v>56</v>
      </c>
      <c r="L59">
        <v>33838</v>
      </c>
      <c r="M59">
        <v>4277</v>
      </c>
      <c r="N59">
        <v>56</v>
      </c>
      <c r="O59">
        <v>127887</v>
      </c>
      <c r="P59">
        <v>6883</v>
      </c>
      <c r="R59" s="7">
        <v>56</v>
      </c>
      <c r="S59" t="b">
        <f>OR(Tabla19712[[#This Row],[Tiempo_lineal (ns)]]&gt;$C$508,Tabla19712[[#This Row],[Tiempo_lineal (ns)]]&lt;$C$509)</f>
        <v>0</v>
      </c>
      <c r="T59" t="b">
        <f>OR(Tabla19712[[#This Row],[Tiempo_normal (ns)]]&gt;$D$508,Tabla19712[[#This Row],[Tiempo_normal (ns)]]&lt;$D$509)</f>
        <v>0</v>
      </c>
      <c r="U59" s="7">
        <v>56</v>
      </c>
      <c r="V59" t="b">
        <f>OR(Tabla310813[[#This Row],[Tiempo_lineal (ns)]]&gt;$F$508,Tabla310813[[#This Row],[Tiempo_lineal (ns)]]&lt;$F$509)</f>
        <v>0</v>
      </c>
      <c r="W59" t="b">
        <f>OR(Tabla310813[[#This Row],[Tiempo_normal (ns)]]&gt;$G$508,Tabla310813[[#This Row],[Tiempo_normal (ns)]]&lt;$G$509)</f>
        <v>0</v>
      </c>
      <c r="X59" s="7">
        <v>56</v>
      </c>
      <c r="Y59" t="b">
        <f>OR(Tabla411914[[#This Row],[Tiempo_lineal (ns)]]&gt;$I$508,Tabla411914[[#This Row],[Tiempo_lineal (ns)]]&lt;$I$509)</f>
        <v>0</v>
      </c>
      <c r="Z59" t="b">
        <f>OR(Tabla411914[[#This Row],[Tiempo_normal (ns)]]&gt;$J$508,Tabla411914[[#This Row],[Tiempo_normal (ns)]]&lt;$J$509)</f>
        <v>0</v>
      </c>
      <c r="AA59" s="7">
        <v>56</v>
      </c>
      <c r="AB59" t="b">
        <f>OR(Tabla5121015[[#This Row],[Tiempo_lineal (ns)]]&gt;$L$508,Tabla5121015[[#This Row],[Tiempo_lineal (ns)]]&lt;$L$509)</f>
        <v>1</v>
      </c>
      <c r="AC59" t="b">
        <f>OR(Tabla5121015[[#This Row],[Tiempo_normal (ns)]]&gt;$M$508,Tabla5121015[[#This Row],[Tiempo_normal (ns)]]&lt;$M$509)</f>
        <v>0</v>
      </c>
      <c r="AD59" s="7">
        <v>56</v>
      </c>
      <c r="AE59" t="b">
        <f>OR(Tabla6131116[[#This Row],[Tiempo_lineal (ns)]]&gt;$O$508,Tabla6131116[[#This Row],[Tiempo_lineal (ns)]]&lt;$O$509)</f>
        <v>0</v>
      </c>
      <c r="AF59" s="6" t="b">
        <f>OR(Tabla6131116[[#This Row],[Tiempo_normal (ns)]]&gt;$P$508,Tabla6131116[[#This Row],[Tiempo_normal (ns)]]&lt;$P$509)</f>
        <v>0</v>
      </c>
    </row>
    <row r="60" spans="2:32" x14ac:dyDescent="0.3">
      <c r="B60">
        <v>57</v>
      </c>
      <c r="C60">
        <v>2696</v>
      </c>
      <c r="D60">
        <v>1356</v>
      </c>
      <c r="E60">
        <v>57</v>
      </c>
      <c r="F60">
        <v>6209</v>
      </c>
      <c r="G60">
        <v>1026</v>
      </c>
      <c r="H60">
        <v>57</v>
      </c>
      <c r="I60">
        <v>18657</v>
      </c>
      <c r="J60">
        <v>21341</v>
      </c>
      <c r="K60">
        <v>57</v>
      </c>
      <c r="L60">
        <v>45257</v>
      </c>
      <c r="M60">
        <v>4237</v>
      </c>
      <c r="N60">
        <v>57</v>
      </c>
      <c r="O60">
        <v>133300</v>
      </c>
      <c r="P60">
        <v>4778</v>
      </c>
      <c r="R60" s="5">
        <v>57</v>
      </c>
      <c r="S60" t="b">
        <f>OR(Tabla19712[[#This Row],[Tiempo_lineal (ns)]]&gt;$C$508,Tabla19712[[#This Row],[Tiempo_lineal (ns)]]&lt;$C$509)</f>
        <v>0</v>
      </c>
      <c r="T60" t="b">
        <f>OR(Tabla19712[[#This Row],[Tiempo_normal (ns)]]&gt;$D$508,Tabla19712[[#This Row],[Tiempo_normal (ns)]]&lt;$D$509)</f>
        <v>0</v>
      </c>
      <c r="U60" s="5">
        <v>57</v>
      </c>
      <c r="V60" t="b">
        <f>OR(Tabla310813[[#This Row],[Tiempo_lineal (ns)]]&gt;$F$508,Tabla310813[[#This Row],[Tiempo_lineal (ns)]]&lt;$F$509)</f>
        <v>0</v>
      </c>
      <c r="W60" t="b">
        <f>OR(Tabla310813[[#This Row],[Tiempo_normal (ns)]]&gt;$G$508,Tabla310813[[#This Row],[Tiempo_normal (ns)]]&lt;$G$509)</f>
        <v>0</v>
      </c>
      <c r="X60" s="5">
        <v>57</v>
      </c>
      <c r="Y60" t="b">
        <f>OR(Tabla411914[[#This Row],[Tiempo_lineal (ns)]]&gt;$I$508,Tabla411914[[#This Row],[Tiempo_lineal (ns)]]&lt;$I$509)</f>
        <v>0</v>
      </c>
      <c r="Z60" t="b">
        <f>OR(Tabla411914[[#This Row],[Tiempo_normal (ns)]]&gt;$J$508,Tabla411914[[#This Row],[Tiempo_normal (ns)]]&lt;$J$509)</f>
        <v>1</v>
      </c>
      <c r="AA60" s="5">
        <v>57</v>
      </c>
      <c r="AB60" t="b">
        <f>OR(Tabla5121015[[#This Row],[Tiempo_lineal (ns)]]&gt;$L$508,Tabla5121015[[#This Row],[Tiempo_lineal (ns)]]&lt;$L$509)</f>
        <v>0</v>
      </c>
      <c r="AC60" t="b">
        <f>OR(Tabla5121015[[#This Row],[Tiempo_normal (ns)]]&gt;$M$508,Tabla5121015[[#This Row],[Tiempo_normal (ns)]]&lt;$M$509)</f>
        <v>0</v>
      </c>
      <c r="AD60" s="5">
        <v>57</v>
      </c>
      <c r="AE60" t="b">
        <f>OR(Tabla6131116[[#This Row],[Tiempo_lineal (ns)]]&gt;$O$508,Tabla6131116[[#This Row],[Tiempo_lineal (ns)]]&lt;$O$509)</f>
        <v>0</v>
      </c>
      <c r="AF60" s="6" t="b">
        <f>OR(Tabla6131116[[#This Row],[Tiempo_normal (ns)]]&gt;$P$508,Tabla6131116[[#This Row],[Tiempo_normal (ns)]]&lt;$P$509)</f>
        <v>0</v>
      </c>
    </row>
    <row r="61" spans="2:32" x14ac:dyDescent="0.3">
      <c r="B61">
        <v>58</v>
      </c>
      <c r="C61">
        <v>2721</v>
      </c>
      <c r="D61">
        <v>1309</v>
      </c>
      <c r="E61">
        <v>58</v>
      </c>
      <c r="F61">
        <v>6653</v>
      </c>
      <c r="G61">
        <v>1568</v>
      </c>
      <c r="H61">
        <v>58</v>
      </c>
      <c r="I61">
        <v>19139</v>
      </c>
      <c r="J61">
        <v>2865</v>
      </c>
      <c r="K61">
        <v>58</v>
      </c>
      <c r="L61">
        <v>31722</v>
      </c>
      <c r="M61">
        <v>3552</v>
      </c>
      <c r="N61">
        <v>58</v>
      </c>
      <c r="O61">
        <v>163934</v>
      </c>
      <c r="P61">
        <v>207924</v>
      </c>
      <c r="R61" s="7">
        <v>58</v>
      </c>
      <c r="S61" t="b">
        <f>OR(Tabla19712[[#This Row],[Tiempo_lineal (ns)]]&gt;$C$508,Tabla19712[[#This Row],[Tiempo_lineal (ns)]]&lt;$C$509)</f>
        <v>0</v>
      </c>
      <c r="T61" t="b">
        <f>OR(Tabla19712[[#This Row],[Tiempo_normal (ns)]]&gt;$D$508,Tabla19712[[#This Row],[Tiempo_normal (ns)]]&lt;$D$509)</f>
        <v>0</v>
      </c>
      <c r="U61" s="7">
        <v>58</v>
      </c>
      <c r="V61" t="b">
        <f>OR(Tabla310813[[#This Row],[Tiempo_lineal (ns)]]&gt;$F$508,Tabla310813[[#This Row],[Tiempo_lineal (ns)]]&lt;$F$509)</f>
        <v>0</v>
      </c>
      <c r="W61" t="b">
        <f>OR(Tabla310813[[#This Row],[Tiempo_normal (ns)]]&gt;$G$508,Tabla310813[[#This Row],[Tiempo_normal (ns)]]&lt;$G$509)</f>
        <v>0</v>
      </c>
      <c r="X61" s="7">
        <v>58</v>
      </c>
      <c r="Y61" t="b">
        <f>OR(Tabla411914[[#This Row],[Tiempo_lineal (ns)]]&gt;$I$508,Tabla411914[[#This Row],[Tiempo_lineal (ns)]]&lt;$I$509)</f>
        <v>0</v>
      </c>
      <c r="Z61" t="b">
        <f>OR(Tabla411914[[#This Row],[Tiempo_normal (ns)]]&gt;$J$508,Tabla411914[[#This Row],[Tiempo_normal (ns)]]&lt;$J$509)</f>
        <v>0</v>
      </c>
      <c r="AA61" s="7">
        <v>58</v>
      </c>
      <c r="AB61" t="b">
        <f>OR(Tabla5121015[[#This Row],[Tiempo_lineal (ns)]]&gt;$L$508,Tabla5121015[[#This Row],[Tiempo_lineal (ns)]]&lt;$L$509)</f>
        <v>1</v>
      </c>
      <c r="AC61" t="b">
        <f>OR(Tabla5121015[[#This Row],[Tiempo_normal (ns)]]&gt;$M$508,Tabla5121015[[#This Row],[Tiempo_normal (ns)]]&lt;$M$509)</f>
        <v>0</v>
      </c>
      <c r="AD61" s="7">
        <v>58</v>
      </c>
      <c r="AE61" t="b">
        <f>OR(Tabla6131116[[#This Row],[Tiempo_lineal (ns)]]&gt;$O$508,Tabla6131116[[#This Row],[Tiempo_lineal (ns)]]&lt;$O$509)</f>
        <v>0</v>
      </c>
      <c r="AF61" s="6" t="b">
        <f>OR(Tabla6131116[[#This Row],[Tiempo_normal (ns)]]&gt;$P$508,Tabla6131116[[#This Row],[Tiempo_normal (ns)]]&lt;$P$509)</f>
        <v>1</v>
      </c>
    </row>
    <row r="62" spans="2:32" x14ac:dyDescent="0.3">
      <c r="B62">
        <v>59</v>
      </c>
      <c r="C62">
        <v>2722</v>
      </c>
      <c r="D62">
        <v>3173</v>
      </c>
      <c r="E62">
        <v>59</v>
      </c>
      <c r="F62">
        <v>6103</v>
      </c>
      <c r="G62">
        <v>987</v>
      </c>
      <c r="H62">
        <v>59</v>
      </c>
      <c r="I62">
        <v>17624</v>
      </c>
      <c r="J62">
        <v>22842</v>
      </c>
      <c r="K62">
        <v>59</v>
      </c>
      <c r="L62">
        <v>45874</v>
      </c>
      <c r="M62">
        <v>44008</v>
      </c>
      <c r="N62">
        <v>59</v>
      </c>
      <c r="O62">
        <v>23781</v>
      </c>
      <c r="P62">
        <v>5546</v>
      </c>
      <c r="R62" s="5">
        <v>59</v>
      </c>
      <c r="S62" t="b">
        <f>OR(Tabla19712[[#This Row],[Tiempo_lineal (ns)]]&gt;$C$508,Tabla19712[[#This Row],[Tiempo_lineal (ns)]]&lt;$C$509)</f>
        <v>0</v>
      </c>
      <c r="T62" t="b">
        <f>OR(Tabla19712[[#This Row],[Tiempo_normal (ns)]]&gt;$D$508,Tabla19712[[#This Row],[Tiempo_normal (ns)]]&lt;$D$509)</f>
        <v>0</v>
      </c>
      <c r="U62" s="5">
        <v>59</v>
      </c>
      <c r="V62" t="b">
        <f>OR(Tabla310813[[#This Row],[Tiempo_lineal (ns)]]&gt;$F$508,Tabla310813[[#This Row],[Tiempo_lineal (ns)]]&lt;$F$509)</f>
        <v>0</v>
      </c>
      <c r="W62" t="b">
        <f>OR(Tabla310813[[#This Row],[Tiempo_normal (ns)]]&gt;$G$508,Tabla310813[[#This Row],[Tiempo_normal (ns)]]&lt;$G$509)</f>
        <v>0</v>
      </c>
      <c r="X62" s="5">
        <v>59</v>
      </c>
      <c r="Y62" t="b">
        <f>OR(Tabla411914[[#This Row],[Tiempo_lineal (ns)]]&gt;$I$508,Tabla411914[[#This Row],[Tiempo_lineal (ns)]]&lt;$I$509)</f>
        <v>0</v>
      </c>
      <c r="Z62" t="b">
        <f>OR(Tabla411914[[#This Row],[Tiempo_normal (ns)]]&gt;$J$508,Tabla411914[[#This Row],[Tiempo_normal (ns)]]&lt;$J$509)</f>
        <v>1</v>
      </c>
      <c r="AA62" s="5">
        <v>59</v>
      </c>
      <c r="AB62" t="b">
        <f>OR(Tabla5121015[[#This Row],[Tiempo_lineal (ns)]]&gt;$L$508,Tabla5121015[[#This Row],[Tiempo_lineal (ns)]]&lt;$L$509)</f>
        <v>0</v>
      </c>
      <c r="AC62" t="b">
        <f>OR(Tabla5121015[[#This Row],[Tiempo_normal (ns)]]&gt;$M$508,Tabla5121015[[#This Row],[Tiempo_normal (ns)]]&lt;$M$509)</f>
        <v>1</v>
      </c>
      <c r="AD62" s="5">
        <v>59</v>
      </c>
      <c r="AE62" t="b">
        <f>OR(Tabla6131116[[#This Row],[Tiempo_lineal (ns)]]&gt;$O$508,Tabla6131116[[#This Row],[Tiempo_lineal (ns)]]&lt;$O$509)</f>
        <v>1</v>
      </c>
      <c r="AF62" s="6" t="b">
        <f>OR(Tabla6131116[[#This Row],[Tiempo_normal (ns)]]&gt;$P$508,Tabla6131116[[#This Row],[Tiempo_normal (ns)]]&lt;$P$509)</f>
        <v>0</v>
      </c>
    </row>
    <row r="63" spans="2:32" x14ac:dyDescent="0.3">
      <c r="B63">
        <v>60</v>
      </c>
      <c r="C63">
        <v>3583</v>
      </c>
      <c r="D63">
        <v>977</v>
      </c>
      <c r="E63">
        <v>60</v>
      </c>
      <c r="F63">
        <v>7038</v>
      </c>
      <c r="G63">
        <v>1102</v>
      </c>
      <c r="H63">
        <v>60</v>
      </c>
      <c r="I63">
        <v>20278</v>
      </c>
      <c r="J63">
        <v>2788</v>
      </c>
      <c r="K63">
        <v>60</v>
      </c>
      <c r="L63">
        <v>55721</v>
      </c>
      <c r="M63">
        <v>3598</v>
      </c>
      <c r="N63">
        <v>60</v>
      </c>
      <c r="O63">
        <v>125086</v>
      </c>
      <c r="P63">
        <v>5150</v>
      </c>
      <c r="R63" s="7">
        <v>60</v>
      </c>
      <c r="S63" t="b">
        <f>OR(Tabla19712[[#This Row],[Tiempo_lineal (ns)]]&gt;$C$508,Tabla19712[[#This Row],[Tiempo_lineal (ns)]]&lt;$C$509)</f>
        <v>0</v>
      </c>
      <c r="T63" t="b">
        <f>OR(Tabla19712[[#This Row],[Tiempo_normal (ns)]]&gt;$D$508,Tabla19712[[#This Row],[Tiempo_normal (ns)]]&lt;$D$509)</f>
        <v>0</v>
      </c>
      <c r="U63" s="7">
        <v>60</v>
      </c>
      <c r="V63" t="b">
        <f>OR(Tabla310813[[#This Row],[Tiempo_lineal (ns)]]&gt;$F$508,Tabla310813[[#This Row],[Tiempo_lineal (ns)]]&lt;$F$509)</f>
        <v>0</v>
      </c>
      <c r="W63" t="b">
        <f>OR(Tabla310813[[#This Row],[Tiempo_normal (ns)]]&gt;$G$508,Tabla310813[[#This Row],[Tiempo_normal (ns)]]&lt;$G$509)</f>
        <v>0</v>
      </c>
      <c r="X63" s="7">
        <v>60</v>
      </c>
      <c r="Y63" t="b">
        <f>OR(Tabla411914[[#This Row],[Tiempo_lineal (ns)]]&gt;$I$508,Tabla411914[[#This Row],[Tiempo_lineal (ns)]]&lt;$I$509)</f>
        <v>0</v>
      </c>
      <c r="Z63" t="b">
        <f>OR(Tabla411914[[#This Row],[Tiempo_normal (ns)]]&gt;$J$508,Tabla411914[[#This Row],[Tiempo_normal (ns)]]&lt;$J$509)</f>
        <v>0</v>
      </c>
      <c r="AA63" s="7">
        <v>60</v>
      </c>
      <c r="AB63" t="b">
        <f>OR(Tabla5121015[[#This Row],[Tiempo_lineal (ns)]]&gt;$L$508,Tabla5121015[[#This Row],[Tiempo_lineal (ns)]]&lt;$L$509)</f>
        <v>1</v>
      </c>
      <c r="AC63" t="b">
        <f>OR(Tabla5121015[[#This Row],[Tiempo_normal (ns)]]&gt;$M$508,Tabla5121015[[#This Row],[Tiempo_normal (ns)]]&lt;$M$509)</f>
        <v>0</v>
      </c>
      <c r="AD63" s="7">
        <v>60</v>
      </c>
      <c r="AE63" t="b">
        <f>OR(Tabla6131116[[#This Row],[Tiempo_lineal (ns)]]&gt;$O$508,Tabla6131116[[#This Row],[Tiempo_lineal (ns)]]&lt;$O$509)</f>
        <v>0</v>
      </c>
      <c r="AF63" s="6" t="b">
        <f>OR(Tabla6131116[[#This Row],[Tiempo_normal (ns)]]&gt;$P$508,Tabla6131116[[#This Row],[Tiempo_normal (ns)]]&lt;$P$509)</f>
        <v>0</v>
      </c>
    </row>
    <row r="64" spans="2:32" x14ac:dyDescent="0.3">
      <c r="B64">
        <v>61</v>
      </c>
      <c r="C64">
        <v>4624</v>
      </c>
      <c r="D64">
        <v>1621</v>
      </c>
      <c r="E64">
        <v>61</v>
      </c>
      <c r="F64">
        <v>5556</v>
      </c>
      <c r="G64">
        <v>1018</v>
      </c>
      <c r="H64">
        <v>61</v>
      </c>
      <c r="I64">
        <v>18407</v>
      </c>
      <c r="J64">
        <v>5242</v>
      </c>
      <c r="K64">
        <v>61</v>
      </c>
      <c r="L64">
        <v>45049</v>
      </c>
      <c r="M64">
        <v>3894</v>
      </c>
      <c r="N64">
        <v>61</v>
      </c>
      <c r="O64">
        <v>130130</v>
      </c>
      <c r="P64">
        <v>5903</v>
      </c>
      <c r="R64" s="5">
        <v>61</v>
      </c>
      <c r="S64" t="b">
        <f>OR(Tabla19712[[#This Row],[Tiempo_lineal (ns)]]&gt;$C$508,Tabla19712[[#This Row],[Tiempo_lineal (ns)]]&lt;$C$509)</f>
        <v>1</v>
      </c>
      <c r="T64" t="b">
        <f>OR(Tabla19712[[#This Row],[Tiempo_normal (ns)]]&gt;$D$508,Tabla19712[[#This Row],[Tiempo_normal (ns)]]&lt;$D$509)</f>
        <v>0</v>
      </c>
      <c r="U64" s="5">
        <v>61</v>
      </c>
      <c r="V64" t="b">
        <f>OR(Tabla310813[[#This Row],[Tiempo_lineal (ns)]]&gt;$F$508,Tabla310813[[#This Row],[Tiempo_lineal (ns)]]&lt;$F$509)</f>
        <v>0</v>
      </c>
      <c r="W64" t="b">
        <f>OR(Tabla310813[[#This Row],[Tiempo_normal (ns)]]&gt;$G$508,Tabla310813[[#This Row],[Tiempo_normal (ns)]]&lt;$G$509)</f>
        <v>0</v>
      </c>
      <c r="X64" s="5">
        <v>61</v>
      </c>
      <c r="Y64" t="b">
        <f>OR(Tabla411914[[#This Row],[Tiempo_lineal (ns)]]&gt;$I$508,Tabla411914[[#This Row],[Tiempo_lineal (ns)]]&lt;$I$509)</f>
        <v>0</v>
      </c>
      <c r="Z64" t="b">
        <f>OR(Tabla411914[[#This Row],[Tiempo_normal (ns)]]&gt;$J$508,Tabla411914[[#This Row],[Tiempo_normal (ns)]]&lt;$J$509)</f>
        <v>0</v>
      </c>
      <c r="AA64" s="5">
        <v>61</v>
      </c>
      <c r="AB64" t="b">
        <f>OR(Tabla5121015[[#This Row],[Tiempo_lineal (ns)]]&gt;$L$508,Tabla5121015[[#This Row],[Tiempo_lineal (ns)]]&lt;$L$509)</f>
        <v>0</v>
      </c>
      <c r="AC64" t="b">
        <f>OR(Tabla5121015[[#This Row],[Tiempo_normal (ns)]]&gt;$M$508,Tabla5121015[[#This Row],[Tiempo_normal (ns)]]&lt;$M$509)</f>
        <v>0</v>
      </c>
      <c r="AD64" s="5">
        <v>61</v>
      </c>
      <c r="AE64" t="b">
        <f>OR(Tabla6131116[[#This Row],[Tiempo_lineal (ns)]]&gt;$O$508,Tabla6131116[[#This Row],[Tiempo_lineal (ns)]]&lt;$O$509)</f>
        <v>0</v>
      </c>
      <c r="AF64" s="6" t="b">
        <f>OR(Tabla6131116[[#This Row],[Tiempo_normal (ns)]]&gt;$P$508,Tabla6131116[[#This Row],[Tiempo_normal (ns)]]&lt;$P$509)</f>
        <v>0</v>
      </c>
    </row>
    <row r="65" spans="2:32" x14ac:dyDescent="0.3">
      <c r="B65">
        <v>62</v>
      </c>
      <c r="C65">
        <v>3213</v>
      </c>
      <c r="D65">
        <v>1477</v>
      </c>
      <c r="E65">
        <v>62</v>
      </c>
      <c r="F65">
        <v>5669</v>
      </c>
      <c r="G65">
        <v>3970</v>
      </c>
      <c r="H65">
        <v>62</v>
      </c>
      <c r="I65">
        <v>18324</v>
      </c>
      <c r="J65">
        <v>2353</v>
      </c>
      <c r="K65">
        <v>62</v>
      </c>
      <c r="L65">
        <v>47677</v>
      </c>
      <c r="M65">
        <v>5768</v>
      </c>
      <c r="N65">
        <v>62</v>
      </c>
      <c r="O65">
        <v>131138</v>
      </c>
      <c r="P65">
        <v>4932</v>
      </c>
      <c r="R65" s="7">
        <v>62</v>
      </c>
      <c r="S65" t="b">
        <f>OR(Tabla19712[[#This Row],[Tiempo_lineal (ns)]]&gt;$C$508,Tabla19712[[#This Row],[Tiempo_lineal (ns)]]&lt;$C$509)</f>
        <v>0</v>
      </c>
      <c r="T65" t="b">
        <f>OR(Tabla19712[[#This Row],[Tiempo_normal (ns)]]&gt;$D$508,Tabla19712[[#This Row],[Tiempo_normal (ns)]]&lt;$D$509)</f>
        <v>0</v>
      </c>
      <c r="U65" s="7">
        <v>62</v>
      </c>
      <c r="V65" t="b">
        <f>OR(Tabla310813[[#This Row],[Tiempo_lineal (ns)]]&gt;$F$508,Tabla310813[[#This Row],[Tiempo_lineal (ns)]]&lt;$F$509)</f>
        <v>0</v>
      </c>
      <c r="W65" t="b">
        <f>OR(Tabla310813[[#This Row],[Tiempo_normal (ns)]]&gt;$G$508,Tabla310813[[#This Row],[Tiempo_normal (ns)]]&lt;$G$509)</f>
        <v>0</v>
      </c>
      <c r="X65" s="7">
        <v>62</v>
      </c>
      <c r="Y65" t="b">
        <f>OR(Tabla411914[[#This Row],[Tiempo_lineal (ns)]]&gt;$I$508,Tabla411914[[#This Row],[Tiempo_lineal (ns)]]&lt;$I$509)</f>
        <v>0</v>
      </c>
      <c r="Z65" t="b">
        <f>OR(Tabla411914[[#This Row],[Tiempo_normal (ns)]]&gt;$J$508,Tabla411914[[#This Row],[Tiempo_normal (ns)]]&lt;$J$509)</f>
        <v>0</v>
      </c>
      <c r="AA65" s="7">
        <v>62</v>
      </c>
      <c r="AB65" t="b">
        <f>OR(Tabla5121015[[#This Row],[Tiempo_lineal (ns)]]&gt;$L$508,Tabla5121015[[#This Row],[Tiempo_lineal (ns)]]&lt;$L$509)</f>
        <v>0</v>
      </c>
      <c r="AC65" t="b">
        <f>OR(Tabla5121015[[#This Row],[Tiempo_normal (ns)]]&gt;$M$508,Tabla5121015[[#This Row],[Tiempo_normal (ns)]]&lt;$M$509)</f>
        <v>0</v>
      </c>
      <c r="AD65" s="7">
        <v>62</v>
      </c>
      <c r="AE65" t="b">
        <f>OR(Tabla6131116[[#This Row],[Tiempo_lineal (ns)]]&gt;$O$508,Tabla6131116[[#This Row],[Tiempo_lineal (ns)]]&lt;$O$509)</f>
        <v>0</v>
      </c>
      <c r="AF65" s="6" t="b">
        <f>OR(Tabla6131116[[#This Row],[Tiempo_normal (ns)]]&gt;$P$508,Tabla6131116[[#This Row],[Tiempo_normal (ns)]]&lt;$P$509)</f>
        <v>0</v>
      </c>
    </row>
    <row r="66" spans="2:32" x14ac:dyDescent="0.3">
      <c r="B66">
        <v>63</v>
      </c>
      <c r="C66">
        <v>4605</v>
      </c>
      <c r="D66">
        <v>1795</v>
      </c>
      <c r="E66">
        <v>63</v>
      </c>
      <c r="F66">
        <v>6060</v>
      </c>
      <c r="G66">
        <v>3664</v>
      </c>
      <c r="H66">
        <v>63</v>
      </c>
      <c r="I66">
        <v>11587</v>
      </c>
      <c r="J66">
        <v>6096</v>
      </c>
      <c r="K66">
        <v>63</v>
      </c>
      <c r="L66">
        <v>43402</v>
      </c>
      <c r="M66">
        <v>42124</v>
      </c>
      <c r="N66">
        <v>63</v>
      </c>
      <c r="O66">
        <v>147384</v>
      </c>
      <c r="P66">
        <v>5732</v>
      </c>
      <c r="R66" s="5">
        <v>63</v>
      </c>
      <c r="S66" t="b">
        <f>OR(Tabla19712[[#This Row],[Tiempo_lineal (ns)]]&gt;$C$508,Tabla19712[[#This Row],[Tiempo_lineal (ns)]]&lt;$C$509)</f>
        <v>1</v>
      </c>
      <c r="T66" t="b">
        <f>OR(Tabla19712[[#This Row],[Tiempo_normal (ns)]]&gt;$D$508,Tabla19712[[#This Row],[Tiempo_normal (ns)]]&lt;$D$509)</f>
        <v>0</v>
      </c>
      <c r="U66" s="5">
        <v>63</v>
      </c>
      <c r="V66" t="b">
        <f>OR(Tabla310813[[#This Row],[Tiempo_lineal (ns)]]&gt;$F$508,Tabla310813[[#This Row],[Tiempo_lineal (ns)]]&lt;$F$509)</f>
        <v>0</v>
      </c>
      <c r="W66" t="b">
        <f>OR(Tabla310813[[#This Row],[Tiempo_normal (ns)]]&gt;$G$508,Tabla310813[[#This Row],[Tiempo_normal (ns)]]&lt;$G$509)</f>
        <v>0</v>
      </c>
      <c r="X66" s="5">
        <v>63</v>
      </c>
      <c r="Y66" t="b">
        <f>OR(Tabla411914[[#This Row],[Tiempo_lineal (ns)]]&gt;$I$508,Tabla411914[[#This Row],[Tiempo_lineal (ns)]]&lt;$I$509)</f>
        <v>1</v>
      </c>
      <c r="Z66" t="b">
        <f>OR(Tabla411914[[#This Row],[Tiempo_normal (ns)]]&gt;$J$508,Tabla411914[[#This Row],[Tiempo_normal (ns)]]&lt;$J$509)</f>
        <v>0</v>
      </c>
      <c r="AA66" s="5">
        <v>63</v>
      </c>
      <c r="AB66" t="b">
        <f>OR(Tabla5121015[[#This Row],[Tiempo_lineal (ns)]]&gt;$L$508,Tabla5121015[[#This Row],[Tiempo_lineal (ns)]]&lt;$L$509)</f>
        <v>0</v>
      </c>
      <c r="AC66" t="b">
        <f>OR(Tabla5121015[[#This Row],[Tiempo_normal (ns)]]&gt;$M$508,Tabla5121015[[#This Row],[Tiempo_normal (ns)]]&lt;$M$509)</f>
        <v>1</v>
      </c>
      <c r="AD66" s="5">
        <v>63</v>
      </c>
      <c r="AE66" t="b">
        <f>OR(Tabla6131116[[#This Row],[Tiempo_lineal (ns)]]&gt;$O$508,Tabla6131116[[#This Row],[Tiempo_lineal (ns)]]&lt;$O$509)</f>
        <v>0</v>
      </c>
      <c r="AF66" s="6" t="b">
        <f>OR(Tabla6131116[[#This Row],[Tiempo_normal (ns)]]&gt;$P$508,Tabla6131116[[#This Row],[Tiempo_normal (ns)]]&lt;$P$509)</f>
        <v>0</v>
      </c>
    </row>
    <row r="67" spans="2:32" x14ac:dyDescent="0.3">
      <c r="B67">
        <v>64</v>
      </c>
      <c r="C67">
        <v>2908</v>
      </c>
      <c r="D67">
        <v>2220</v>
      </c>
      <c r="E67">
        <v>64</v>
      </c>
      <c r="F67">
        <v>7800</v>
      </c>
      <c r="G67">
        <v>1761</v>
      </c>
      <c r="H67">
        <v>64</v>
      </c>
      <c r="I67">
        <v>23268</v>
      </c>
      <c r="J67">
        <v>3824</v>
      </c>
      <c r="K67">
        <v>64</v>
      </c>
      <c r="L67">
        <v>52960</v>
      </c>
      <c r="M67">
        <v>7113</v>
      </c>
      <c r="N67">
        <v>64</v>
      </c>
      <c r="O67">
        <v>131585</v>
      </c>
      <c r="P67">
        <v>5503</v>
      </c>
      <c r="R67" s="7">
        <v>64</v>
      </c>
      <c r="S67" t="b">
        <f>OR(Tabla19712[[#This Row],[Tiempo_lineal (ns)]]&gt;$C$508,Tabla19712[[#This Row],[Tiempo_lineal (ns)]]&lt;$C$509)</f>
        <v>0</v>
      </c>
      <c r="T67" t="b">
        <f>OR(Tabla19712[[#This Row],[Tiempo_normal (ns)]]&gt;$D$508,Tabla19712[[#This Row],[Tiempo_normal (ns)]]&lt;$D$509)</f>
        <v>0</v>
      </c>
      <c r="U67" s="7">
        <v>64</v>
      </c>
      <c r="V67" t="b">
        <f>OR(Tabla310813[[#This Row],[Tiempo_lineal (ns)]]&gt;$F$508,Tabla310813[[#This Row],[Tiempo_lineal (ns)]]&lt;$F$509)</f>
        <v>0</v>
      </c>
      <c r="W67" t="b">
        <f>OR(Tabla310813[[#This Row],[Tiempo_normal (ns)]]&gt;$G$508,Tabla310813[[#This Row],[Tiempo_normal (ns)]]&lt;$G$509)</f>
        <v>0</v>
      </c>
      <c r="X67" s="7">
        <v>64</v>
      </c>
      <c r="Y67" t="b">
        <f>OR(Tabla411914[[#This Row],[Tiempo_lineal (ns)]]&gt;$I$508,Tabla411914[[#This Row],[Tiempo_lineal (ns)]]&lt;$I$509)</f>
        <v>0</v>
      </c>
      <c r="Z67" t="b">
        <f>OR(Tabla411914[[#This Row],[Tiempo_normal (ns)]]&gt;$J$508,Tabla411914[[#This Row],[Tiempo_normal (ns)]]&lt;$J$509)</f>
        <v>0</v>
      </c>
      <c r="AA67" s="7">
        <v>64</v>
      </c>
      <c r="AB67" t="b">
        <f>OR(Tabla5121015[[#This Row],[Tiempo_lineal (ns)]]&gt;$L$508,Tabla5121015[[#This Row],[Tiempo_lineal (ns)]]&lt;$L$509)</f>
        <v>0</v>
      </c>
      <c r="AC67" t="b">
        <f>OR(Tabla5121015[[#This Row],[Tiempo_normal (ns)]]&gt;$M$508,Tabla5121015[[#This Row],[Tiempo_normal (ns)]]&lt;$M$509)</f>
        <v>0</v>
      </c>
      <c r="AD67" s="7">
        <v>64</v>
      </c>
      <c r="AE67" t="b">
        <f>OR(Tabla6131116[[#This Row],[Tiempo_lineal (ns)]]&gt;$O$508,Tabla6131116[[#This Row],[Tiempo_lineal (ns)]]&lt;$O$509)</f>
        <v>0</v>
      </c>
      <c r="AF67" s="6" t="b">
        <f>OR(Tabla6131116[[#This Row],[Tiempo_normal (ns)]]&gt;$P$508,Tabla6131116[[#This Row],[Tiempo_normal (ns)]]&lt;$P$509)</f>
        <v>0</v>
      </c>
    </row>
    <row r="68" spans="2:32" x14ac:dyDescent="0.3">
      <c r="B68">
        <v>65</v>
      </c>
      <c r="C68">
        <v>4331</v>
      </c>
      <c r="D68">
        <v>1183</v>
      </c>
      <c r="E68">
        <v>65</v>
      </c>
      <c r="F68">
        <v>6878</v>
      </c>
      <c r="G68">
        <v>5445</v>
      </c>
      <c r="H68">
        <v>65</v>
      </c>
      <c r="I68">
        <v>6674</v>
      </c>
      <c r="J68">
        <v>4397</v>
      </c>
      <c r="K68">
        <v>65</v>
      </c>
      <c r="L68">
        <v>41958</v>
      </c>
      <c r="M68">
        <v>5958</v>
      </c>
      <c r="N68">
        <v>65</v>
      </c>
      <c r="O68">
        <v>194932</v>
      </c>
      <c r="P68">
        <v>19480</v>
      </c>
      <c r="R68" s="5">
        <v>65</v>
      </c>
      <c r="S68" t="b">
        <f>OR(Tabla19712[[#This Row],[Tiempo_lineal (ns)]]&gt;$C$508,Tabla19712[[#This Row],[Tiempo_lineal (ns)]]&lt;$C$509)</f>
        <v>0</v>
      </c>
      <c r="T68" t="b">
        <f>OR(Tabla19712[[#This Row],[Tiempo_normal (ns)]]&gt;$D$508,Tabla19712[[#This Row],[Tiempo_normal (ns)]]&lt;$D$509)</f>
        <v>0</v>
      </c>
      <c r="U68" s="5">
        <v>65</v>
      </c>
      <c r="V68" t="b">
        <f>OR(Tabla310813[[#This Row],[Tiempo_lineal (ns)]]&gt;$F$508,Tabla310813[[#This Row],[Tiempo_lineal (ns)]]&lt;$F$509)</f>
        <v>0</v>
      </c>
      <c r="W68" t="b">
        <f>OR(Tabla310813[[#This Row],[Tiempo_normal (ns)]]&gt;$G$508,Tabla310813[[#This Row],[Tiempo_normal (ns)]]&lt;$G$509)</f>
        <v>0</v>
      </c>
      <c r="X68" s="5">
        <v>65</v>
      </c>
      <c r="Y68" t="b">
        <f>OR(Tabla411914[[#This Row],[Tiempo_lineal (ns)]]&gt;$I$508,Tabla411914[[#This Row],[Tiempo_lineal (ns)]]&lt;$I$509)</f>
        <v>1</v>
      </c>
      <c r="Z68" t="b">
        <f>OR(Tabla411914[[#This Row],[Tiempo_normal (ns)]]&gt;$J$508,Tabla411914[[#This Row],[Tiempo_normal (ns)]]&lt;$J$509)</f>
        <v>0</v>
      </c>
      <c r="AA68" s="5">
        <v>65</v>
      </c>
      <c r="AB68" t="b">
        <f>OR(Tabla5121015[[#This Row],[Tiempo_lineal (ns)]]&gt;$L$508,Tabla5121015[[#This Row],[Tiempo_lineal (ns)]]&lt;$L$509)</f>
        <v>0</v>
      </c>
      <c r="AC68" t="b">
        <f>OR(Tabla5121015[[#This Row],[Tiempo_normal (ns)]]&gt;$M$508,Tabla5121015[[#This Row],[Tiempo_normal (ns)]]&lt;$M$509)</f>
        <v>0</v>
      </c>
      <c r="AD68" s="5">
        <v>65</v>
      </c>
      <c r="AE68" t="b">
        <f>OR(Tabla6131116[[#This Row],[Tiempo_lineal (ns)]]&gt;$O$508,Tabla6131116[[#This Row],[Tiempo_lineal (ns)]]&lt;$O$509)</f>
        <v>0</v>
      </c>
      <c r="AF68" s="6" t="b">
        <f>OR(Tabla6131116[[#This Row],[Tiempo_normal (ns)]]&gt;$P$508,Tabla6131116[[#This Row],[Tiempo_normal (ns)]]&lt;$P$509)</f>
        <v>1</v>
      </c>
    </row>
    <row r="69" spans="2:32" x14ac:dyDescent="0.3">
      <c r="B69">
        <v>66</v>
      </c>
      <c r="C69">
        <v>3971</v>
      </c>
      <c r="D69">
        <v>1769</v>
      </c>
      <c r="E69">
        <v>66</v>
      </c>
      <c r="F69">
        <v>6012</v>
      </c>
      <c r="G69">
        <v>4491</v>
      </c>
      <c r="H69">
        <v>66</v>
      </c>
      <c r="I69">
        <v>18426</v>
      </c>
      <c r="J69">
        <v>4753</v>
      </c>
      <c r="K69">
        <v>66</v>
      </c>
      <c r="L69">
        <v>44688</v>
      </c>
      <c r="M69">
        <v>4052</v>
      </c>
      <c r="N69">
        <v>66</v>
      </c>
      <c r="O69">
        <v>146681</v>
      </c>
      <c r="P69">
        <v>5120</v>
      </c>
      <c r="R69" s="7">
        <v>66</v>
      </c>
      <c r="S69" t="b">
        <f>OR(Tabla19712[[#This Row],[Tiempo_lineal (ns)]]&gt;$C$508,Tabla19712[[#This Row],[Tiempo_lineal (ns)]]&lt;$C$509)</f>
        <v>0</v>
      </c>
      <c r="T69" t="b">
        <f>OR(Tabla19712[[#This Row],[Tiempo_normal (ns)]]&gt;$D$508,Tabla19712[[#This Row],[Tiempo_normal (ns)]]&lt;$D$509)</f>
        <v>0</v>
      </c>
      <c r="U69" s="7">
        <v>66</v>
      </c>
      <c r="V69" t="b">
        <f>OR(Tabla310813[[#This Row],[Tiempo_lineal (ns)]]&gt;$F$508,Tabla310813[[#This Row],[Tiempo_lineal (ns)]]&lt;$F$509)</f>
        <v>0</v>
      </c>
      <c r="W69" t="b">
        <f>OR(Tabla310813[[#This Row],[Tiempo_normal (ns)]]&gt;$G$508,Tabla310813[[#This Row],[Tiempo_normal (ns)]]&lt;$G$509)</f>
        <v>0</v>
      </c>
      <c r="X69" s="7">
        <v>66</v>
      </c>
      <c r="Y69" t="b">
        <f>OR(Tabla411914[[#This Row],[Tiempo_lineal (ns)]]&gt;$I$508,Tabla411914[[#This Row],[Tiempo_lineal (ns)]]&lt;$I$509)</f>
        <v>0</v>
      </c>
      <c r="Z69" t="b">
        <f>OR(Tabla411914[[#This Row],[Tiempo_normal (ns)]]&gt;$J$508,Tabla411914[[#This Row],[Tiempo_normal (ns)]]&lt;$J$509)</f>
        <v>0</v>
      </c>
      <c r="AA69" s="7">
        <v>66</v>
      </c>
      <c r="AB69" t="b">
        <f>OR(Tabla5121015[[#This Row],[Tiempo_lineal (ns)]]&gt;$L$508,Tabla5121015[[#This Row],[Tiempo_lineal (ns)]]&lt;$L$509)</f>
        <v>0</v>
      </c>
      <c r="AC69" t="b">
        <f>OR(Tabla5121015[[#This Row],[Tiempo_normal (ns)]]&gt;$M$508,Tabla5121015[[#This Row],[Tiempo_normal (ns)]]&lt;$M$509)</f>
        <v>0</v>
      </c>
      <c r="AD69" s="7">
        <v>66</v>
      </c>
      <c r="AE69" t="b">
        <f>OR(Tabla6131116[[#This Row],[Tiempo_lineal (ns)]]&gt;$O$508,Tabla6131116[[#This Row],[Tiempo_lineal (ns)]]&lt;$O$509)</f>
        <v>0</v>
      </c>
      <c r="AF69" s="6" t="b">
        <f>OR(Tabla6131116[[#This Row],[Tiempo_normal (ns)]]&gt;$P$508,Tabla6131116[[#This Row],[Tiempo_normal (ns)]]&lt;$P$509)</f>
        <v>0</v>
      </c>
    </row>
    <row r="70" spans="2:32" x14ac:dyDescent="0.3">
      <c r="B70">
        <v>67</v>
      </c>
      <c r="C70">
        <v>2644</v>
      </c>
      <c r="D70">
        <v>1016</v>
      </c>
      <c r="E70">
        <v>67</v>
      </c>
      <c r="F70">
        <v>6879</v>
      </c>
      <c r="G70">
        <v>1023</v>
      </c>
      <c r="H70">
        <v>67</v>
      </c>
      <c r="I70">
        <v>16919</v>
      </c>
      <c r="J70">
        <v>16929</v>
      </c>
      <c r="K70">
        <v>67</v>
      </c>
      <c r="L70">
        <v>56066</v>
      </c>
      <c r="M70">
        <v>4041</v>
      </c>
      <c r="N70">
        <v>67</v>
      </c>
      <c r="O70">
        <v>40970</v>
      </c>
      <c r="P70">
        <v>3858</v>
      </c>
      <c r="R70" s="5">
        <v>67</v>
      </c>
      <c r="S70" t="b">
        <f>OR(Tabla19712[[#This Row],[Tiempo_lineal (ns)]]&gt;$C$508,Tabla19712[[#This Row],[Tiempo_lineal (ns)]]&lt;$C$509)</f>
        <v>0</v>
      </c>
      <c r="T70" t="b">
        <f>OR(Tabla19712[[#This Row],[Tiempo_normal (ns)]]&gt;$D$508,Tabla19712[[#This Row],[Tiempo_normal (ns)]]&lt;$D$509)</f>
        <v>0</v>
      </c>
      <c r="U70" s="5">
        <v>67</v>
      </c>
      <c r="V70" t="b">
        <f>OR(Tabla310813[[#This Row],[Tiempo_lineal (ns)]]&gt;$F$508,Tabla310813[[#This Row],[Tiempo_lineal (ns)]]&lt;$F$509)</f>
        <v>0</v>
      </c>
      <c r="W70" t="b">
        <f>OR(Tabla310813[[#This Row],[Tiempo_normal (ns)]]&gt;$G$508,Tabla310813[[#This Row],[Tiempo_normal (ns)]]&lt;$G$509)</f>
        <v>0</v>
      </c>
      <c r="X70" s="5">
        <v>67</v>
      </c>
      <c r="Y70" t="b">
        <f>OR(Tabla411914[[#This Row],[Tiempo_lineal (ns)]]&gt;$I$508,Tabla411914[[#This Row],[Tiempo_lineal (ns)]]&lt;$I$509)</f>
        <v>0</v>
      </c>
      <c r="Z70" t="b">
        <f>OR(Tabla411914[[#This Row],[Tiempo_normal (ns)]]&gt;$J$508,Tabla411914[[#This Row],[Tiempo_normal (ns)]]&lt;$J$509)</f>
        <v>1</v>
      </c>
      <c r="AA70" s="5">
        <v>67</v>
      </c>
      <c r="AB70" t="b">
        <f>OR(Tabla5121015[[#This Row],[Tiempo_lineal (ns)]]&gt;$L$508,Tabla5121015[[#This Row],[Tiempo_lineal (ns)]]&lt;$L$509)</f>
        <v>1</v>
      </c>
      <c r="AC70" t="b">
        <f>OR(Tabla5121015[[#This Row],[Tiempo_normal (ns)]]&gt;$M$508,Tabla5121015[[#This Row],[Tiempo_normal (ns)]]&lt;$M$509)</f>
        <v>0</v>
      </c>
      <c r="AD70" s="5">
        <v>67</v>
      </c>
      <c r="AE70" t="b">
        <f>OR(Tabla6131116[[#This Row],[Tiempo_lineal (ns)]]&gt;$O$508,Tabla6131116[[#This Row],[Tiempo_lineal (ns)]]&lt;$O$509)</f>
        <v>1</v>
      </c>
      <c r="AF70" s="6" t="b">
        <f>OR(Tabla6131116[[#This Row],[Tiempo_normal (ns)]]&gt;$P$508,Tabla6131116[[#This Row],[Tiempo_normal (ns)]]&lt;$P$509)</f>
        <v>0</v>
      </c>
    </row>
    <row r="71" spans="2:32" x14ac:dyDescent="0.3">
      <c r="B71">
        <v>68</v>
      </c>
      <c r="C71">
        <v>2667</v>
      </c>
      <c r="D71">
        <v>899</v>
      </c>
      <c r="E71">
        <v>68</v>
      </c>
      <c r="F71">
        <v>5198</v>
      </c>
      <c r="G71">
        <v>3272</v>
      </c>
      <c r="H71">
        <v>68</v>
      </c>
      <c r="I71">
        <v>18574</v>
      </c>
      <c r="J71">
        <v>17043</v>
      </c>
      <c r="K71">
        <v>68</v>
      </c>
      <c r="L71">
        <v>44944</v>
      </c>
      <c r="M71">
        <v>45037</v>
      </c>
      <c r="N71">
        <v>68</v>
      </c>
      <c r="O71">
        <v>179881</v>
      </c>
      <c r="P71">
        <v>5349</v>
      </c>
      <c r="R71" s="7">
        <v>68</v>
      </c>
      <c r="S71" t="b">
        <f>OR(Tabla19712[[#This Row],[Tiempo_lineal (ns)]]&gt;$C$508,Tabla19712[[#This Row],[Tiempo_lineal (ns)]]&lt;$C$509)</f>
        <v>0</v>
      </c>
      <c r="T71" t="b">
        <f>OR(Tabla19712[[#This Row],[Tiempo_normal (ns)]]&gt;$D$508,Tabla19712[[#This Row],[Tiempo_normal (ns)]]&lt;$D$509)</f>
        <v>0</v>
      </c>
      <c r="U71" s="7">
        <v>68</v>
      </c>
      <c r="V71" t="b">
        <f>OR(Tabla310813[[#This Row],[Tiempo_lineal (ns)]]&gt;$F$508,Tabla310813[[#This Row],[Tiempo_lineal (ns)]]&lt;$F$509)</f>
        <v>0</v>
      </c>
      <c r="W71" t="b">
        <f>OR(Tabla310813[[#This Row],[Tiempo_normal (ns)]]&gt;$G$508,Tabla310813[[#This Row],[Tiempo_normal (ns)]]&lt;$G$509)</f>
        <v>0</v>
      </c>
      <c r="X71" s="7">
        <v>68</v>
      </c>
      <c r="Y71" t="b">
        <f>OR(Tabla411914[[#This Row],[Tiempo_lineal (ns)]]&gt;$I$508,Tabla411914[[#This Row],[Tiempo_lineal (ns)]]&lt;$I$509)</f>
        <v>0</v>
      </c>
      <c r="Z71" t="b">
        <f>OR(Tabla411914[[#This Row],[Tiempo_normal (ns)]]&gt;$J$508,Tabla411914[[#This Row],[Tiempo_normal (ns)]]&lt;$J$509)</f>
        <v>1</v>
      </c>
      <c r="AA71" s="7">
        <v>68</v>
      </c>
      <c r="AB71" t="b">
        <f>OR(Tabla5121015[[#This Row],[Tiempo_lineal (ns)]]&gt;$L$508,Tabla5121015[[#This Row],[Tiempo_lineal (ns)]]&lt;$L$509)</f>
        <v>0</v>
      </c>
      <c r="AC71" t="b">
        <f>OR(Tabla5121015[[#This Row],[Tiempo_normal (ns)]]&gt;$M$508,Tabla5121015[[#This Row],[Tiempo_normal (ns)]]&lt;$M$509)</f>
        <v>1</v>
      </c>
      <c r="AD71" s="7">
        <v>68</v>
      </c>
      <c r="AE71" t="b">
        <f>OR(Tabla6131116[[#This Row],[Tiempo_lineal (ns)]]&gt;$O$508,Tabla6131116[[#This Row],[Tiempo_lineal (ns)]]&lt;$O$509)</f>
        <v>0</v>
      </c>
      <c r="AF71" s="6" t="b">
        <f>OR(Tabla6131116[[#This Row],[Tiempo_normal (ns)]]&gt;$P$508,Tabla6131116[[#This Row],[Tiempo_normal (ns)]]&lt;$P$509)</f>
        <v>0</v>
      </c>
    </row>
    <row r="72" spans="2:32" x14ac:dyDescent="0.3">
      <c r="B72">
        <v>69</v>
      </c>
      <c r="C72">
        <v>2629</v>
      </c>
      <c r="D72">
        <v>1148</v>
      </c>
      <c r="E72">
        <v>69</v>
      </c>
      <c r="F72">
        <v>6440</v>
      </c>
      <c r="G72">
        <v>7984</v>
      </c>
      <c r="H72">
        <v>69</v>
      </c>
      <c r="I72">
        <v>17936</v>
      </c>
      <c r="J72">
        <v>17411</v>
      </c>
      <c r="K72">
        <v>69</v>
      </c>
      <c r="L72">
        <v>4675</v>
      </c>
      <c r="M72">
        <v>43467</v>
      </c>
      <c r="N72">
        <v>69</v>
      </c>
      <c r="O72">
        <v>133685</v>
      </c>
      <c r="P72">
        <v>5298</v>
      </c>
      <c r="R72" s="5">
        <v>69</v>
      </c>
      <c r="S72" t="b">
        <f>OR(Tabla19712[[#This Row],[Tiempo_lineal (ns)]]&gt;$C$508,Tabla19712[[#This Row],[Tiempo_lineal (ns)]]&lt;$C$509)</f>
        <v>0</v>
      </c>
      <c r="T72" t="b">
        <f>OR(Tabla19712[[#This Row],[Tiempo_normal (ns)]]&gt;$D$508,Tabla19712[[#This Row],[Tiempo_normal (ns)]]&lt;$D$509)</f>
        <v>0</v>
      </c>
      <c r="U72" s="5">
        <v>69</v>
      </c>
      <c r="V72" t="b">
        <f>OR(Tabla310813[[#This Row],[Tiempo_lineal (ns)]]&gt;$F$508,Tabla310813[[#This Row],[Tiempo_lineal (ns)]]&lt;$F$509)</f>
        <v>0</v>
      </c>
      <c r="W72" t="b">
        <f>OR(Tabla310813[[#This Row],[Tiempo_normal (ns)]]&gt;$G$508,Tabla310813[[#This Row],[Tiempo_normal (ns)]]&lt;$G$509)</f>
        <v>1</v>
      </c>
      <c r="X72" s="5">
        <v>69</v>
      </c>
      <c r="Y72" t="b">
        <f>OR(Tabla411914[[#This Row],[Tiempo_lineal (ns)]]&gt;$I$508,Tabla411914[[#This Row],[Tiempo_lineal (ns)]]&lt;$I$509)</f>
        <v>0</v>
      </c>
      <c r="Z72" t="b">
        <f>OR(Tabla411914[[#This Row],[Tiempo_normal (ns)]]&gt;$J$508,Tabla411914[[#This Row],[Tiempo_normal (ns)]]&lt;$J$509)</f>
        <v>1</v>
      </c>
      <c r="AA72" s="5">
        <v>69</v>
      </c>
      <c r="AB72" t="b">
        <f>OR(Tabla5121015[[#This Row],[Tiempo_lineal (ns)]]&gt;$L$508,Tabla5121015[[#This Row],[Tiempo_lineal (ns)]]&lt;$L$509)</f>
        <v>1</v>
      </c>
      <c r="AC72" t="b">
        <f>OR(Tabla5121015[[#This Row],[Tiempo_normal (ns)]]&gt;$M$508,Tabla5121015[[#This Row],[Tiempo_normal (ns)]]&lt;$M$509)</f>
        <v>1</v>
      </c>
      <c r="AD72" s="5">
        <v>69</v>
      </c>
      <c r="AE72" t="b">
        <f>OR(Tabla6131116[[#This Row],[Tiempo_lineal (ns)]]&gt;$O$508,Tabla6131116[[#This Row],[Tiempo_lineal (ns)]]&lt;$O$509)</f>
        <v>0</v>
      </c>
      <c r="AF72" s="6" t="b">
        <f>OR(Tabla6131116[[#This Row],[Tiempo_normal (ns)]]&gt;$P$508,Tabla6131116[[#This Row],[Tiempo_normal (ns)]]&lt;$P$509)</f>
        <v>0</v>
      </c>
    </row>
    <row r="73" spans="2:32" x14ac:dyDescent="0.3">
      <c r="B73">
        <v>70</v>
      </c>
      <c r="C73">
        <v>3089</v>
      </c>
      <c r="D73">
        <v>691</v>
      </c>
      <c r="E73">
        <v>70</v>
      </c>
      <c r="F73">
        <v>9632</v>
      </c>
      <c r="G73">
        <v>1652</v>
      </c>
      <c r="H73">
        <v>70</v>
      </c>
      <c r="I73">
        <v>9844</v>
      </c>
      <c r="J73">
        <v>8733</v>
      </c>
      <c r="K73">
        <v>70</v>
      </c>
      <c r="L73">
        <v>43074</v>
      </c>
      <c r="M73">
        <v>4181</v>
      </c>
      <c r="N73">
        <v>70</v>
      </c>
      <c r="O73">
        <v>170276</v>
      </c>
      <c r="P73">
        <v>5270</v>
      </c>
      <c r="R73" s="7">
        <v>70</v>
      </c>
      <c r="S73" t="b">
        <f>OR(Tabla19712[[#This Row],[Tiempo_lineal (ns)]]&gt;$C$508,Tabla19712[[#This Row],[Tiempo_lineal (ns)]]&lt;$C$509)</f>
        <v>0</v>
      </c>
      <c r="T73" t="b">
        <f>OR(Tabla19712[[#This Row],[Tiempo_normal (ns)]]&gt;$D$508,Tabla19712[[#This Row],[Tiempo_normal (ns)]]&lt;$D$509)</f>
        <v>0</v>
      </c>
      <c r="U73" s="7">
        <v>70</v>
      </c>
      <c r="V73" t="b">
        <f>OR(Tabla310813[[#This Row],[Tiempo_lineal (ns)]]&gt;$F$508,Tabla310813[[#This Row],[Tiempo_lineal (ns)]]&lt;$F$509)</f>
        <v>1</v>
      </c>
      <c r="W73" t="b">
        <f>OR(Tabla310813[[#This Row],[Tiempo_normal (ns)]]&gt;$G$508,Tabla310813[[#This Row],[Tiempo_normal (ns)]]&lt;$G$509)</f>
        <v>0</v>
      </c>
      <c r="X73" s="7">
        <v>70</v>
      </c>
      <c r="Y73" t="b">
        <f>OR(Tabla411914[[#This Row],[Tiempo_lineal (ns)]]&gt;$I$508,Tabla411914[[#This Row],[Tiempo_lineal (ns)]]&lt;$I$509)</f>
        <v>1</v>
      </c>
      <c r="Z73" t="b">
        <f>OR(Tabla411914[[#This Row],[Tiempo_normal (ns)]]&gt;$J$508,Tabla411914[[#This Row],[Tiempo_normal (ns)]]&lt;$J$509)</f>
        <v>0</v>
      </c>
      <c r="AA73" s="7">
        <v>70</v>
      </c>
      <c r="AB73" t="b">
        <f>OR(Tabla5121015[[#This Row],[Tiempo_lineal (ns)]]&gt;$L$508,Tabla5121015[[#This Row],[Tiempo_lineal (ns)]]&lt;$L$509)</f>
        <v>0</v>
      </c>
      <c r="AC73" t="b">
        <f>OR(Tabla5121015[[#This Row],[Tiempo_normal (ns)]]&gt;$M$508,Tabla5121015[[#This Row],[Tiempo_normal (ns)]]&lt;$M$509)</f>
        <v>0</v>
      </c>
      <c r="AD73" s="7">
        <v>70</v>
      </c>
      <c r="AE73" t="b">
        <f>OR(Tabla6131116[[#This Row],[Tiempo_lineal (ns)]]&gt;$O$508,Tabla6131116[[#This Row],[Tiempo_lineal (ns)]]&lt;$O$509)</f>
        <v>0</v>
      </c>
      <c r="AF73" s="6" t="b">
        <f>OR(Tabla6131116[[#This Row],[Tiempo_normal (ns)]]&gt;$P$508,Tabla6131116[[#This Row],[Tiempo_normal (ns)]]&lt;$P$509)</f>
        <v>0</v>
      </c>
    </row>
    <row r="74" spans="2:32" x14ac:dyDescent="0.3">
      <c r="B74">
        <v>71</v>
      </c>
      <c r="C74">
        <v>2654</v>
      </c>
      <c r="D74">
        <v>766</v>
      </c>
      <c r="E74">
        <v>71</v>
      </c>
      <c r="F74">
        <v>6042</v>
      </c>
      <c r="G74">
        <v>1098</v>
      </c>
      <c r="H74">
        <v>71</v>
      </c>
      <c r="I74">
        <v>18269</v>
      </c>
      <c r="J74">
        <v>4716</v>
      </c>
      <c r="K74">
        <v>71</v>
      </c>
      <c r="L74">
        <v>44381</v>
      </c>
      <c r="M74">
        <v>4138</v>
      </c>
      <c r="N74">
        <v>71</v>
      </c>
      <c r="O74">
        <v>153959</v>
      </c>
      <c r="P74">
        <v>5078</v>
      </c>
      <c r="R74" s="5">
        <v>71</v>
      </c>
      <c r="S74" t="b">
        <f>OR(Tabla19712[[#This Row],[Tiempo_lineal (ns)]]&gt;$C$508,Tabla19712[[#This Row],[Tiempo_lineal (ns)]]&lt;$C$509)</f>
        <v>0</v>
      </c>
      <c r="T74" t="b">
        <f>OR(Tabla19712[[#This Row],[Tiempo_normal (ns)]]&gt;$D$508,Tabla19712[[#This Row],[Tiempo_normal (ns)]]&lt;$D$509)</f>
        <v>0</v>
      </c>
      <c r="U74" s="5">
        <v>71</v>
      </c>
      <c r="V74" t="b">
        <f>OR(Tabla310813[[#This Row],[Tiempo_lineal (ns)]]&gt;$F$508,Tabla310813[[#This Row],[Tiempo_lineal (ns)]]&lt;$F$509)</f>
        <v>0</v>
      </c>
      <c r="W74" t="b">
        <f>OR(Tabla310813[[#This Row],[Tiempo_normal (ns)]]&gt;$G$508,Tabla310813[[#This Row],[Tiempo_normal (ns)]]&lt;$G$509)</f>
        <v>0</v>
      </c>
      <c r="X74" s="5">
        <v>71</v>
      </c>
      <c r="Y74" t="b">
        <f>OR(Tabla411914[[#This Row],[Tiempo_lineal (ns)]]&gt;$I$508,Tabla411914[[#This Row],[Tiempo_lineal (ns)]]&lt;$I$509)</f>
        <v>0</v>
      </c>
      <c r="Z74" t="b">
        <f>OR(Tabla411914[[#This Row],[Tiempo_normal (ns)]]&gt;$J$508,Tabla411914[[#This Row],[Tiempo_normal (ns)]]&lt;$J$509)</f>
        <v>0</v>
      </c>
      <c r="AA74" s="5">
        <v>71</v>
      </c>
      <c r="AB74" t="b">
        <f>OR(Tabla5121015[[#This Row],[Tiempo_lineal (ns)]]&gt;$L$508,Tabla5121015[[#This Row],[Tiempo_lineal (ns)]]&lt;$L$509)</f>
        <v>0</v>
      </c>
      <c r="AC74" t="b">
        <f>OR(Tabla5121015[[#This Row],[Tiempo_normal (ns)]]&gt;$M$508,Tabla5121015[[#This Row],[Tiempo_normal (ns)]]&lt;$M$509)</f>
        <v>0</v>
      </c>
      <c r="AD74" s="5">
        <v>71</v>
      </c>
      <c r="AE74" t="b">
        <f>OR(Tabla6131116[[#This Row],[Tiempo_lineal (ns)]]&gt;$O$508,Tabla6131116[[#This Row],[Tiempo_lineal (ns)]]&lt;$O$509)</f>
        <v>0</v>
      </c>
      <c r="AF74" s="6" t="b">
        <f>OR(Tabla6131116[[#This Row],[Tiempo_normal (ns)]]&gt;$P$508,Tabla6131116[[#This Row],[Tiempo_normal (ns)]]&lt;$P$509)</f>
        <v>0</v>
      </c>
    </row>
    <row r="75" spans="2:32" x14ac:dyDescent="0.3">
      <c r="B75">
        <v>72</v>
      </c>
      <c r="C75">
        <v>2382</v>
      </c>
      <c r="D75">
        <v>1348</v>
      </c>
      <c r="E75">
        <v>72</v>
      </c>
      <c r="F75">
        <v>6105</v>
      </c>
      <c r="G75">
        <v>1088</v>
      </c>
      <c r="H75">
        <v>72</v>
      </c>
      <c r="I75">
        <v>6688</v>
      </c>
      <c r="J75">
        <v>6495</v>
      </c>
      <c r="K75">
        <v>72</v>
      </c>
      <c r="L75">
        <v>43146</v>
      </c>
      <c r="M75">
        <v>4877</v>
      </c>
      <c r="N75">
        <v>72</v>
      </c>
      <c r="O75">
        <v>136469</v>
      </c>
      <c r="P75">
        <v>22573</v>
      </c>
      <c r="R75" s="7">
        <v>72</v>
      </c>
      <c r="S75" t="b">
        <f>OR(Tabla19712[[#This Row],[Tiempo_lineal (ns)]]&gt;$C$508,Tabla19712[[#This Row],[Tiempo_lineal (ns)]]&lt;$C$509)</f>
        <v>0</v>
      </c>
      <c r="T75" t="b">
        <f>OR(Tabla19712[[#This Row],[Tiempo_normal (ns)]]&gt;$D$508,Tabla19712[[#This Row],[Tiempo_normal (ns)]]&lt;$D$509)</f>
        <v>0</v>
      </c>
      <c r="U75" s="7">
        <v>72</v>
      </c>
      <c r="V75" t="b">
        <f>OR(Tabla310813[[#This Row],[Tiempo_lineal (ns)]]&gt;$F$508,Tabla310813[[#This Row],[Tiempo_lineal (ns)]]&lt;$F$509)</f>
        <v>0</v>
      </c>
      <c r="W75" t="b">
        <f>OR(Tabla310813[[#This Row],[Tiempo_normal (ns)]]&gt;$G$508,Tabla310813[[#This Row],[Tiempo_normal (ns)]]&lt;$G$509)</f>
        <v>0</v>
      </c>
      <c r="X75" s="7">
        <v>72</v>
      </c>
      <c r="Y75" t="b">
        <f>OR(Tabla411914[[#This Row],[Tiempo_lineal (ns)]]&gt;$I$508,Tabla411914[[#This Row],[Tiempo_lineal (ns)]]&lt;$I$509)</f>
        <v>1</v>
      </c>
      <c r="Z75" t="b">
        <f>OR(Tabla411914[[#This Row],[Tiempo_normal (ns)]]&gt;$J$508,Tabla411914[[#This Row],[Tiempo_normal (ns)]]&lt;$J$509)</f>
        <v>0</v>
      </c>
      <c r="AA75" s="7">
        <v>72</v>
      </c>
      <c r="AB75" t="b">
        <f>OR(Tabla5121015[[#This Row],[Tiempo_lineal (ns)]]&gt;$L$508,Tabla5121015[[#This Row],[Tiempo_lineal (ns)]]&lt;$L$509)</f>
        <v>0</v>
      </c>
      <c r="AC75" t="b">
        <f>OR(Tabla5121015[[#This Row],[Tiempo_normal (ns)]]&gt;$M$508,Tabla5121015[[#This Row],[Tiempo_normal (ns)]]&lt;$M$509)</f>
        <v>0</v>
      </c>
      <c r="AD75" s="7">
        <v>72</v>
      </c>
      <c r="AE75" t="b">
        <f>OR(Tabla6131116[[#This Row],[Tiempo_lineal (ns)]]&gt;$O$508,Tabla6131116[[#This Row],[Tiempo_lineal (ns)]]&lt;$O$509)</f>
        <v>0</v>
      </c>
      <c r="AF75" s="6" t="b">
        <f>OR(Tabla6131116[[#This Row],[Tiempo_normal (ns)]]&gt;$P$508,Tabla6131116[[#This Row],[Tiempo_normal (ns)]]&lt;$P$509)</f>
        <v>1</v>
      </c>
    </row>
    <row r="76" spans="2:32" x14ac:dyDescent="0.3">
      <c r="B76">
        <v>73</v>
      </c>
      <c r="C76">
        <v>2946</v>
      </c>
      <c r="D76">
        <v>1160</v>
      </c>
      <c r="E76">
        <v>73</v>
      </c>
      <c r="F76">
        <v>171565</v>
      </c>
      <c r="G76">
        <v>2869</v>
      </c>
      <c r="H76">
        <v>73</v>
      </c>
      <c r="I76">
        <v>24072</v>
      </c>
      <c r="J76">
        <v>37063</v>
      </c>
      <c r="K76">
        <v>73</v>
      </c>
      <c r="L76">
        <v>45128</v>
      </c>
      <c r="M76">
        <v>5469</v>
      </c>
      <c r="N76">
        <v>73</v>
      </c>
      <c r="O76">
        <v>133210</v>
      </c>
      <c r="P76">
        <v>5845</v>
      </c>
      <c r="R76" s="5">
        <v>73</v>
      </c>
      <c r="S76" t="b">
        <f>OR(Tabla19712[[#This Row],[Tiempo_lineal (ns)]]&gt;$C$508,Tabla19712[[#This Row],[Tiempo_lineal (ns)]]&lt;$C$509)</f>
        <v>0</v>
      </c>
      <c r="T76" t="b">
        <f>OR(Tabla19712[[#This Row],[Tiempo_normal (ns)]]&gt;$D$508,Tabla19712[[#This Row],[Tiempo_normal (ns)]]&lt;$D$509)</f>
        <v>0</v>
      </c>
      <c r="U76" s="5">
        <v>73</v>
      </c>
      <c r="V76" t="b">
        <f>OR(Tabla310813[[#This Row],[Tiempo_lineal (ns)]]&gt;$F$508,Tabla310813[[#This Row],[Tiempo_lineal (ns)]]&lt;$F$509)</f>
        <v>1</v>
      </c>
      <c r="W76" t="b">
        <f>OR(Tabla310813[[#This Row],[Tiempo_normal (ns)]]&gt;$G$508,Tabla310813[[#This Row],[Tiempo_normal (ns)]]&lt;$G$509)</f>
        <v>0</v>
      </c>
      <c r="X76" s="5">
        <v>73</v>
      </c>
      <c r="Y76" t="b">
        <f>OR(Tabla411914[[#This Row],[Tiempo_lineal (ns)]]&gt;$I$508,Tabla411914[[#This Row],[Tiempo_lineal (ns)]]&lt;$I$509)</f>
        <v>0</v>
      </c>
      <c r="Z76" t="b">
        <f>OR(Tabla411914[[#This Row],[Tiempo_normal (ns)]]&gt;$J$508,Tabla411914[[#This Row],[Tiempo_normal (ns)]]&lt;$J$509)</f>
        <v>1</v>
      </c>
      <c r="AA76" s="5">
        <v>73</v>
      </c>
      <c r="AB76" t="b">
        <f>OR(Tabla5121015[[#This Row],[Tiempo_lineal (ns)]]&gt;$L$508,Tabla5121015[[#This Row],[Tiempo_lineal (ns)]]&lt;$L$509)</f>
        <v>0</v>
      </c>
      <c r="AC76" t="b">
        <f>OR(Tabla5121015[[#This Row],[Tiempo_normal (ns)]]&gt;$M$508,Tabla5121015[[#This Row],[Tiempo_normal (ns)]]&lt;$M$509)</f>
        <v>0</v>
      </c>
      <c r="AD76" s="5">
        <v>73</v>
      </c>
      <c r="AE76" t="b">
        <f>OR(Tabla6131116[[#This Row],[Tiempo_lineal (ns)]]&gt;$O$508,Tabla6131116[[#This Row],[Tiempo_lineal (ns)]]&lt;$O$509)</f>
        <v>0</v>
      </c>
      <c r="AF76" s="6" t="b">
        <f>OR(Tabla6131116[[#This Row],[Tiempo_normal (ns)]]&gt;$P$508,Tabla6131116[[#This Row],[Tiempo_normal (ns)]]&lt;$P$509)</f>
        <v>0</v>
      </c>
    </row>
    <row r="77" spans="2:32" x14ac:dyDescent="0.3">
      <c r="B77">
        <v>74</v>
      </c>
      <c r="C77">
        <v>2453</v>
      </c>
      <c r="D77">
        <v>867</v>
      </c>
      <c r="E77">
        <v>74</v>
      </c>
      <c r="F77">
        <v>7744</v>
      </c>
      <c r="G77">
        <v>1559</v>
      </c>
      <c r="H77">
        <v>74</v>
      </c>
      <c r="I77">
        <v>23184</v>
      </c>
      <c r="J77">
        <v>5630</v>
      </c>
      <c r="K77">
        <v>74</v>
      </c>
      <c r="L77">
        <v>44100</v>
      </c>
      <c r="M77">
        <v>49356</v>
      </c>
      <c r="N77">
        <v>74</v>
      </c>
      <c r="O77">
        <v>132658</v>
      </c>
      <c r="P77">
        <v>130685</v>
      </c>
      <c r="R77" s="7">
        <v>74</v>
      </c>
      <c r="S77" t="b">
        <f>OR(Tabla19712[[#This Row],[Tiempo_lineal (ns)]]&gt;$C$508,Tabla19712[[#This Row],[Tiempo_lineal (ns)]]&lt;$C$509)</f>
        <v>0</v>
      </c>
      <c r="T77" t="b">
        <f>OR(Tabla19712[[#This Row],[Tiempo_normal (ns)]]&gt;$D$508,Tabla19712[[#This Row],[Tiempo_normal (ns)]]&lt;$D$509)</f>
        <v>0</v>
      </c>
      <c r="U77" s="7">
        <v>74</v>
      </c>
      <c r="V77" t="b">
        <f>OR(Tabla310813[[#This Row],[Tiempo_lineal (ns)]]&gt;$F$508,Tabla310813[[#This Row],[Tiempo_lineal (ns)]]&lt;$F$509)</f>
        <v>0</v>
      </c>
      <c r="W77" t="b">
        <f>OR(Tabla310813[[#This Row],[Tiempo_normal (ns)]]&gt;$G$508,Tabla310813[[#This Row],[Tiempo_normal (ns)]]&lt;$G$509)</f>
        <v>0</v>
      </c>
      <c r="X77" s="7">
        <v>74</v>
      </c>
      <c r="Y77" t="b">
        <f>OR(Tabla411914[[#This Row],[Tiempo_lineal (ns)]]&gt;$I$508,Tabla411914[[#This Row],[Tiempo_lineal (ns)]]&lt;$I$509)</f>
        <v>0</v>
      </c>
      <c r="Z77" t="b">
        <f>OR(Tabla411914[[#This Row],[Tiempo_normal (ns)]]&gt;$J$508,Tabla411914[[#This Row],[Tiempo_normal (ns)]]&lt;$J$509)</f>
        <v>0</v>
      </c>
      <c r="AA77" s="7">
        <v>74</v>
      </c>
      <c r="AB77" t="b">
        <f>OR(Tabla5121015[[#This Row],[Tiempo_lineal (ns)]]&gt;$L$508,Tabla5121015[[#This Row],[Tiempo_lineal (ns)]]&lt;$L$509)</f>
        <v>0</v>
      </c>
      <c r="AC77" t="b">
        <f>OR(Tabla5121015[[#This Row],[Tiempo_normal (ns)]]&gt;$M$508,Tabla5121015[[#This Row],[Tiempo_normal (ns)]]&lt;$M$509)</f>
        <v>1</v>
      </c>
      <c r="AD77" s="7">
        <v>74</v>
      </c>
      <c r="AE77" t="b">
        <f>OR(Tabla6131116[[#This Row],[Tiempo_lineal (ns)]]&gt;$O$508,Tabla6131116[[#This Row],[Tiempo_lineal (ns)]]&lt;$O$509)</f>
        <v>0</v>
      </c>
      <c r="AF77" s="6" t="b">
        <f>OR(Tabla6131116[[#This Row],[Tiempo_normal (ns)]]&gt;$P$508,Tabla6131116[[#This Row],[Tiempo_normal (ns)]]&lt;$P$509)</f>
        <v>1</v>
      </c>
    </row>
    <row r="78" spans="2:32" x14ac:dyDescent="0.3">
      <c r="B78">
        <v>75</v>
      </c>
      <c r="C78">
        <v>2676</v>
      </c>
      <c r="D78">
        <v>1315</v>
      </c>
      <c r="E78">
        <v>75</v>
      </c>
      <c r="F78">
        <v>11917</v>
      </c>
      <c r="G78">
        <v>1492</v>
      </c>
      <c r="H78">
        <v>75</v>
      </c>
      <c r="I78">
        <v>18060</v>
      </c>
      <c r="J78">
        <v>4380</v>
      </c>
      <c r="K78">
        <v>75</v>
      </c>
      <c r="L78">
        <v>42883</v>
      </c>
      <c r="M78">
        <v>11658</v>
      </c>
      <c r="N78">
        <v>75</v>
      </c>
      <c r="O78">
        <v>221661</v>
      </c>
      <c r="P78">
        <v>4661</v>
      </c>
      <c r="R78" s="5">
        <v>75</v>
      </c>
      <c r="S78" t="b">
        <f>OR(Tabla19712[[#This Row],[Tiempo_lineal (ns)]]&gt;$C$508,Tabla19712[[#This Row],[Tiempo_lineal (ns)]]&lt;$C$509)</f>
        <v>0</v>
      </c>
      <c r="T78" t="b">
        <f>OR(Tabla19712[[#This Row],[Tiempo_normal (ns)]]&gt;$D$508,Tabla19712[[#This Row],[Tiempo_normal (ns)]]&lt;$D$509)</f>
        <v>0</v>
      </c>
      <c r="U78" s="5">
        <v>75</v>
      </c>
      <c r="V78" t="b">
        <f>OR(Tabla310813[[#This Row],[Tiempo_lineal (ns)]]&gt;$F$508,Tabla310813[[#This Row],[Tiempo_lineal (ns)]]&lt;$F$509)</f>
        <v>1</v>
      </c>
      <c r="W78" t="b">
        <f>OR(Tabla310813[[#This Row],[Tiempo_normal (ns)]]&gt;$G$508,Tabla310813[[#This Row],[Tiempo_normal (ns)]]&lt;$G$509)</f>
        <v>0</v>
      </c>
      <c r="X78" s="5">
        <v>75</v>
      </c>
      <c r="Y78" t="b">
        <f>OR(Tabla411914[[#This Row],[Tiempo_lineal (ns)]]&gt;$I$508,Tabla411914[[#This Row],[Tiempo_lineal (ns)]]&lt;$I$509)</f>
        <v>0</v>
      </c>
      <c r="Z78" t="b">
        <f>OR(Tabla411914[[#This Row],[Tiempo_normal (ns)]]&gt;$J$508,Tabla411914[[#This Row],[Tiempo_normal (ns)]]&lt;$J$509)</f>
        <v>0</v>
      </c>
      <c r="AA78" s="5">
        <v>75</v>
      </c>
      <c r="AB78" t="b">
        <f>OR(Tabla5121015[[#This Row],[Tiempo_lineal (ns)]]&gt;$L$508,Tabla5121015[[#This Row],[Tiempo_lineal (ns)]]&lt;$L$509)</f>
        <v>0</v>
      </c>
      <c r="AC78" t="b">
        <f>OR(Tabla5121015[[#This Row],[Tiempo_normal (ns)]]&gt;$M$508,Tabla5121015[[#This Row],[Tiempo_normal (ns)]]&lt;$M$509)</f>
        <v>1</v>
      </c>
      <c r="AD78" s="5">
        <v>75</v>
      </c>
      <c r="AE78" t="b">
        <f>OR(Tabla6131116[[#This Row],[Tiempo_lineal (ns)]]&gt;$O$508,Tabla6131116[[#This Row],[Tiempo_lineal (ns)]]&lt;$O$509)</f>
        <v>1</v>
      </c>
      <c r="AF78" s="6" t="b">
        <f>OR(Tabla6131116[[#This Row],[Tiempo_normal (ns)]]&gt;$P$508,Tabla6131116[[#This Row],[Tiempo_normal (ns)]]&lt;$P$509)</f>
        <v>0</v>
      </c>
    </row>
    <row r="79" spans="2:32" x14ac:dyDescent="0.3">
      <c r="B79">
        <v>76</v>
      </c>
      <c r="C79">
        <v>3180</v>
      </c>
      <c r="D79">
        <v>2658</v>
      </c>
      <c r="E79">
        <v>76</v>
      </c>
      <c r="F79">
        <v>5325</v>
      </c>
      <c r="G79">
        <v>4658</v>
      </c>
      <c r="H79">
        <v>76</v>
      </c>
      <c r="I79">
        <v>23702</v>
      </c>
      <c r="J79">
        <v>28257</v>
      </c>
      <c r="K79">
        <v>76</v>
      </c>
      <c r="L79">
        <v>45564</v>
      </c>
      <c r="M79">
        <v>4957</v>
      </c>
      <c r="N79">
        <v>76</v>
      </c>
      <c r="O79">
        <v>134070</v>
      </c>
      <c r="P79">
        <v>5634</v>
      </c>
      <c r="R79" s="7">
        <v>76</v>
      </c>
      <c r="S79" t="b">
        <f>OR(Tabla19712[[#This Row],[Tiempo_lineal (ns)]]&gt;$C$508,Tabla19712[[#This Row],[Tiempo_lineal (ns)]]&lt;$C$509)</f>
        <v>0</v>
      </c>
      <c r="T79" t="b">
        <f>OR(Tabla19712[[#This Row],[Tiempo_normal (ns)]]&gt;$D$508,Tabla19712[[#This Row],[Tiempo_normal (ns)]]&lt;$D$509)</f>
        <v>0</v>
      </c>
      <c r="U79" s="7">
        <v>76</v>
      </c>
      <c r="V79" t="b">
        <f>OR(Tabla310813[[#This Row],[Tiempo_lineal (ns)]]&gt;$F$508,Tabla310813[[#This Row],[Tiempo_lineal (ns)]]&lt;$F$509)</f>
        <v>0</v>
      </c>
      <c r="W79" t="b">
        <f>OR(Tabla310813[[#This Row],[Tiempo_normal (ns)]]&gt;$G$508,Tabla310813[[#This Row],[Tiempo_normal (ns)]]&lt;$G$509)</f>
        <v>0</v>
      </c>
      <c r="X79" s="7">
        <v>76</v>
      </c>
      <c r="Y79" t="b">
        <f>OR(Tabla411914[[#This Row],[Tiempo_lineal (ns)]]&gt;$I$508,Tabla411914[[#This Row],[Tiempo_lineal (ns)]]&lt;$I$509)</f>
        <v>0</v>
      </c>
      <c r="Z79" t="b">
        <f>OR(Tabla411914[[#This Row],[Tiempo_normal (ns)]]&gt;$J$508,Tabla411914[[#This Row],[Tiempo_normal (ns)]]&lt;$J$509)</f>
        <v>1</v>
      </c>
      <c r="AA79" s="7">
        <v>76</v>
      </c>
      <c r="AB79" t="b">
        <f>OR(Tabla5121015[[#This Row],[Tiempo_lineal (ns)]]&gt;$L$508,Tabla5121015[[#This Row],[Tiempo_lineal (ns)]]&lt;$L$509)</f>
        <v>0</v>
      </c>
      <c r="AC79" t="b">
        <f>OR(Tabla5121015[[#This Row],[Tiempo_normal (ns)]]&gt;$M$508,Tabla5121015[[#This Row],[Tiempo_normal (ns)]]&lt;$M$509)</f>
        <v>0</v>
      </c>
      <c r="AD79" s="7">
        <v>76</v>
      </c>
      <c r="AE79" t="b">
        <f>OR(Tabla6131116[[#This Row],[Tiempo_lineal (ns)]]&gt;$O$508,Tabla6131116[[#This Row],[Tiempo_lineal (ns)]]&lt;$O$509)</f>
        <v>0</v>
      </c>
      <c r="AF79" s="6" t="b">
        <f>OR(Tabla6131116[[#This Row],[Tiempo_normal (ns)]]&gt;$P$508,Tabla6131116[[#This Row],[Tiempo_normal (ns)]]&lt;$P$509)</f>
        <v>0</v>
      </c>
    </row>
    <row r="80" spans="2:32" x14ac:dyDescent="0.3">
      <c r="B80">
        <v>77</v>
      </c>
      <c r="C80">
        <v>2852</v>
      </c>
      <c r="D80">
        <v>1050</v>
      </c>
      <c r="E80">
        <v>77</v>
      </c>
      <c r="F80">
        <v>5462</v>
      </c>
      <c r="G80">
        <v>3877</v>
      </c>
      <c r="H80">
        <v>77</v>
      </c>
      <c r="I80">
        <v>22254</v>
      </c>
      <c r="J80">
        <v>22811</v>
      </c>
      <c r="K80">
        <v>77</v>
      </c>
      <c r="L80">
        <v>43608</v>
      </c>
      <c r="M80">
        <v>44603</v>
      </c>
      <c r="N80">
        <v>77</v>
      </c>
      <c r="O80">
        <v>38264</v>
      </c>
      <c r="P80">
        <v>5345</v>
      </c>
      <c r="R80" s="5">
        <v>77</v>
      </c>
      <c r="S80" t="b">
        <f>OR(Tabla19712[[#This Row],[Tiempo_lineal (ns)]]&gt;$C$508,Tabla19712[[#This Row],[Tiempo_lineal (ns)]]&lt;$C$509)</f>
        <v>0</v>
      </c>
      <c r="T80" t="b">
        <f>OR(Tabla19712[[#This Row],[Tiempo_normal (ns)]]&gt;$D$508,Tabla19712[[#This Row],[Tiempo_normal (ns)]]&lt;$D$509)</f>
        <v>0</v>
      </c>
      <c r="U80" s="5">
        <v>77</v>
      </c>
      <c r="V80" t="b">
        <f>OR(Tabla310813[[#This Row],[Tiempo_lineal (ns)]]&gt;$F$508,Tabla310813[[#This Row],[Tiempo_lineal (ns)]]&lt;$F$509)</f>
        <v>0</v>
      </c>
      <c r="W80" t="b">
        <f>OR(Tabla310813[[#This Row],[Tiempo_normal (ns)]]&gt;$G$508,Tabla310813[[#This Row],[Tiempo_normal (ns)]]&lt;$G$509)</f>
        <v>0</v>
      </c>
      <c r="X80" s="5">
        <v>77</v>
      </c>
      <c r="Y80" t="b">
        <f>OR(Tabla411914[[#This Row],[Tiempo_lineal (ns)]]&gt;$I$508,Tabla411914[[#This Row],[Tiempo_lineal (ns)]]&lt;$I$509)</f>
        <v>0</v>
      </c>
      <c r="Z80" t="b">
        <f>OR(Tabla411914[[#This Row],[Tiempo_normal (ns)]]&gt;$J$508,Tabla411914[[#This Row],[Tiempo_normal (ns)]]&lt;$J$509)</f>
        <v>1</v>
      </c>
      <c r="AA80" s="5">
        <v>77</v>
      </c>
      <c r="AB80" t="b">
        <f>OR(Tabla5121015[[#This Row],[Tiempo_lineal (ns)]]&gt;$L$508,Tabla5121015[[#This Row],[Tiempo_lineal (ns)]]&lt;$L$509)</f>
        <v>0</v>
      </c>
      <c r="AC80" t="b">
        <f>OR(Tabla5121015[[#This Row],[Tiempo_normal (ns)]]&gt;$M$508,Tabla5121015[[#This Row],[Tiempo_normal (ns)]]&lt;$M$509)</f>
        <v>1</v>
      </c>
      <c r="AD80" s="5">
        <v>77</v>
      </c>
      <c r="AE80" t="b">
        <f>OR(Tabla6131116[[#This Row],[Tiempo_lineal (ns)]]&gt;$O$508,Tabla6131116[[#This Row],[Tiempo_lineal (ns)]]&lt;$O$509)</f>
        <v>1</v>
      </c>
      <c r="AF80" s="6" t="b">
        <f>OR(Tabla6131116[[#This Row],[Tiempo_normal (ns)]]&gt;$P$508,Tabla6131116[[#This Row],[Tiempo_normal (ns)]]&lt;$P$509)</f>
        <v>0</v>
      </c>
    </row>
    <row r="81" spans="2:32" x14ac:dyDescent="0.3">
      <c r="B81">
        <v>78</v>
      </c>
      <c r="C81">
        <v>4546</v>
      </c>
      <c r="D81">
        <v>3339</v>
      </c>
      <c r="E81">
        <v>78</v>
      </c>
      <c r="F81">
        <v>6661</v>
      </c>
      <c r="G81">
        <v>1159</v>
      </c>
      <c r="H81">
        <v>78</v>
      </c>
      <c r="I81">
        <v>11407</v>
      </c>
      <c r="J81">
        <v>4781</v>
      </c>
      <c r="K81">
        <v>78</v>
      </c>
      <c r="L81">
        <v>107959</v>
      </c>
      <c r="M81">
        <v>4396</v>
      </c>
      <c r="N81">
        <v>78</v>
      </c>
      <c r="O81">
        <v>157436</v>
      </c>
      <c r="P81">
        <v>183041</v>
      </c>
      <c r="R81" s="7">
        <v>78</v>
      </c>
      <c r="S81" t="b">
        <f>OR(Tabla19712[[#This Row],[Tiempo_lineal (ns)]]&gt;$C$508,Tabla19712[[#This Row],[Tiempo_lineal (ns)]]&lt;$C$509)</f>
        <v>1</v>
      </c>
      <c r="T81" t="b">
        <f>OR(Tabla19712[[#This Row],[Tiempo_normal (ns)]]&gt;$D$508,Tabla19712[[#This Row],[Tiempo_normal (ns)]]&lt;$D$509)</f>
        <v>0</v>
      </c>
      <c r="U81" s="7">
        <v>78</v>
      </c>
      <c r="V81" t="b">
        <f>OR(Tabla310813[[#This Row],[Tiempo_lineal (ns)]]&gt;$F$508,Tabla310813[[#This Row],[Tiempo_lineal (ns)]]&lt;$F$509)</f>
        <v>0</v>
      </c>
      <c r="W81" t="b">
        <f>OR(Tabla310813[[#This Row],[Tiempo_normal (ns)]]&gt;$G$508,Tabla310813[[#This Row],[Tiempo_normal (ns)]]&lt;$G$509)</f>
        <v>0</v>
      </c>
      <c r="X81" s="7">
        <v>78</v>
      </c>
      <c r="Y81" t="b">
        <f>OR(Tabla411914[[#This Row],[Tiempo_lineal (ns)]]&gt;$I$508,Tabla411914[[#This Row],[Tiempo_lineal (ns)]]&lt;$I$509)</f>
        <v>1</v>
      </c>
      <c r="Z81" t="b">
        <f>OR(Tabla411914[[#This Row],[Tiempo_normal (ns)]]&gt;$J$508,Tabla411914[[#This Row],[Tiempo_normal (ns)]]&lt;$J$509)</f>
        <v>0</v>
      </c>
      <c r="AA81" s="7">
        <v>78</v>
      </c>
      <c r="AB81" t="b">
        <f>OR(Tabla5121015[[#This Row],[Tiempo_lineal (ns)]]&gt;$L$508,Tabla5121015[[#This Row],[Tiempo_lineal (ns)]]&lt;$L$509)</f>
        <v>1</v>
      </c>
      <c r="AC81" t="b">
        <f>OR(Tabla5121015[[#This Row],[Tiempo_normal (ns)]]&gt;$M$508,Tabla5121015[[#This Row],[Tiempo_normal (ns)]]&lt;$M$509)</f>
        <v>0</v>
      </c>
      <c r="AD81" s="7">
        <v>78</v>
      </c>
      <c r="AE81" t="b">
        <f>OR(Tabla6131116[[#This Row],[Tiempo_lineal (ns)]]&gt;$O$508,Tabla6131116[[#This Row],[Tiempo_lineal (ns)]]&lt;$O$509)</f>
        <v>0</v>
      </c>
      <c r="AF81" s="6" t="b">
        <f>OR(Tabla6131116[[#This Row],[Tiempo_normal (ns)]]&gt;$P$508,Tabla6131116[[#This Row],[Tiempo_normal (ns)]]&lt;$P$509)</f>
        <v>1</v>
      </c>
    </row>
    <row r="82" spans="2:32" x14ac:dyDescent="0.3">
      <c r="B82">
        <v>79</v>
      </c>
      <c r="C82">
        <v>4163</v>
      </c>
      <c r="D82">
        <v>1415</v>
      </c>
      <c r="E82">
        <v>79</v>
      </c>
      <c r="F82">
        <v>6317</v>
      </c>
      <c r="G82">
        <v>5999</v>
      </c>
      <c r="H82">
        <v>79</v>
      </c>
      <c r="I82">
        <v>19440</v>
      </c>
      <c r="J82">
        <v>4674</v>
      </c>
      <c r="K82">
        <v>79</v>
      </c>
      <c r="L82">
        <v>48700</v>
      </c>
      <c r="M82">
        <v>5361</v>
      </c>
      <c r="N82">
        <v>79</v>
      </c>
      <c r="O82">
        <v>133353</v>
      </c>
      <c r="P82">
        <v>5218</v>
      </c>
      <c r="R82" s="5">
        <v>79</v>
      </c>
      <c r="S82" t="b">
        <f>OR(Tabla19712[[#This Row],[Tiempo_lineal (ns)]]&gt;$C$508,Tabla19712[[#This Row],[Tiempo_lineal (ns)]]&lt;$C$509)</f>
        <v>0</v>
      </c>
      <c r="T82" t="b">
        <f>OR(Tabla19712[[#This Row],[Tiempo_normal (ns)]]&gt;$D$508,Tabla19712[[#This Row],[Tiempo_normal (ns)]]&lt;$D$509)</f>
        <v>0</v>
      </c>
      <c r="U82" s="5">
        <v>79</v>
      </c>
      <c r="V82" t="b">
        <f>OR(Tabla310813[[#This Row],[Tiempo_lineal (ns)]]&gt;$F$508,Tabla310813[[#This Row],[Tiempo_lineal (ns)]]&lt;$F$509)</f>
        <v>0</v>
      </c>
      <c r="W82" t="b">
        <f>OR(Tabla310813[[#This Row],[Tiempo_normal (ns)]]&gt;$G$508,Tabla310813[[#This Row],[Tiempo_normal (ns)]]&lt;$G$509)</f>
        <v>0</v>
      </c>
      <c r="X82" s="5">
        <v>79</v>
      </c>
      <c r="Y82" t="b">
        <f>OR(Tabla411914[[#This Row],[Tiempo_lineal (ns)]]&gt;$I$508,Tabla411914[[#This Row],[Tiempo_lineal (ns)]]&lt;$I$509)</f>
        <v>0</v>
      </c>
      <c r="Z82" t="b">
        <f>OR(Tabla411914[[#This Row],[Tiempo_normal (ns)]]&gt;$J$508,Tabla411914[[#This Row],[Tiempo_normal (ns)]]&lt;$J$509)</f>
        <v>0</v>
      </c>
      <c r="AA82" s="5">
        <v>79</v>
      </c>
      <c r="AB82" t="b">
        <f>OR(Tabla5121015[[#This Row],[Tiempo_lineal (ns)]]&gt;$L$508,Tabla5121015[[#This Row],[Tiempo_lineal (ns)]]&lt;$L$509)</f>
        <v>0</v>
      </c>
      <c r="AC82" t="b">
        <f>OR(Tabla5121015[[#This Row],[Tiempo_normal (ns)]]&gt;$M$508,Tabla5121015[[#This Row],[Tiempo_normal (ns)]]&lt;$M$509)</f>
        <v>0</v>
      </c>
      <c r="AD82" s="5">
        <v>79</v>
      </c>
      <c r="AE82" t="b">
        <f>OR(Tabla6131116[[#This Row],[Tiempo_lineal (ns)]]&gt;$O$508,Tabla6131116[[#This Row],[Tiempo_lineal (ns)]]&lt;$O$509)</f>
        <v>0</v>
      </c>
      <c r="AF82" s="6" t="b">
        <f>OR(Tabla6131116[[#This Row],[Tiempo_normal (ns)]]&gt;$P$508,Tabla6131116[[#This Row],[Tiempo_normal (ns)]]&lt;$P$509)</f>
        <v>0</v>
      </c>
    </row>
    <row r="83" spans="2:32" x14ac:dyDescent="0.3">
      <c r="B83">
        <v>80</v>
      </c>
      <c r="C83">
        <v>3298</v>
      </c>
      <c r="D83">
        <v>1709</v>
      </c>
      <c r="E83">
        <v>80</v>
      </c>
      <c r="F83">
        <v>5733</v>
      </c>
      <c r="G83">
        <v>4459</v>
      </c>
      <c r="H83">
        <v>80</v>
      </c>
      <c r="I83">
        <v>19162</v>
      </c>
      <c r="J83">
        <v>3822</v>
      </c>
      <c r="K83">
        <v>80</v>
      </c>
      <c r="L83">
        <v>43344</v>
      </c>
      <c r="M83">
        <v>4724</v>
      </c>
      <c r="N83">
        <v>80</v>
      </c>
      <c r="O83">
        <v>126386</v>
      </c>
      <c r="P83">
        <v>6714</v>
      </c>
      <c r="R83" s="7">
        <v>80</v>
      </c>
      <c r="S83" t="b">
        <f>OR(Tabla19712[[#This Row],[Tiempo_lineal (ns)]]&gt;$C$508,Tabla19712[[#This Row],[Tiempo_lineal (ns)]]&lt;$C$509)</f>
        <v>0</v>
      </c>
      <c r="T83" t="b">
        <f>OR(Tabla19712[[#This Row],[Tiempo_normal (ns)]]&gt;$D$508,Tabla19712[[#This Row],[Tiempo_normal (ns)]]&lt;$D$509)</f>
        <v>0</v>
      </c>
      <c r="U83" s="7">
        <v>80</v>
      </c>
      <c r="V83" t="b">
        <f>OR(Tabla310813[[#This Row],[Tiempo_lineal (ns)]]&gt;$F$508,Tabla310813[[#This Row],[Tiempo_lineal (ns)]]&lt;$F$509)</f>
        <v>0</v>
      </c>
      <c r="W83" t="b">
        <f>OR(Tabla310813[[#This Row],[Tiempo_normal (ns)]]&gt;$G$508,Tabla310813[[#This Row],[Tiempo_normal (ns)]]&lt;$G$509)</f>
        <v>0</v>
      </c>
      <c r="X83" s="7">
        <v>80</v>
      </c>
      <c r="Y83" t="b">
        <f>OR(Tabla411914[[#This Row],[Tiempo_lineal (ns)]]&gt;$I$508,Tabla411914[[#This Row],[Tiempo_lineal (ns)]]&lt;$I$509)</f>
        <v>0</v>
      </c>
      <c r="Z83" t="b">
        <f>OR(Tabla411914[[#This Row],[Tiempo_normal (ns)]]&gt;$J$508,Tabla411914[[#This Row],[Tiempo_normal (ns)]]&lt;$J$509)</f>
        <v>0</v>
      </c>
      <c r="AA83" s="7">
        <v>80</v>
      </c>
      <c r="AB83" t="b">
        <f>OR(Tabla5121015[[#This Row],[Tiempo_lineal (ns)]]&gt;$L$508,Tabla5121015[[#This Row],[Tiempo_lineal (ns)]]&lt;$L$509)</f>
        <v>0</v>
      </c>
      <c r="AC83" t="b">
        <f>OR(Tabla5121015[[#This Row],[Tiempo_normal (ns)]]&gt;$M$508,Tabla5121015[[#This Row],[Tiempo_normal (ns)]]&lt;$M$509)</f>
        <v>0</v>
      </c>
      <c r="AD83" s="7">
        <v>80</v>
      </c>
      <c r="AE83" t="b">
        <f>OR(Tabla6131116[[#This Row],[Tiempo_lineal (ns)]]&gt;$O$508,Tabla6131116[[#This Row],[Tiempo_lineal (ns)]]&lt;$O$509)</f>
        <v>0</v>
      </c>
      <c r="AF83" s="6" t="b">
        <f>OR(Tabla6131116[[#This Row],[Tiempo_normal (ns)]]&gt;$P$508,Tabla6131116[[#This Row],[Tiempo_normal (ns)]]&lt;$P$509)</f>
        <v>0</v>
      </c>
    </row>
    <row r="84" spans="2:32" x14ac:dyDescent="0.3">
      <c r="B84">
        <v>81</v>
      </c>
      <c r="C84">
        <v>3227</v>
      </c>
      <c r="D84">
        <v>1503</v>
      </c>
      <c r="E84">
        <v>81</v>
      </c>
      <c r="F84">
        <v>5106</v>
      </c>
      <c r="G84">
        <v>5192</v>
      </c>
      <c r="H84">
        <v>81</v>
      </c>
      <c r="I84">
        <v>17994</v>
      </c>
      <c r="J84">
        <v>5260</v>
      </c>
      <c r="K84">
        <v>81</v>
      </c>
      <c r="L84">
        <v>45369</v>
      </c>
      <c r="M84">
        <v>3695</v>
      </c>
      <c r="N84">
        <v>81</v>
      </c>
      <c r="O84">
        <v>133912</v>
      </c>
      <c r="P84">
        <v>5116</v>
      </c>
      <c r="R84" s="5">
        <v>81</v>
      </c>
      <c r="S84" t="b">
        <f>OR(Tabla19712[[#This Row],[Tiempo_lineal (ns)]]&gt;$C$508,Tabla19712[[#This Row],[Tiempo_lineal (ns)]]&lt;$C$509)</f>
        <v>0</v>
      </c>
      <c r="T84" t="b">
        <f>OR(Tabla19712[[#This Row],[Tiempo_normal (ns)]]&gt;$D$508,Tabla19712[[#This Row],[Tiempo_normal (ns)]]&lt;$D$509)</f>
        <v>0</v>
      </c>
      <c r="U84" s="5">
        <v>81</v>
      </c>
      <c r="V84" t="b">
        <f>OR(Tabla310813[[#This Row],[Tiempo_lineal (ns)]]&gt;$F$508,Tabla310813[[#This Row],[Tiempo_lineal (ns)]]&lt;$F$509)</f>
        <v>0</v>
      </c>
      <c r="W84" t="b">
        <f>OR(Tabla310813[[#This Row],[Tiempo_normal (ns)]]&gt;$G$508,Tabla310813[[#This Row],[Tiempo_normal (ns)]]&lt;$G$509)</f>
        <v>0</v>
      </c>
      <c r="X84" s="5">
        <v>81</v>
      </c>
      <c r="Y84" t="b">
        <f>OR(Tabla411914[[#This Row],[Tiempo_lineal (ns)]]&gt;$I$508,Tabla411914[[#This Row],[Tiempo_lineal (ns)]]&lt;$I$509)</f>
        <v>0</v>
      </c>
      <c r="Z84" t="b">
        <f>OR(Tabla411914[[#This Row],[Tiempo_normal (ns)]]&gt;$J$508,Tabla411914[[#This Row],[Tiempo_normal (ns)]]&lt;$J$509)</f>
        <v>0</v>
      </c>
      <c r="AA84" s="5">
        <v>81</v>
      </c>
      <c r="AB84" t="b">
        <f>OR(Tabla5121015[[#This Row],[Tiempo_lineal (ns)]]&gt;$L$508,Tabla5121015[[#This Row],[Tiempo_lineal (ns)]]&lt;$L$509)</f>
        <v>0</v>
      </c>
      <c r="AC84" t="b">
        <f>OR(Tabla5121015[[#This Row],[Tiempo_normal (ns)]]&gt;$M$508,Tabla5121015[[#This Row],[Tiempo_normal (ns)]]&lt;$M$509)</f>
        <v>0</v>
      </c>
      <c r="AD84" s="5">
        <v>81</v>
      </c>
      <c r="AE84" t="b">
        <f>OR(Tabla6131116[[#This Row],[Tiempo_lineal (ns)]]&gt;$O$508,Tabla6131116[[#This Row],[Tiempo_lineal (ns)]]&lt;$O$509)</f>
        <v>0</v>
      </c>
      <c r="AF84" s="6" t="b">
        <f>OR(Tabla6131116[[#This Row],[Tiempo_normal (ns)]]&gt;$P$508,Tabla6131116[[#This Row],[Tiempo_normal (ns)]]&lt;$P$509)</f>
        <v>0</v>
      </c>
    </row>
    <row r="85" spans="2:32" x14ac:dyDescent="0.3">
      <c r="B85">
        <v>82</v>
      </c>
      <c r="C85">
        <v>2609</v>
      </c>
      <c r="D85">
        <v>695</v>
      </c>
      <c r="E85">
        <v>82</v>
      </c>
      <c r="F85">
        <v>5900</v>
      </c>
      <c r="G85">
        <v>718</v>
      </c>
      <c r="H85">
        <v>82</v>
      </c>
      <c r="I85">
        <v>18536</v>
      </c>
      <c r="J85">
        <v>22308</v>
      </c>
      <c r="K85">
        <v>82</v>
      </c>
      <c r="L85">
        <v>30229</v>
      </c>
      <c r="M85">
        <v>4924</v>
      </c>
      <c r="N85">
        <v>82</v>
      </c>
      <c r="O85">
        <v>14073</v>
      </c>
      <c r="P85">
        <v>4724</v>
      </c>
      <c r="R85" s="7">
        <v>82</v>
      </c>
      <c r="S85" t="b">
        <f>OR(Tabla19712[[#This Row],[Tiempo_lineal (ns)]]&gt;$C$508,Tabla19712[[#This Row],[Tiempo_lineal (ns)]]&lt;$C$509)</f>
        <v>0</v>
      </c>
      <c r="T85" t="b">
        <f>OR(Tabla19712[[#This Row],[Tiempo_normal (ns)]]&gt;$D$508,Tabla19712[[#This Row],[Tiempo_normal (ns)]]&lt;$D$509)</f>
        <v>0</v>
      </c>
      <c r="U85" s="7">
        <v>82</v>
      </c>
      <c r="V85" t="b">
        <f>OR(Tabla310813[[#This Row],[Tiempo_lineal (ns)]]&gt;$F$508,Tabla310813[[#This Row],[Tiempo_lineal (ns)]]&lt;$F$509)</f>
        <v>0</v>
      </c>
      <c r="W85" t="b">
        <f>OR(Tabla310813[[#This Row],[Tiempo_normal (ns)]]&gt;$G$508,Tabla310813[[#This Row],[Tiempo_normal (ns)]]&lt;$G$509)</f>
        <v>0</v>
      </c>
      <c r="X85" s="7">
        <v>82</v>
      </c>
      <c r="Y85" t="b">
        <f>OR(Tabla411914[[#This Row],[Tiempo_lineal (ns)]]&gt;$I$508,Tabla411914[[#This Row],[Tiempo_lineal (ns)]]&lt;$I$509)</f>
        <v>0</v>
      </c>
      <c r="Z85" t="b">
        <f>OR(Tabla411914[[#This Row],[Tiempo_normal (ns)]]&gt;$J$508,Tabla411914[[#This Row],[Tiempo_normal (ns)]]&lt;$J$509)</f>
        <v>1</v>
      </c>
      <c r="AA85" s="7">
        <v>82</v>
      </c>
      <c r="AB85" t="b">
        <f>OR(Tabla5121015[[#This Row],[Tiempo_lineal (ns)]]&gt;$L$508,Tabla5121015[[#This Row],[Tiempo_lineal (ns)]]&lt;$L$509)</f>
        <v>1</v>
      </c>
      <c r="AC85" t="b">
        <f>OR(Tabla5121015[[#This Row],[Tiempo_normal (ns)]]&gt;$M$508,Tabla5121015[[#This Row],[Tiempo_normal (ns)]]&lt;$M$509)</f>
        <v>0</v>
      </c>
      <c r="AD85" s="7">
        <v>82</v>
      </c>
      <c r="AE85" t="b">
        <f>OR(Tabla6131116[[#This Row],[Tiempo_lineal (ns)]]&gt;$O$508,Tabla6131116[[#This Row],[Tiempo_lineal (ns)]]&lt;$O$509)</f>
        <v>1</v>
      </c>
      <c r="AF85" s="6" t="b">
        <f>OR(Tabla6131116[[#This Row],[Tiempo_normal (ns)]]&gt;$P$508,Tabla6131116[[#This Row],[Tiempo_normal (ns)]]&lt;$P$509)</f>
        <v>0</v>
      </c>
    </row>
    <row r="86" spans="2:32" x14ac:dyDescent="0.3">
      <c r="B86">
        <v>83</v>
      </c>
      <c r="C86">
        <v>2198</v>
      </c>
      <c r="D86">
        <v>1270</v>
      </c>
      <c r="E86">
        <v>83</v>
      </c>
      <c r="F86">
        <v>5427</v>
      </c>
      <c r="G86">
        <v>2126</v>
      </c>
      <c r="H86">
        <v>83</v>
      </c>
      <c r="I86">
        <v>17274</v>
      </c>
      <c r="J86">
        <v>4509</v>
      </c>
      <c r="K86">
        <v>83</v>
      </c>
      <c r="L86">
        <v>45530</v>
      </c>
      <c r="M86">
        <v>4964</v>
      </c>
      <c r="N86">
        <v>83</v>
      </c>
      <c r="O86">
        <v>170312</v>
      </c>
      <c r="P86">
        <v>11698</v>
      </c>
      <c r="R86" s="5">
        <v>83</v>
      </c>
      <c r="S86" t="b">
        <f>OR(Tabla19712[[#This Row],[Tiempo_lineal (ns)]]&gt;$C$508,Tabla19712[[#This Row],[Tiempo_lineal (ns)]]&lt;$C$509)</f>
        <v>0</v>
      </c>
      <c r="T86" t="b">
        <f>OR(Tabla19712[[#This Row],[Tiempo_normal (ns)]]&gt;$D$508,Tabla19712[[#This Row],[Tiempo_normal (ns)]]&lt;$D$509)</f>
        <v>0</v>
      </c>
      <c r="U86" s="5">
        <v>83</v>
      </c>
      <c r="V86" t="b">
        <f>OR(Tabla310813[[#This Row],[Tiempo_lineal (ns)]]&gt;$F$508,Tabla310813[[#This Row],[Tiempo_lineal (ns)]]&lt;$F$509)</f>
        <v>0</v>
      </c>
      <c r="W86" t="b">
        <f>OR(Tabla310813[[#This Row],[Tiempo_normal (ns)]]&gt;$G$508,Tabla310813[[#This Row],[Tiempo_normal (ns)]]&lt;$G$509)</f>
        <v>0</v>
      </c>
      <c r="X86" s="5">
        <v>83</v>
      </c>
      <c r="Y86" t="b">
        <f>OR(Tabla411914[[#This Row],[Tiempo_lineal (ns)]]&gt;$I$508,Tabla411914[[#This Row],[Tiempo_lineal (ns)]]&lt;$I$509)</f>
        <v>0</v>
      </c>
      <c r="Z86" t="b">
        <f>OR(Tabla411914[[#This Row],[Tiempo_normal (ns)]]&gt;$J$508,Tabla411914[[#This Row],[Tiempo_normal (ns)]]&lt;$J$509)</f>
        <v>0</v>
      </c>
      <c r="AA86" s="5">
        <v>83</v>
      </c>
      <c r="AB86" t="b">
        <f>OR(Tabla5121015[[#This Row],[Tiempo_lineal (ns)]]&gt;$L$508,Tabla5121015[[#This Row],[Tiempo_lineal (ns)]]&lt;$L$509)</f>
        <v>0</v>
      </c>
      <c r="AC86" t="b">
        <f>OR(Tabla5121015[[#This Row],[Tiempo_normal (ns)]]&gt;$M$508,Tabla5121015[[#This Row],[Tiempo_normal (ns)]]&lt;$M$509)</f>
        <v>0</v>
      </c>
      <c r="AD86" s="5">
        <v>83</v>
      </c>
      <c r="AE86" t="b">
        <f>OR(Tabla6131116[[#This Row],[Tiempo_lineal (ns)]]&gt;$O$508,Tabla6131116[[#This Row],[Tiempo_lineal (ns)]]&lt;$O$509)</f>
        <v>0</v>
      </c>
      <c r="AF86" s="6" t="b">
        <f>OR(Tabla6131116[[#This Row],[Tiempo_normal (ns)]]&gt;$P$508,Tabla6131116[[#This Row],[Tiempo_normal (ns)]]&lt;$P$509)</f>
        <v>0</v>
      </c>
    </row>
    <row r="87" spans="2:32" x14ac:dyDescent="0.3">
      <c r="B87">
        <v>84</v>
      </c>
      <c r="C87">
        <v>2738</v>
      </c>
      <c r="D87">
        <v>2619</v>
      </c>
      <c r="E87">
        <v>84</v>
      </c>
      <c r="F87">
        <v>3026</v>
      </c>
      <c r="G87">
        <v>1367</v>
      </c>
      <c r="H87">
        <v>84</v>
      </c>
      <c r="I87">
        <v>19265</v>
      </c>
      <c r="J87">
        <v>8462</v>
      </c>
      <c r="K87">
        <v>84</v>
      </c>
      <c r="L87">
        <v>46432</v>
      </c>
      <c r="M87">
        <v>9083</v>
      </c>
      <c r="N87">
        <v>84</v>
      </c>
      <c r="O87">
        <v>132366</v>
      </c>
      <c r="P87">
        <v>4849</v>
      </c>
      <c r="R87" s="7">
        <v>84</v>
      </c>
      <c r="S87" t="b">
        <f>OR(Tabla19712[[#This Row],[Tiempo_lineal (ns)]]&gt;$C$508,Tabla19712[[#This Row],[Tiempo_lineal (ns)]]&lt;$C$509)</f>
        <v>0</v>
      </c>
      <c r="T87" t="b">
        <f>OR(Tabla19712[[#This Row],[Tiempo_normal (ns)]]&gt;$D$508,Tabla19712[[#This Row],[Tiempo_normal (ns)]]&lt;$D$509)</f>
        <v>0</v>
      </c>
      <c r="U87" s="7">
        <v>84</v>
      </c>
      <c r="V87" t="b">
        <f>OR(Tabla310813[[#This Row],[Tiempo_lineal (ns)]]&gt;$F$508,Tabla310813[[#This Row],[Tiempo_lineal (ns)]]&lt;$F$509)</f>
        <v>1</v>
      </c>
      <c r="W87" t="b">
        <f>OR(Tabla310813[[#This Row],[Tiempo_normal (ns)]]&gt;$G$508,Tabla310813[[#This Row],[Tiempo_normal (ns)]]&lt;$G$509)</f>
        <v>0</v>
      </c>
      <c r="X87" s="7">
        <v>84</v>
      </c>
      <c r="Y87" t="b">
        <f>OR(Tabla411914[[#This Row],[Tiempo_lineal (ns)]]&gt;$I$508,Tabla411914[[#This Row],[Tiempo_lineal (ns)]]&lt;$I$509)</f>
        <v>0</v>
      </c>
      <c r="Z87" t="b">
        <f>OR(Tabla411914[[#This Row],[Tiempo_normal (ns)]]&gt;$J$508,Tabla411914[[#This Row],[Tiempo_normal (ns)]]&lt;$J$509)</f>
        <v>0</v>
      </c>
      <c r="AA87" s="7">
        <v>84</v>
      </c>
      <c r="AB87" t="b">
        <f>OR(Tabla5121015[[#This Row],[Tiempo_lineal (ns)]]&gt;$L$508,Tabla5121015[[#This Row],[Tiempo_lineal (ns)]]&lt;$L$509)</f>
        <v>0</v>
      </c>
      <c r="AC87" t="b">
        <f>OR(Tabla5121015[[#This Row],[Tiempo_normal (ns)]]&gt;$M$508,Tabla5121015[[#This Row],[Tiempo_normal (ns)]]&lt;$M$509)</f>
        <v>0</v>
      </c>
      <c r="AD87" s="7">
        <v>84</v>
      </c>
      <c r="AE87" t="b">
        <f>OR(Tabla6131116[[#This Row],[Tiempo_lineal (ns)]]&gt;$O$508,Tabla6131116[[#This Row],[Tiempo_lineal (ns)]]&lt;$O$509)</f>
        <v>0</v>
      </c>
      <c r="AF87" s="6" t="b">
        <f>OR(Tabla6131116[[#This Row],[Tiempo_normal (ns)]]&gt;$P$508,Tabla6131116[[#This Row],[Tiempo_normal (ns)]]&lt;$P$509)</f>
        <v>0</v>
      </c>
    </row>
    <row r="88" spans="2:32" x14ac:dyDescent="0.3">
      <c r="B88">
        <v>85</v>
      </c>
      <c r="C88">
        <v>2518</v>
      </c>
      <c r="D88">
        <v>819</v>
      </c>
      <c r="E88">
        <v>85</v>
      </c>
      <c r="F88">
        <v>2937</v>
      </c>
      <c r="G88">
        <v>1199</v>
      </c>
      <c r="H88">
        <v>85</v>
      </c>
      <c r="I88">
        <v>18345</v>
      </c>
      <c r="J88">
        <v>4964</v>
      </c>
      <c r="K88">
        <v>85</v>
      </c>
      <c r="L88">
        <v>50806</v>
      </c>
      <c r="M88">
        <v>5823</v>
      </c>
      <c r="N88">
        <v>85</v>
      </c>
      <c r="O88">
        <v>12563</v>
      </c>
      <c r="P88">
        <v>4872</v>
      </c>
      <c r="R88" s="5">
        <v>85</v>
      </c>
      <c r="S88" t="b">
        <f>OR(Tabla19712[[#This Row],[Tiempo_lineal (ns)]]&gt;$C$508,Tabla19712[[#This Row],[Tiempo_lineal (ns)]]&lt;$C$509)</f>
        <v>0</v>
      </c>
      <c r="T88" t="b">
        <f>OR(Tabla19712[[#This Row],[Tiempo_normal (ns)]]&gt;$D$508,Tabla19712[[#This Row],[Tiempo_normal (ns)]]&lt;$D$509)</f>
        <v>0</v>
      </c>
      <c r="U88" s="5">
        <v>85</v>
      </c>
      <c r="V88" t="b">
        <f>OR(Tabla310813[[#This Row],[Tiempo_lineal (ns)]]&gt;$F$508,Tabla310813[[#This Row],[Tiempo_lineal (ns)]]&lt;$F$509)</f>
        <v>1</v>
      </c>
      <c r="W88" t="b">
        <f>OR(Tabla310813[[#This Row],[Tiempo_normal (ns)]]&gt;$G$508,Tabla310813[[#This Row],[Tiempo_normal (ns)]]&lt;$G$509)</f>
        <v>0</v>
      </c>
      <c r="X88" s="5">
        <v>85</v>
      </c>
      <c r="Y88" t="b">
        <f>OR(Tabla411914[[#This Row],[Tiempo_lineal (ns)]]&gt;$I$508,Tabla411914[[#This Row],[Tiempo_lineal (ns)]]&lt;$I$509)</f>
        <v>0</v>
      </c>
      <c r="Z88" t="b">
        <f>OR(Tabla411914[[#This Row],[Tiempo_normal (ns)]]&gt;$J$508,Tabla411914[[#This Row],[Tiempo_normal (ns)]]&lt;$J$509)</f>
        <v>0</v>
      </c>
      <c r="AA88" s="5">
        <v>85</v>
      </c>
      <c r="AB88" t="b">
        <f>OR(Tabla5121015[[#This Row],[Tiempo_lineal (ns)]]&gt;$L$508,Tabla5121015[[#This Row],[Tiempo_lineal (ns)]]&lt;$L$509)</f>
        <v>0</v>
      </c>
      <c r="AC88" t="b">
        <f>OR(Tabla5121015[[#This Row],[Tiempo_normal (ns)]]&gt;$M$508,Tabla5121015[[#This Row],[Tiempo_normal (ns)]]&lt;$M$509)</f>
        <v>0</v>
      </c>
      <c r="AD88" s="5">
        <v>85</v>
      </c>
      <c r="AE88" t="b">
        <f>OR(Tabla6131116[[#This Row],[Tiempo_lineal (ns)]]&gt;$O$508,Tabla6131116[[#This Row],[Tiempo_lineal (ns)]]&lt;$O$509)</f>
        <v>1</v>
      </c>
      <c r="AF88" s="6" t="b">
        <f>OR(Tabla6131116[[#This Row],[Tiempo_normal (ns)]]&gt;$P$508,Tabla6131116[[#This Row],[Tiempo_normal (ns)]]&lt;$P$509)</f>
        <v>0</v>
      </c>
    </row>
    <row r="89" spans="2:32" x14ac:dyDescent="0.3">
      <c r="B89">
        <v>86</v>
      </c>
      <c r="C89">
        <v>3131</v>
      </c>
      <c r="D89">
        <v>984</v>
      </c>
      <c r="E89">
        <v>86</v>
      </c>
      <c r="F89">
        <v>5569</v>
      </c>
      <c r="G89">
        <v>978</v>
      </c>
      <c r="H89">
        <v>86</v>
      </c>
      <c r="I89">
        <v>17795</v>
      </c>
      <c r="J89">
        <v>12960</v>
      </c>
      <c r="K89">
        <v>86</v>
      </c>
      <c r="L89">
        <v>39499</v>
      </c>
      <c r="M89">
        <v>16869</v>
      </c>
      <c r="N89">
        <v>86</v>
      </c>
      <c r="O89">
        <v>132801</v>
      </c>
      <c r="P89">
        <v>5869</v>
      </c>
      <c r="R89" s="7">
        <v>86</v>
      </c>
      <c r="S89" t="b">
        <f>OR(Tabla19712[[#This Row],[Tiempo_lineal (ns)]]&gt;$C$508,Tabla19712[[#This Row],[Tiempo_lineal (ns)]]&lt;$C$509)</f>
        <v>0</v>
      </c>
      <c r="T89" t="b">
        <f>OR(Tabla19712[[#This Row],[Tiempo_normal (ns)]]&gt;$D$508,Tabla19712[[#This Row],[Tiempo_normal (ns)]]&lt;$D$509)</f>
        <v>0</v>
      </c>
      <c r="U89" s="7">
        <v>86</v>
      </c>
      <c r="V89" t="b">
        <f>OR(Tabla310813[[#This Row],[Tiempo_lineal (ns)]]&gt;$F$508,Tabla310813[[#This Row],[Tiempo_lineal (ns)]]&lt;$F$509)</f>
        <v>0</v>
      </c>
      <c r="W89" t="b">
        <f>OR(Tabla310813[[#This Row],[Tiempo_normal (ns)]]&gt;$G$508,Tabla310813[[#This Row],[Tiempo_normal (ns)]]&lt;$G$509)</f>
        <v>0</v>
      </c>
      <c r="X89" s="7">
        <v>86</v>
      </c>
      <c r="Y89" t="b">
        <f>OR(Tabla411914[[#This Row],[Tiempo_lineal (ns)]]&gt;$I$508,Tabla411914[[#This Row],[Tiempo_lineal (ns)]]&lt;$I$509)</f>
        <v>0</v>
      </c>
      <c r="Z89" t="b">
        <f>OR(Tabla411914[[#This Row],[Tiempo_normal (ns)]]&gt;$J$508,Tabla411914[[#This Row],[Tiempo_normal (ns)]]&lt;$J$509)</f>
        <v>0</v>
      </c>
      <c r="AA89" s="7">
        <v>86</v>
      </c>
      <c r="AB89" t="b">
        <f>OR(Tabla5121015[[#This Row],[Tiempo_lineal (ns)]]&gt;$L$508,Tabla5121015[[#This Row],[Tiempo_lineal (ns)]]&lt;$L$509)</f>
        <v>0</v>
      </c>
      <c r="AC89" t="b">
        <f>OR(Tabla5121015[[#This Row],[Tiempo_normal (ns)]]&gt;$M$508,Tabla5121015[[#This Row],[Tiempo_normal (ns)]]&lt;$M$509)</f>
        <v>1</v>
      </c>
      <c r="AD89" s="7">
        <v>86</v>
      </c>
      <c r="AE89" t="b">
        <f>OR(Tabla6131116[[#This Row],[Tiempo_lineal (ns)]]&gt;$O$508,Tabla6131116[[#This Row],[Tiempo_lineal (ns)]]&lt;$O$509)</f>
        <v>0</v>
      </c>
      <c r="AF89" s="6" t="b">
        <f>OR(Tabla6131116[[#This Row],[Tiempo_normal (ns)]]&gt;$P$508,Tabla6131116[[#This Row],[Tiempo_normal (ns)]]&lt;$P$509)</f>
        <v>0</v>
      </c>
    </row>
    <row r="90" spans="2:32" x14ac:dyDescent="0.3">
      <c r="B90">
        <v>87</v>
      </c>
      <c r="C90">
        <v>2559</v>
      </c>
      <c r="D90">
        <v>870</v>
      </c>
      <c r="E90">
        <v>87</v>
      </c>
      <c r="F90">
        <v>6039</v>
      </c>
      <c r="G90">
        <v>1550</v>
      </c>
      <c r="H90">
        <v>87</v>
      </c>
      <c r="I90">
        <v>18040</v>
      </c>
      <c r="J90">
        <v>3467</v>
      </c>
      <c r="K90">
        <v>87</v>
      </c>
      <c r="L90">
        <v>44854</v>
      </c>
      <c r="M90">
        <v>5909</v>
      </c>
      <c r="N90">
        <v>87</v>
      </c>
      <c r="O90">
        <v>110171</v>
      </c>
      <c r="P90">
        <v>4021</v>
      </c>
      <c r="R90" s="5">
        <v>87</v>
      </c>
      <c r="S90" t="b">
        <f>OR(Tabla19712[[#This Row],[Tiempo_lineal (ns)]]&gt;$C$508,Tabla19712[[#This Row],[Tiempo_lineal (ns)]]&lt;$C$509)</f>
        <v>0</v>
      </c>
      <c r="T90" t="b">
        <f>OR(Tabla19712[[#This Row],[Tiempo_normal (ns)]]&gt;$D$508,Tabla19712[[#This Row],[Tiempo_normal (ns)]]&lt;$D$509)</f>
        <v>0</v>
      </c>
      <c r="U90" s="5">
        <v>87</v>
      </c>
      <c r="V90" t="b">
        <f>OR(Tabla310813[[#This Row],[Tiempo_lineal (ns)]]&gt;$F$508,Tabla310813[[#This Row],[Tiempo_lineal (ns)]]&lt;$F$509)</f>
        <v>0</v>
      </c>
      <c r="W90" t="b">
        <f>OR(Tabla310813[[#This Row],[Tiempo_normal (ns)]]&gt;$G$508,Tabla310813[[#This Row],[Tiempo_normal (ns)]]&lt;$G$509)</f>
        <v>0</v>
      </c>
      <c r="X90" s="5">
        <v>87</v>
      </c>
      <c r="Y90" t="b">
        <f>OR(Tabla411914[[#This Row],[Tiempo_lineal (ns)]]&gt;$I$508,Tabla411914[[#This Row],[Tiempo_lineal (ns)]]&lt;$I$509)</f>
        <v>0</v>
      </c>
      <c r="Z90" t="b">
        <f>OR(Tabla411914[[#This Row],[Tiempo_normal (ns)]]&gt;$J$508,Tabla411914[[#This Row],[Tiempo_normal (ns)]]&lt;$J$509)</f>
        <v>0</v>
      </c>
      <c r="AA90" s="5">
        <v>87</v>
      </c>
      <c r="AB90" t="b">
        <f>OR(Tabla5121015[[#This Row],[Tiempo_lineal (ns)]]&gt;$L$508,Tabla5121015[[#This Row],[Tiempo_lineal (ns)]]&lt;$L$509)</f>
        <v>0</v>
      </c>
      <c r="AC90" t="b">
        <f>OR(Tabla5121015[[#This Row],[Tiempo_normal (ns)]]&gt;$M$508,Tabla5121015[[#This Row],[Tiempo_normal (ns)]]&lt;$M$509)</f>
        <v>0</v>
      </c>
      <c r="AD90" s="5">
        <v>87</v>
      </c>
      <c r="AE90" t="b">
        <f>OR(Tabla6131116[[#This Row],[Tiempo_lineal (ns)]]&gt;$O$508,Tabla6131116[[#This Row],[Tiempo_lineal (ns)]]&lt;$O$509)</f>
        <v>0</v>
      </c>
      <c r="AF90" s="6" t="b">
        <f>OR(Tabla6131116[[#This Row],[Tiempo_normal (ns)]]&gt;$P$508,Tabla6131116[[#This Row],[Tiempo_normal (ns)]]&lt;$P$509)</f>
        <v>0</v>
      </c>
    </row>
    <row r="91" spans="2:32" x14ac:dyDescent="0.3">
      <c r="B91">
        <v>88</v>
      </c>
      <c r="C91">
        <v>2312</v>
      </c>
      <c r="D91">
        <v>972</v>
      </c>
      <c r="E91">
        <v>88</v>
      </c>
      <c r="F91">
        <v>6166</v>
      </c>
      <c r="G91">
        <v>2451</v>
      </c>
      <c r="H91">
        <v>88</v>
      </c>
      <c r="I91">
        <v>17693</v>
      </c>
      <c r="J91">
        <v>3896</v>
      </c>
      <c r="K91">
        <v>88</v>
      </c>
      <c r="L91">
        <v>34592</v>
      </c>
      <c r="M91">
        <v>5596</v>
      </c>
      <c r="N91">
        <v>88</v>
      </c>
      <c r="O91">
        <v>133721</v>
      </c>
      <c r="P91">
        <v>4293</v>
      </c>
      <c r="R91" s="7">
        <v>88</v>
      </c>
      <c r="S91" t="b">
        <f>OR(Tabla19712[[#This Row],[Tiempo_lineal (ns)]]&gt;$C$508,Tabla19712[[#This Row],[Tiempo_lineal (ns)]]&lt;$C$509)</f>
        <v>0</v>
      </c>
      <c r="T91" t="b">
        <f>OR(Tabla19712[[#This Row],[Tiempo_normal (ns)]]&gt;$D$508,Tabla19712[[#This Row],[Tiempo_normal (ns)]]&lt;$D$509)</f>
        <v>0</v>
      </c>
      <c r="U91" s="7">
        <v>88</v>
      </c>
      <c r="V91" t="b">
        <f>OR(Tabla310813[[#This Row],[Tiempo_lineal (ns)]]&gt;$F$508,Tabla310813[[#This Row],[Tiempo_lineal (ns)]]&lt;$F$509)</f>
        <v>0</v>
      </c>
      <c r="W91" t="b">
        <f>OR(Tabla310813[[#This Row],[Tiempo_normal (ns)]]&gt;$G$508,Tabla310813[[#This Row],[Tiempo_normal (ns)]]&lt;$G$509)</f>
        <v>0</v>
      </c>
      <c r="X91" s="7">
        <v>88</v>
      </c>
      <c r="Y91" t="b">
        <f>OR(Tabla411914[[#This Row],[Tiempo_lineal (ns)]]&gt;$I$508,Tabla411914[[#This Row],[Tiempo_lineal (ns)]]&lt;$I$509)</f>
        <v>0</v>
      </c>
      <c r="Z91" t="b">
        <f>OR(Tabla411914[[#This Row],[Tiempo_normal (ns)]]&gt;$J$508,Tabla411914[[#This Row],[Tiempo_normal (ns)]]&lt;$J$509)</f>
        <v>0</v>
      </c>
      <c r="AA91" s="7">
        <v>88</v>
      </c>
      <c r="AB91" t="b">
        <f>OR(Tabla5121015[[#This Row],[Tiempo_lineal (ns)]]&gt;$L$508,Tabla5121015[[#This Row],[Tiempo_lineal (ns)]]&lt;$L$509)</f>
        <v>1</v>
      </c>
      <c r="AC91" t="b">
        <f>OR(Tabla5121015[[#This Row],[Tiempo_normal (ns)]]&gt;$M$508,Tabla5121015[[#This Row],[Tiempo_normal (ns)]]&lt;$M$509)</f>
        <v>0</v>
      </c>
      <c r="AD91" s="7">
        <v>88</v>
      </c>
      <c r="AE91" t="b">
        <f>OR(Tabla6131116[[#This Row],[Tiempo_lineal (ns)]]&gt;$O$508,Tabla6131116[[#This Row],[Tiempo_lineal (ns)]]&lt;$O$509)</f>
        <v>0</v>
      </c>
      <c r="AF91" s="6" t="b">
        <f>OR(Tabla6131116[[#This Row],[Tiempo_normal (ns)]]&gt;$P$508,Tabla6131116[[#This Row],[Tiempo_normal (ns)]]&lt;$P$509)</f>
        <v>0</v>
      </c>
    </row>
    <row r="92" spans="2:32" x14ac:dyDescent="0.3">
      <c r="B92">
        <v>89</v>
      </c>
      <c r="C92">
        <v>2499</v>
      </c>
      <c r="D92">
        <v>641</v>
      </c>
      <c r="E92">
        <v>89</v>
      </c>
      <c r="F92">
        <v>6933</v>
      </c>
      <c r="G92">
        <v>5041</v>
      </c>
      <c r="H92">
        <v>89</v>
      </c>
      <c r="I92">
        <v>17797</v>
      </c>
      <c r="J92">
        <v>4284</v>
      </c>
      <c r="K92">
        <v>89</v>
      </c>
      <c r="L92">
        <v>43606</v>
      </c>
      <c r="M92">
        <v>44092</v>
      </c>
      <c r="N92">
        <v>89</v>
      </c>
      <c r="O92">
        <v>133183</v>
      </c>
      <c r="P92">
        <v>5638</v>
      </c>
      <c r="R92" s="5">
        <v>89</v>
      </c>
      <c r="S92" t="b">
        <f>OR(Tabla19712[[#This Row],[Tiempo_lineal (ns)]]&gt;$C$508,Tabla19712[[#This Row],[Tiempo_lineal (ns)]]&lt;$C$509)</f>
        <v>0</v>
      </c>
      <c r="T92" t="b">
        <f>OR(Tabla19712[[#This Row],[Tiempo_normal (ns)]]&gt;$D$508,Tabla19712[[#This Row],[Tiempo_normal (ns)]]&lt;$D$509)</f>
        <v>0</v>
      </c>
      <c r="U92" s="5">
        <v>89</v>
      </c>
      <c r="V92" t="b">
        <f>OR(Tabla310813[[#This Row],[Tiempo_lineal (ns)]]&gt;$F$508,Tabla310813[[#This Row],[Tiempo_lineal (ns)]]&lt;$F$509)</f>
        <v>0</v>
      </c>
      <c r="W92" t="b">
        <f>OR(Tabla310813[[#This Row],[Tiempo_normal (ns)]]&gt;$G$508,Tabla310813[[#This Row],[Tiempo_normal (ns)]]&lt;$G$509)</f>
        <v>0</v>
      </c>
      <c r="X92" s="5">
        <v>89</v>
      </c>
      <c r="Y92" t="b">
        <f>OR(Tabla411914[[#This Row],[Tiempo_lineal (ns)]]&gt;$I$508,Tabla411914[[#This Row],[Tiempo_lineal (ns)]]&lt;$I$509)</f>
        <v>0</v>
      </c>
      <c r="Z92" t="b">
        <f>OR(Tabla411914[[#This Row],[Tiempo_normal (ns)]]&gt;$J$508,Tabla411914[[#This Row],[Tiempo_normal (ns)]]&lt;$J$509)</f>
        <v>0</v>
      </c>
      <c r="AA92" s="5">
        <v>89</v>
      </c>
      <c r="AB92" t="b">
        <f>OR(Tabla5121015[[#This Row],[Tiempo_lineal (ns)]]&gt;$L$508,Tabla5121015[[#This Row],[Tiempo_lineal (ns)]]&lt;$L$509)</f>
        <v>0</v>
      </c>
      <c r="AC92" t="b">
        <f>OR(Tabla5121015[[#This Row],[Tiempo_normal (ns)]]&gt;$M$508,Tabla5121015[[#This Row],[Tiempo_normal (ns)]]&lt;$M$509)</f>
        <v>1</v>
      </c>
      <c r="AD92" s="5">
        <v>89</v>
      </c>
      <c r="AE92" t="b">
        <f>OR(Tabla6131116[[#This Row],[Tiempo_lineal (ns)]]&gt;$O$508,Tabla6131116[[#This Row],[Tiempo_lineal (ns)]]&lt;$O$509)</f>
        <v>0</v>
      </c>
      <c r="AF92" s="6" t="b">
        <f>OR(Tabla6131116[[#This Row],[Tiempo_normal (ns)]]&gt;$P$508,Tabla6131116[[#This Row],[Tiempo_normal (ns)]]&lt;$P$509)</f>
        <v>0</v>
      </c>
    </row>
    <row r="93" spans="2:32" x14ac:dyDescent="0.3">
      <c r="B93">
        <v>90</v>
      </c>
      <c r="C93">
        <v>2572</v>
      </c>
      <c r="D93">
        <v>1584</v>
      </c>
      <c r="E93">
        <v>90</v>
      </c>
      <c r="F93">
        <v>6985</v>
      </c>
      <c r="G93">
        <v>3008</v>
      </c>
      <c r="H93">
        <v>90</v>
      </c>
      <c r="I93">
        <v>21295</v>
      </c>
      <c r="J93">
        <v>4273</v>
      </c>
      <c r="K93">
        <v>90</v>
      </c>
      <c r="L93">
        <v>43124</v>
      </c>
      <c r="M93">
        <v>6020</v>
      </c>
      <c r="N93">
        <v>90</v>
      </c>
      <c r="O93">
        <v>132680</v>
      </c>
      <c r="P93">
        <v>5037</v>
      </c>
      <c r="R93" s="7">
        <v>90</v>
      </c>
      <c r="S93" t="b">
        <f>OR(Tabla19712[[#This Row],[Tiempo_lineal (ns)]]&gt;$C$508,Tabla19712[[#This Row],[Tiempo_lineal (ns)]]&lt;$C$509)</f>
        <v>0</v>
      </c>
      <c r="T93" t="b">
        <f>OR(Tabla19712[[#This Row],[Tiempo_normal (ns)]]&gt;$D$508,Tabla19712[[#This Row],[Tiempo_normal (ns)]]&lt;$D$509)</f>
        <v>0</v>
      </c>
      <c r="U93" s="7">
        <v>90</v>
      </c>
      <c r="V93" t="b">
        <f>OR(Tabla310813[[#This Row],[Tiempo_lineal (ns)]]&gt;$F$508,Tabla310813[[#This Row],[Tiempo_lineal (ns)]]&lt;$F$509)</f>
        <v>0</v>
      </c>
      <c r="W93" t="b">
        <f>OR(Tabla310813[[#This Row],[Tiempo_normal (ns)]]&gt;$G$508,Tabla310813[[#This Row],[Tiempo_normal (ns)]]&lt;$G$509)</f>
        <v>0</v>
      </c>
      <c r="X93" s="7">
        <v>90</v>
      </c>
      <c r="Y93" t="b">
        <f>OR(Tabla411914[[#This Row],[Tiempo_lineal (ns)]]&gt;$I$508,Tabla411914[[#This Row],[Tiempo_lineal (ns)]]&lt;$I$509)</f>
        <v>0</v>
      </c>
      <c r="Z93" t="b">
        <f>OR(Tabla411914[[#This Row],[Tiempo_normal (ns)]]&gt;$J$508,Tabla411914[[#This Row],[Tiempo_normal (ns)]]&lt;$J$509)</f>
        <v>0</v>
      </c>
      <c r="AA93" s="7">
        <v>90</v>
      </c>
      <c r="AB93" t="b">
        <f>OR(Tabla5121015[[#This Row],[Tiempo_lineal (ns)]]&gt;$L$508,Tabla5121015[[#This Row],[Tiempo_lineal (ns)]]&lt;$L$509)</f>
        <v>0</v>
      </c>
      <c r="AC93" t="b">
        <f>OR(Tabla5121015[[#This Row],[Tiempo_normal (ns)]]&gt;$M$508,Tabla5121015[[#This Row],[Tiempo_normal (ns)]]&lt;$M$509)</f>
        <v>0</v>
      </c>
      <c r="AD93" s="7">
        <v>90</v>
      </c>
      <c r="AE93" t="b">
        <f>OR(Tabla6131116[[#This Row],[Tiempo_lineal (ns)]]&gt;$O$508,Tabla6131116[[#This Row],[Tiempo_lineal (ns)]]&lt;$O$509)</f>
        <v>0</v>
      </c>
      <c r="AF93" s="6" t="b">
        <f>OR(Tabla6131116[[#This Row],[Tiempo_normal (ns)]]&gt;$P$508,Tabla6131116[[#This Row],[Tiempo_normal (ns)]]&lt;$P$509)</f>
        <v>0</v>
      </c>
    </row>
    <row r="94" spans="2:32" x14ac:dyDescent="0.3">
      <c r="B94">
        <v>91</v>
      </c>
      <c r="C94">
        <v>3304</v>
      </c>
      <c r="D94">
        <v>2329</v>
      </c>
      <c r="E94">
        <v>91</v>
      </c>
      <c r="F94">
        <v>7865</v>
      </c>
      <c r="G94">
        <v>1962</v>
      </c>
      <c r="H94">
        <v>91</v>
      </c>
      <c r="I94">
        <v>23045</v>
      </c>
      <c r="J94">
        <v>4527</v>
      </c>
      <c r="K94">
        <v>91</v>
      </c>
      <c r="L94">
        <v>43673</v>
      </c>
      <c r="M94">
        <v>45712</v>
      </c>
      <c r="N94">
        <v>91</v>
      </c>
      <c r="O94">
        <v>135109</v>
      </c>
      <c r="P94">
        <v>4629</v>
      </c>
      <c r="R94" s="5">
        <v>91</v>
      </c>
      <c r="S94" t="b">
        <f>OR(Tabla19712[[#This Row],[Tiempo_lineal (ns)]]&gt;$C$508,Tabla19712[[#This Row],[Tiempo_lineal (ns)]]&lt;$C$509)</f>
        <v>0</v>
      </c>
      <c r="T94" t="b">
        <f>OR(Tabla19712[[#This Row],[Tiempo_normal (ns)]]&gt;$D$508,Tabla19712[[#This Row],[Tiempo_normal (ns)]]&lt;$D$509)</f>
        <v>0</v>
      </c>
      <c r="U94" s="5">
        <v>91</v>
      </c>
      <c r="V94" t="b">
        <f>OR(Tabla310813[[#This Row],[Tiempo_lineal (ns)]]&gt;$F$508,Tabla310813[[#This Row],[Tiempo_lineal (ns)]]&lt;$F$509)</f>
        <v>0</v>
      </c>
      <c r="W94" t="b">
        <f>OR(Tabla310813[[#This Row],[Tiempo_normal (ns)]]&gt;$G$508,Tabla310813[[#This Row],[Tiempo_normal (ns)]]&lt;$G$509)</f>
        <v>0</v>
      </c>
      <c r="X94" s="5">
        <v>91</v>
      </c>
      <c r="Y94" t="b">
        <f>OR(Tabla411914[[#This Row],[Tiempo_lineal (ns)]]&gt;$I$508,Tabla411914[[#This Row],[Tiempo_lineal (ns)]]&lt;$I$509)</f>
        <v>0</v>
      </c>
      <c r="Z94" t="b">
        <f>OR(Tabla411914[[#This Row],[Tiempo_normal (ns)]]&gt;$J$508,Tabla411914[[#This Row],[Tiempo_normal (ns)]]&lt;$J$509)</f>
        <v>0</v>
      </c>
      <c r="AA94" s="5">
        <v>91</v>
      </c>
      <c r="AB94" t="b">
        <f>OR(Tabla5121015[[#This Row],[Tiempo_lineal (ns)]]&gt;$L$508,Tabla5121015[[#This Row],[Tiempo_lineal (ns)]]&lt;$L$509)</f>
        <v>0</v>
      </c>
      <c r="AC94" t="b">
        <f>OR(Tabla5121015[[#This Row],[Tiempo_normal (ns)]]&gt;$M$508,Tabla5121015[[#This Row],[Tiempo_normal (ns)]]&lt;$M$509)</f>
        <v>1</v>
      </c>
      <c r="AD94" s="5">
        <v>91</v>
      </c>
      <c r="AE94" t="b">
        <f>OR(Tabla6131116[[#This Row],[Tiempo_lineal (ns)]]&gt;$O$508,Tabla6131116[[#This Row],[Tiempo_lineal (ns)]]&lt;$O$509)</f>
        <v>0</v>
      </c>
      <c r="AF94" s="6" t="b">
        <f>OR(Tabla6131116[[#This Row],[Tiempo_normal (ns)]]&gt;$P$508,Tabla6131116[[#This Row],[Tiempo_normal (ns)]]&lt;$P$509)</f>
        <v>0</v>
      </c>
    </row>
    <row r="95" spans="2:32" x14ac:dyDescent="0.3">
      <c r="B95">
        <v>92</v>
      </c>
      <c r="C95">
        <v>3227</v>
      </c>
      <c r="D95">
        <v>2350</v>
      </c>
      <c r="E95">
        <v>92</v>
      </c>
      <c r="F95">
        <v>7242</v>
      </c>
      <c r="G95">
        <v>1783</v>
      </c>
      <c r="H95">
        <v>92</v>
      </c>
      <c r="I95">
        <v>16270</v>
      </c>
      <c r="J95">
        <v>3970</v>
      </c>
      <c r="K95">
        <v>92</v>
      </c>
      <c r="L95">
        <v>9295</v>
      </c>
      <c r="M95">
        <v>5430</v>
      </c>
      <c r="N95">
        <v>92</v>
      </c>
      <c r="O95">
        <v>132411</v>
      </c>
      <c r="P95">
        <v>4954</v>
      </c>
      <c r="R95" s="7">
        <v>92</v>
      </c>
      <c r="S95" t="b">
        <f>OR(Tabla19712[[#This Row],[Tiempo_lineal (ns)]]&gt;$C$508,Tabla19712[[#This Row],[Tiempo_lineal (ns)]]&lt;$C$509)</f>
        <v>0</v>
      </c>
      <c r="T95" t="b">
        <f>OR(Tabla19712[[#This Row],[Tiempo_normal (ns)]]&gt;$D$508,Tabla19712[[#This Row],[Tiempo_normal (ns)]]&lt;$D$509)</f>
        <v>0</v>
      </c>
      <c r="U95" s="7">
        <v>92</v>
      </c>
      <c r="V95" t="b">
        <f>OR(Tabla310813[[#This Row],[Tiempo_lineal (ns)]]&gt;$F$508,Tabla310813[[#This Row],[Tiempo_lineal (ns)]]&lt;$F$509)</f>
        <v>0</v>
      </c>
      <c r="W95" t="b">
        <f>OR(Tabla310813[[#This Row],[Tiempo_normal (ns)]]&gt;$G$508,Tabla310813[[#This Row],[Tiempo_normal (ns)]]&lt;$G$509)</f>
        <v>0</v>
      </c>
      <c r="X95" s="7">
        <v>92</v>
      </c>
      <c r="Y95" t="b">
        <f>OR(Tabla411914[[#This Row],[Tiempo_lineal (ns)]]&gt;$I$508,Tabla411914[[#This Row],[Tiempo_lineal (ns)]]&lt;$I$509)</f>
        <v>0</v>
      </c>
      <c r="Z95" t="b">
        <f>OR(Tabla411914[[#This Row],[Tiempo_normal (ns)]]&gt;$J$508,Tabla411914[[#This Row],[Tiempo_normal (ns)]]&lt;$J$509)</f>
        <v>0</v>
      </c>
      <c r="AA95" s="7">
        <v>92</v>
      </c>
      <c r="AB95" t="b">
        <f>OR(Tabla5121015[[#This Row],[Tiempo_lineal (ns)]]&gt;$L$508,Tabla5121015[[#This Row],[Tiempo_lineal (ns)]]&lt;$L$509)</f>
        <v>1</v>
      </c>
      <c r="AC95" t="b">
        <f>OR(Tabla5121015[[#This Row],[Tiempo_normal (ns)]]&gt;$M$508,Tabla5121015[[#This Row],[Tiempo_normal (ns)]]&lt;$M$509)</f>
        <v>0</v>
      </c>
      <c r="AD95" s="7">
        <v>92</v>
      </c>
      <c r="AE95" t="b">
        <f>OR(Tabla6131116[[#This Row],[Tiempo_lineal (ns)]]&gt;$O$508,Tabla6131116[[#This Row],[Tiempo_lineal (ns)]]&lt;$O$509)</f>
        <v>0</v>
      </c>
      <c r="AF95" s="6" t="b">
        <f>OR(Tabla6131116[[#This Row],[Tiempo_normal (ns)]]&gt;$P$508,Tabla6131116[[#This Row],[Tiempo_normal (ns)]]&lt;$P$509)</f>
        <v>0</v>
      </c>
    </row>
    <row r="96" spans="2:32" x14ac:dyDescent="0.3">
      <c r="B96">
        <v>93</v>
      </c>
      <c r="C96">
        <v>2622</v>
      </c>
      <c r="D96">
        <v>965</v>
      </c>
      <c r="E96">
        <v>93</v>
      </c>
      <c r="F96">
        <v>6169</v>
      </c>
      <c r="G96">
        <v>1889</v>
      </c>
      <c r="H96">
        <v>93</v>
      </c>
      <c r="I96">
        <v>17698</v>
      </c>
      <c r="J96">
        <v>5302</v>
      </c>
      <c r="K96">
        <v>93</v>
      </c>
      <c r="L96">
        <v>42517</v>
      </c>
      <c r="M96">
        <v>5085</v>
      </c>
      <c r="N96">
        <v>93</v>
      </c>
      <c r="O96">
        <v>134572</v>
      </c>
      <c r="P96">
        <v>211415</v>
      </c>
      <c r="R96" s="5">
        <v>93</v>
      </c>
      <c r="S96" t="b">
        <f>OR(Tabla19712[[#This Row],[Tiempo_lineal (ns)]]&gt;$C$508,Tabla19712[[#This Row],[Tiempo_lineal (ns)]]&lt;$C$509)</f>
        <v>0</v>
      </c>
      <c r="T96" t="b">
        <f>OR(Tabla19712[[#This Row],[Tiempo_normal (ns)]]&gt;$D$508,Tabla19712[[#This Row],[Tiempo_normal (ns)]]&lt;$D$509)</f>
        <v>0</v>
      </c>
      <c r="U96" s="5">
        <v>93</v>
      </c>
      <c r="V96" t="b">
        <f>OR(Tabla310813[[#This Row],[Tiempo_lineal (ns)]]&gt;$F$508,Tabla310813[[#This Row],[Tiempo_lineal (ns)]]&lt;$F$509)</f>
        <v>0</v>
      </c>
      <c r="W96" t="b">
        <f>OR(Tabla310813[[#This Row],[Tiempo_normal (ns)]]&gt;$G$508,Tabla310813[[#This Row],[Tiempo_normal (ns)]]&lt;$G$509)</f>
        <v>0</v>
      </c>
      <c r="X96" s="5">
        <v>93</v>
      </c>
      <c r="Y96" t="b">
        <f>OR(Tabla411914[[#This Row],[Tiempo_lineal (ns)]]&gt;$I$508,Tabla411914[[#This Row],[Tiempo_lineal (ns)]]&lt;$I$509)</f>
        <v>0</v>
      </c>
      <c r="Z96" t="b">
        <f>OR(Tabla411914[[#This Row],[Tiempo_normal (ns)]]&gt;$J$508,Tabla411914[[#This Row],[Tiempo_normal (ns)]]&lt;$J$509)</f>
        <v>0</v>
      </c>
      <c r="AA96" s="5">
        <v>93</v>
      </c>
      <c r="AB96" t="b">
        <f>OR(Tabla5121015[[#This Row],[Tiempo_lineal (ns)]]&gt;$L$508,Tabla5121015[[#This Row],[Tiempo_lineal (ns)]]&lt;$L$509)</f>
        <v>0</v>
      </c>
      <c r="AC96" t="b">
        <f>OR(Tabla5121015[[#This Row],[Tiempo_normal (ns)]]&gt;$M$508,Tabla5121015[[#This Row],[Tiempo_normal (ns)]]&lt;$M$509)</f>
        <v>0</v>
      </c>
      <c r="AD96" s="5">
        <v>93</v>
      </c>
      <c r="AE96" t="b">
        <f>OR(Tabla6131116[[#This Row],[Tiempo_lineal (ns)]]&gt;$O$508,Tabla6131116[[#This Row],[Tiempo_lineal (ns)]]&lt;$O$509)</f>
        <v>0</v>
      </c>
      <c r="AF96" s="6" t="b">
        <f>OR(Tabla6131116[[#This Row],[Tiempo_normal (ns)]]&gt;$P$508,Tabla6131116[[#This Row],[Tiempo_normal (ns)]]&lt;$P$509)</f>
        <v>1</v>
      </c>
    </row>
    <row r="97" spans="2:32" x14ac:dyDescent="0.3">
      <c r="B97">
        <v>94</v>
      </c>
      <c r="C97">
        <v>2436</v>
      </c>
      <c r="D97">
        <v>2639</v>
      </c>
      <c r="E97">
        <v>94</v>
      </c>
      <c r="F97">
        <v>6398</v>
      </c>
      <c r="G97">
        <v>1090</v>
      </c>
      <c r="H97">
        <v>94</v>
      </c>
      <c r="I97">
        <v>23511</v>
      </c>
      <c r="J97">
        <v>26034</v>
      </c>
      <c r="K97">
        <v>94</v>
      </c>
      <c r="L97">
        <v>55895</v>
      </c>
      <c r="M97">
        <v>37972</v>
      </c>
      <c r="N97">
        <v>94</v>
      </c>
      <c r="O97">
        <v>153487</v>
      </c>
      <c r="P97">
        <v>4707</v>
      </c>
      <c r="R97" s="7">
        <v>94</v>
      </c>
      <c r="S97" t="b">
        <f>OR(Tabla19712[[#This Row],[Tiempo_lineal (ns)]]&gt;$C$508,Tabla19712[[#This Row],[Tiempo_lineal (ns)]]&lt;$C$509)</f>
        <v>0</v>
      </c>
      <c r="T97" t="b">
        <f>OR(Tabla19712[[#This Row],[Tiempo_normal (ns)]]&gt;$D$508,Tabla19712[[#This Row],[Tiempo_normal (ns)]]&lt;$D$509)</f>
        <v>0</v>
      </c>
      <c r="U97" s="7">
        <v>94</v>
      </c>
      <c r="V97" t="b">
        <f>OR(Tabla310813[[#This Row],[Tiempo_lineal (ns)]]&gt;$F$508,Tabla310813[[#This Row],[Tiempo_lineal (ns)]]&lt;$F$509)</f>
        <v>0</v>
      </c>
      <c r="W97" t="b">
        <f>OR(Tabla310813[[#This Row],[Tiempo_normal (ns)]]&gt;$G$508,Tabla310813[[#This Row],[Tiempo_normal (ns)]]&lt;$G$509)</f>
        <v>0</v>
      </c>
      <c r="X97" s="7">
        <v>94</v>
      </c>
      <c r="Y97" t="b">
        <f>OR(Tabla411914[[#This Row],[Tiempo_lineal (ns)]]&gt;$I$508,Tabla411914[[#This Row],[Tiempo_lineal (ns)]]&lt;$I$509)</f>
        <v>0</v>
      </c>
      <c r="Z97" t="b">
        <f>OR(Tabla411914[[#This Row],[Tiempo_normal (ns)]]&gt;$J$508,Tabla411914[[#This Row],[Tiempo_normal (ns)]]&lt;$J$509)</f>
        <v>1</v>
      </c>
      <c r="AA97" s="7">
        <v>94</v>
      </c>
      <c r="AB97" t="b">
        <f>OR(Tabla5121015[[#This Row],[Tiempo_lineal (ns)]]&gt;$L$508,Tabla5121015[[#This Row],[Tiempo_lineal (ns)]]&lt;$L$509)</f>
        <v>1</v>
      </c>
      <c r="AC97" t="b">
        <f>OR(Tabla5121015[[#This Row],[Tiempo_normal (ns)]]&gt;$M$508,Tabla5121015[[#This Row],[Tiempo_normal (ns)]]&lt;$M$509)</f>
        <v>1</v>
      </c>
      <c r="AD97" s="7">
        <v>94</v>
      </c>
      <c r="AE97" t="b">
        <f>OR(Tabla6131116[[#This Row],[Tiempo_lineal (ns)]]&gt;$O$508,Tabla6131116[[#This Row],[Tiempo_lineal (ns)]]&lt;$O$509)</f>
        <v>0</v>
      </c>
      <c r="AF97" s="6" t="b">
        <f>OR(Tabla6131116[[#This Row],[Tiempo_normal (ns)]]&gt;$P$508,Tabla6131116[[#This Row],[Tiempo_normal (ns)]]&lt;$P$509)</f>
        <v>0</v>
      </c>
    </row>
    <row r="98" spans="2:32" x14ac:dyDescent="0.3">
      <c r="B98">
        <v>95</v>
      </c>
      <c r="C98">
        <v>3296</v>
      </c>
      <c r="D98">
        <v>1004</v>
      </c>
      <c r="E98">
        <v>95</v>
      </c>
      <c r="F98">
        <v>6809</v>
      </c>
      <c r="G98">
        <v>2896</v>
      </c>
      <c r="H98">
        <v>95</v>
      </c>
      <c r="I98">
        <v>17653</v>
      </c>
      <c r="J98">
        <v>5472</v>
      </c>
      <c r="K98">
        <v>95</v>
      </c>
      <c r="L98">
        <v>44290</v>
      </c>
      <c r="M98">
        <v>6114</v>
      </c>
      <c r="N98">
        <v>95</v>
      </c>
      <c r="O98">
        <v>149736</v>
      </c>
      <c r="P98">
        <v>7056</v>
      </c>
      <c r="R98" s="5">
        <v>95</v>
      </c>
      <c r="S98" t="b">
        <f>OR(Tabla19712[[#This Row],[Tiempo_lineal (ns)]]&gt;$C$508,Tabla19712[[#This Row],[Tiempo_lineal (ns)]]&lt;$C$509)</f>
        <v>0</v>
      </c>
      <c r="T98" t="b">
        <f>OR(Tabla19712[[#This Row],[Tiempo_normal (ns)]]&gt;$D$508,Tabla19712[[#This Row],[Tiempo_normal (ns)]]&lt;$D$509)</f>
        <v>0</v>
      </c>
      <c r="U98" s="5">
        <v>95</v>
      </c>
      <c r="V98" t="b">
        <f>OR(Tabla310813[[#This Row],[Tiempo_lineal (ns)]]&gt;$F$508,Tabla310813[[#This Row],[Tiempo_lineal (ns)]]&lt;$F$509)</f>
        <v>0</v>
      </c>
      <c r="W98" t="b">
        <f>OR(Tabla310813[[#This Row],[Tiempo_normal (ns)]]&gt;$G$508,Tabla310813[[#This Row],[Tiempo_normal (ns)]]&lt;$G$509)</f>
        <v>0</v>
      </c>
      <c r="X98" s="5">
        <v>95</v>
      </c>
      <c r="Y98" t="b">
        <f>OR(Tabla411914[[#This Row],[Tiempo_lineal (ns)]]&gt;$I$508,Tabla411914[[#This Row],[Tiempo_lineal (ns)]]&lt;$I$509)</f>
        <v>0</v>
      </c>
      <c r="Z98" t="b">
        <f>OR(Tabla411914[[#This Row],[Tiempo_normal (ns)]]&gt;$J$508,Tabla411914[[#This Row],[Tiempo_normal (ns)]]&lt;$J$509)</f>
        <v>0</v>
      </c>
      <c r="AA98" s="5">
        <v>95</v>
      </c>
      <c r="AB98" t="b">
        <f>OR(Tabla5121015[[#This Row],[Tiempo_lineal (ns)]]&gt;$L$508,Tabla5121015[[#This Row],[Tiempo_lineal (ns)]]&lt;$L$509)</f>
        <v>0</v>
      </c>
      <c r="AC98" t="b">
        <f>OR(Tabla5121015[[#This Row],[Tiempo_normal (ns)]]&gt;$M$508,Tabla5121015[[#This Row],[Tiempo_normal (ns)]]&lt;$M$509)</f>
        <v>0</v>
      </c>
      <c r="AD98" s="5">
        <v>95</v>
      </c>
      <c r="AE98" t="b">
        <f>OR(Tabla6131116[[#This Row],[Tiempo_lineal (ns)]]&gt;$O$508,Tabla6131116[[#This Row],[Tiempo_lineal (ns)]]&lt;$O$509)</f>
        <v>0</v>
      </c>
      <c r="AF98" s="6" t="b">
        <f>OR(Tabla6131116[[#This Row],[Tiempo_normal (ns)]]&gt;$P$508,Tabla6131116[[#This Row],[Tiempo_normal (ns)]]&lt;$P$509)</f>
        <v>0</v>
      </c>
    </row>
    <row r="99" spans="2:32" x14ac:dyDescent="0.3">
      <c r="B99">
        <v>96</v>
      </c>
      <c r="C99">
        <v>2403</v>
      </c>
      <c r="D99">
        <v>863</v>
      </c>
      <c r="E99">
        <v>96</v>
      </c>
      <c r="F99">
        <v>7580</v>
      </c>
      <c r="G99">
        <v>901</v>
      </c>
      <c r="H99">
        <v>96</v>
      </c>
      <c r="I99">
        <v>25045</v>
      </c>
      <c r="J99">
        <v>5424</v>
      </c>
      <c r="K99">
        <v>96</v>
      </c>
      <c r="L99">
        <v>55647</v>
      </c>
      <c r="M99">
        <v>4580</v>
      </c>
      <c r="N99">
        <v>96</v>
      </c>
      <c r="O99">
        <v>136222</v>
      </c>
      <c r="P99">
        <v>4748</v>
      </c>
      <c r="R99" s="7">
        <v>96</v>
      </c>
      <c r="S99" t="b">
        <f>OR(Tabla19712[[#This Row],[Tiempo_lineal (ns)]]&gt;$C$508,Tabla19712[[#This Row],[Tiempo_lineal (ns)]]&lt;$C$509)</f>
        <v>0</v>
      </c>
      <c r="T99" t="b">
        <f>OR(Tabla19712[[#This Row],[Tiempo_normal (ns)]]&gt;$D$508,Tabla19712[[#This Row],[Tiempo_normal (ns)]]&lt;$D$509)</f>
        <v>0</v>
      </c>
      <c r="U99" s="7">
        <v>96</v>
      </c>
      <c r="V99" t="b">
        <f>OR(Tabla310813[[#This Row],[Tiempo_lineal (ns)]]&gt;$F$508,Tabla310813[[#This Row],[Tiempo_lineal (ns)]]&lt;$F$509)</f>
        <v>0</v>
      </c>
      <c r="W99" t="b">
        <f>OR(Tabla310813[[#This Row],[Tiempo_normal (ns)]]&gt;$G$508,Tabla310813[[#This Row],[Tiempo_normal (ns)]]&lt;$G$509)</f>
        <v>0</v>
      </c>
      <c r="X99" s="7">
        <v>96</v>
      </c>
      <c r="Y99" t="b">
        <f>OR(Tabla411914[[#This Row],[Tiempo_lineal (ns)]]&gt;$I$508,Tabla411914[[#This Row],[Tiempo_lineal (ns)]]&lt;$I$509)</f>
        <v>0</v>
      </c>
      <c r="Z99" t="b">
        <f>OR(Tabla411914[[#This Row],[Tiempo_normal (ns)]]&gt;$J$508,Tabla411914[[#This Row],[Tiempo_normal (ns)]]&lt;$J$509)</f>
        <v>0</v>
      </c>
      <c r="AA99" s="7">
        <v>96</v>
      </c>
      <c r="AB99" t="b">
        <f>OR(Tabla5121015[[#This Row],[Tiempo_lineal (ns)]]&gt;$L$508,Tabla5121015[[#This Row],[Tiempo_lineal (ns)]]&lt;$L$509)</f>
        <v>1</v>
      </c>
      <c r="AC99" t="b">
        <f>OR(Tabla5121015[[#This Row],[Tiempo_normal (ns)]]&gt;$M$508,Tabla5121015[[#This Row],[Tiempo_normal (ns)]]&lt;$M$509)</f>
        <v>0</v>
      </c>
      <c r="AD99" s="7">
        <v>96</v>
      </c>
      <c r="AE99" t="b">
        <f>OR(Tabla6131116[[#This Row],[Tiempo_lineal (ns)]]&gt;$O$508,Tabla6131116[[#This Row],[Tiempo_lineal (ns)]]&lt;$O$509)</f>
        <v>0</v>
      </c>
      <c r="AF99" s="6" t="b">
        <f>OR(Tabla6131116[[#This Row],[Tiempo_normal (ns)]]&gt;$P$508,Tabla6131116[[#This Row],[Tiempo_normal (ns)]]&lt;$P$509)</f>
        <v>0</v>
      </c>
    </row>
    <row r="100" spans="2:32" x14ac:dyDescent="0.3">
      <c r="B100">
        <v>97</v>
      </c>
      <c r="C100">
        <v>2479</v>
      </c>
      <c r="D100">
        <v>1456</v>
      </c>
      <c r="E100">
        <v>97</v>
      </c>
      <c r="F100">
        <v>6331</v>
      </c>
      <c r="G100">
        <v>1107</v>
      </c>
      <c r="H100">
        <v>97</v>
      </c>
      <c r="I100">
        <v>22128</v>
      </c>
      <c r="J100">
        <v>5039</v>
      </c>
      <c r="K100">
        <v>97</v>
      </c>
      <c r="L100">
        <v>43010</v>
      </c>
      <c r="M100">
        <v>4127</v>
      </c>
      <c r="N100">
        <v>97</v>
      </c>
      <c r="O100">
        <v>131664</v>
      </c>
      <c r="P100">
        <v>4834</v>
      </c>
      <c r="R100" s="5">
        <v>97</v>
      </c>
      <c r="S100" t="b">
        <f>OR(Tabla19712[[#This Row],[Tiempo_lineal (ns)]]&gt;$C$508,Tabla19712[[#This Row],[Tiempo_lineal (ns)]]&lt;$C$509)</f>
        <v>0</v>
      </c>
      <c r="T100" t="b">
        <f>OR(Tabla19712[[#This Row],[Tiempo_normal (ns)]]&gt;$D$508,Tabla19712[[#This Row],[Tiempo_normal (ns)]]&lt;$D$509)</f>
        <v>0</v>
      </c>
      <c r="U100" s="5">
        <v>97</v>
      </c>
      <c r="V100" t="b">
        <f>OR(Tabla310813[[#This Row],[Tiempo_lineal (ns)]]&gt;$F$508,Tabla310813[[#This Row],[Tiempo_lineal (ns)]]&lt;$F$509)</f>
        <v>0</v>
      </c>
      <c r="W100" t="b">
        <f>OR(Tabla310813[[#This Row],[Tiempo_normal (ns)]]&gt;$G$508,Tabla310813[[#This Row],[Tiempo_normal (ns)]]&lt;$G$509)</f>
        <v>0</v>
      </c>
      <c r="X100" s="5">
        <v>97</v>
      </c>
      <c r="Y100" t="b">
        <f>OR(Tabla411914[[#This Row],[Tiempo_lineal (ns)]]&gt;$I$508,Tabla411914[[#This Row],[Tiempo_lineal (ns)]]&lt;$I$509)</f>
        <v>0</v>
      </c>
      <c r="Z100" t="b">
        <f>OR(Tabla411914[[#This Row],[Tiempo_normal (ns)]]&gt;$J$508,Tabla411914[[#This Row],[Tiempo_normal (ns)]]&lt;$J$509)</f>
        <v>0</v>
      </c>
      <c r="AA100" s="5">
        <v>97</v>
      </c>
      <c r="AB100" t="b">
        <f>OR(Tabla5121015[[#This Row],[Tiempo_lineal (ns)]]&gt;$L$508,Tabla5121015[[#This Row],[Tiempo_lineal (ns)]]&lt;$L$509)</f>
        <v>0</v>
      </c>
      <c r="AC100" t="b">
        <f>OR(Tabla5121015[[#This Row],[Tiempo_normal (ns)]]&gt;$M$508,Tabla5121015[[#This Row],[Tiempo_normal (ns)]]&lt;$M$509)</f>
        <v>0</v>
      </c>
      <c r="AD100" s="5">
        <v>97</v>
      </c>
      <c r="AE100" t="b">
        <f>OR(Tabla6131116[[#This Row],[Tiempo_lineal (ns)]]&gt;$O$508,Tabla6131116[[#This Row],[Tiempo_lineal (ns)]]&lt;$O$509)</f>
        <v>0</v>
      </c>
      <c r="AF100" s="6" t="b">
        <f>OR(Tabla6131116[[#This Row],[Tiempo_normal (ns)]]&gt;$P$508,Tabla6131116[[#This Row],[Tiempo_normal (ns)]]&lt;$P$509)</f>
        <v>0</v>
      </c>
    </row>
    <row r="101" spans="2:32" x14ac:dyDescent="0.3">
      <c r="B101">
        <v>98</v>
      </c>
      <c r="C101">
        <v>2053</v>
      </c>
      <c r="D101">
        <v>1504</v>
      </c>
      <c r="E101">
        <v>98</v>
      </c>
      <c r="F101">
        <v>6457</v>
      </c>
      <c r="G101">
        <v>1462</v>
      </c>
      <c r="H101">
        <v>98</v>
      </c>
      <c r="I101">
        <v>18335</v>
      </c>
      <c r="J101">
        <v>4705</v>
      </c>
      <c r="K101">
        <v>98</v>
      </c>
      <c r="L101">
        <v>47652</v>
      </c>
      <c r="M101">
        <v>6040</v>
      </c>
      <c r="N101">
        <v>98</v>
      </c>
      <c r="O101">
        <v>162404</v>
      </c>
      <c r="P101">
        <v>6508</v>
      </c>
      <c r="R101" s="7">
        <v>98</v>
      </c>
      <c r="S101" t="b">
        <f>OR(Tabla19712[[#This Row],[Tiempo_lineal (ns)]]&gt;$C$508,Tabla19712[[#This Row],[Tiempo_lineal (ns)]]&lt;$C$509)</f>
        <v>0</v>
      </c>
      <c r="T101" t="b">
        <f>OR(Tabla19712[[#This Row],[Tiempo_normal (ns)]]&gt;$D$508,Tabla19712[[#This Row],[Tiempo_normal (ns)]]&lt;$D$509)</f>
        <v>0</v>
      </c>
      <c r="U101" s="7">
        <v>98</v>
      </c>
      <c r="V101" t="b">
        <f>OR(Tabla310813[[#This Row],[Tiempo_lineal (ns)]]&gt;$F$508,Tabla310813[[#This Row],[Tiempo_lineal (ns)]]&lt;$F$509)</f>
        <v>0</v>
      </c>
      <c r="W101" t="b">
        <f>OR(Tabla310813[[#This Row],[Tiempo_normal (ns)]]&gt;$G$508,Tabla310813[[#This Row],[Tiempo_normal (ns)]]&lt;$G$509)</f>
        <v>0</v>
      </c>
      <c r="X101" s="7">
        <v>98</v>
      </c>
      <c r="Y101" t="b">
        <f>OR(Tabla411914[[#This Row],[Tiempo_lineal (ns)]]&gt;$I$508,Tabla411914[[#This Row],[Tiempo_lineal (ns)]]&lt;$I$509)</f>
        <v>0</v>
      </c>
      <c r="Z101" t="b">
        <f>OR(Tabla411914[[#This Row],[Tiempo_normal (ns)]]&gt;$J$508,Tabla411914[[#This Row],[Tiempo_normal (ns)]]&lt;$J$509)</f>
        <v>0</v>
      </c>
      <c r="AA101" s="7">
        <v>98</v>
      </c>
      <c r="AB101" t="b">
        <f>OR(Tabla5121015[[#This Row],[Tiempo_lineal (ns)]]&gt;$L$508,Tabla5121015[[#This Row],[Tiempo_lineal (ns)]]&lt;$L$509)</f>
        <v>0</v>
      </c>
      <c r="AC101" t="b">
        <f>OR(Tabla5121015[[#This Row],[Tiempo_normal (ns)]]&gt;$M$508,Tabla5121015[[#This Row],[Tiempo_normal (ns)]]&lt;$M$509)</f>
        <v>0</v>
      </c>
      <c r="AD101" s="7">
        <v>98</v>
      </c>
      <c r="AE101" t="b">
        <f>OR(Tabla6131116[[#This Row],[Tiempo_lineal (ns)]]&gt;$O$508,Tabla6131116[[#This Row],[Tiempo_lineal (ns)]]&lt;$O$509)</f>
        <v>0</v>
      </c>
      <c r="AF101" s="6" t="b">
        <f>OR(Tabla6131116[[#This Row],[Tiempo_normal (ns)]]&gt;$P$508,Tabla6131116[[#This Row],[Tiempo_normal (ns)]]&lt;$P$509)</f>
        <v>0</v>
      </c>
    </row>
    <row r="102" spans="2:32" x14ac:dyDescent="0.3">
      <c r="B102">
        <v>99</v>
      </c>
      <c r="C102">
        <v>2720</v>
      </c>
      <c r="D102">
        <v>1060</v>
      </c>
      <c r="E102">
        <v>99</v>
      </c>
      <c r="F102">
        <v>6709</v>
      </c>
      <c r="G102">
        <v>3687</v>
      </c>
      <c r="H102">
        <v>99</v>
      </c>
      <c r="I102">
        <v>27164</v>
      </c>
      <c r="J102">
        <v>4123</v>
      </c>
      <c r="K102">
        <v>99</v>
      </c>
      <c r="L102">
        <v>43729</v>
      </c>
      <c r="M102">
        <v>4231</v>
      </c>
      <c r="N102">
        <v>99</v>
      </c>
      <c r="O102">
        <v>187815</v>
      </c>
      <c r="P102">
        <v>5597</v>
      </c>
      <c r="R102" s="5">
        <v>99</v>
      </c>
      <c r="S102" t="b">
        <f>OR(Tabla19712[[#This Row],[Tiempo_lineal (ns)]]&gt;$C$508,Tabla19712[[#This Row],[Tiempo_lineal (ns)]]&lt;$C$509)</f>
        <v>0</v>
      </c>
      <c r="T102" t="b">
        <f>OR(Tabla19712[[#This Row],[Tiempo_normal (ns)]]&gt;$D$508,Tabla19712[[#This Row],[Tiempo_normal (ns)]]&lt;$D$509)</f>
        <v>0</v>
      </c>
      <c r="U102" s="5">
        <v>99</v>
      </c>
      <c r="V102" t="b">
        <f>OR(Tabla310813[[#This Row],[Tiempo_lineal (ns)]]&gt;$F$508,Tabla310813[[#This Row],[Tiempo_lineal (ns)]]&lt;$F$509)</f>
        <v>0</v>
      </c>
      <c r="W102" t="b">
        <f>OR(Tabla310813[[#This Row],[Tiempo_normal (ns)]]&gt;$G$508,Tabla310813[[#This Row],[Tiempo_normal (ns)]]&lt;$G$509)</f>
        <v>0</v>
      </c>
      <c r="X102" s="5">
        <v>99</v>
      </c>
      <c r="Y102" t="b">
        <f>OR(Tabla411914[[#This Row],[Tiempo_lineal (ns)]]&gt;$I$508,Tabla411914[[#This Row],[Tiempo_lineal (ns)]]&lt;$I$509)</f>
        <v>1</v>
      </c>
      <c r="Z102" t="b">
        <f>OR(Tabla411914[[#This Row],[Tiempo_normal (ns)]]&gt;$J$508,Tabla411914[[#This Row],[Tiempo_normal (ns)]]&lt;$J$509)</f>
        <v>0</v>
      </c>
      <c r="AA102" s="5">
        <v>99</v>
      </c>
      <c r="AB102" t="b">
        <f>OR(Tabla5121015[[#This Row],[Tiempo_lineal (ns)]]&gt;$L$508,Tabla5121015[[#This Row],[Tiempo_lineal (ns)]]&lt;$L$509)</f>
        <v>0</v>
      </c>
      <c r="AC102" t="b">
        <f>OR(Tabla5121015[[#This Row],[Tiempo_normal (ns)]]&gt;$M$508,Tabla5121015[[#This Row],[Tiempo_normal (ns)]]&lt;$M$509)</f>
        <v>0</v>
      </c>
      <c r="AD102" s="5">
        <v>99</v>
      </c>
      <c r="AE102" t="b">
        <f>OR(Tabla6131116[[#This Row],[Tiempo_lineal (ns)]]&gt;$O$508,Tabla6131116[[#This Row],[Tiempo_lineal (ns)]]&lt;$O$509)</f>
        <v>0</v>
      </c>
      <c r="AF102" s="6" t="b">
        <f>OR(Tabla6131116[[#This Row],[Tiempo_normal (ns)]]&gt;$P$508,Tabla6131116[[#This Row],[Tiempo_normal (ns)]]&lt;$P$509)</f>
        <v>0</v>
      </c>
    </row>
    <row r="103" spans="2:32" x14ac:dyDescent="0.3">
      <c r="B103">
        <v>100</v>
      </c>
      <c r="C103">
        <v>2417</v>
      </c>
      <c r="D103">
        <v>779</v>
      </c>
      <c r="E103">
        <v>100</v>
      </c>
      <c r="F103">
        <v>9213</v>
      </c>
      <c r="G103">
        <v>2768</v>
      </c>
      <c r="H103">
        <v>100</v>
      </c>
      <c r="I103">
        <v>16619</v>
      </c>
      <c r="J103">
        <v>5268</v>
      </c>
      <c r="K103">
        <v>100</v>
      </c>
      <c r="L103">
        <v>44689</v>
      </c>
      <c r="M103">
        <v>5465</v>
      </c>
      <c r="N103">
        <v>100</v>
      </c>
      <c r="O103">
        <v>77521</v>
      </c>
      <c r="P103">
        <v>5123</v>
      </c>
      <c r="R103" s="7">
        <v>100</v>
      </c>
      <c r="S103" t="b">
        <f>OR(Tabla19712[[#This Row],[Tiempo_lineal (ns)]]&gt;$C$508,Tabla19712[[#This Row],[Tiempo_lineal (ns)]]&lt;$C$509)</f>
        <v>0</v>
      </c>
      <c r="T103" t="b">
        <f>OR(Tabla19712[[#This Row],[Tiempo_normal (ns)]]&gt;$D$508,Tabla19712[[#This Row],[Tiempo_normal (ns)]]&lt;$D$509)</f>
        <v>0</v>
      </c>
      <c r="U103" s="7">
        <v>100</v>
      </c>
      <c r="V103" t="b">
        <f>OR(Tabla310813[[#This Row],[Tiempo_lineal (ns)]]&gt;$F$508,Tabla310813[[#This Row],[Tiempo_lineal (ns)]]&lt;$F$509)</f>
        <v>0</v>
      </c>
      <c r="W103" t="b">
        <f>OR(Tabla310813[[#This Row],[Tiempo_normal (ns)]]&gt;$G$508,Tabla310813[[#This Row],[Tiempo_normal (ns)]]&lt;$G$509)</f>
        <v>0</v>
      </c>
      <c r="X103" s="7">
        <v>100</v>
      </c>
      <c r="Y103" t="b">
        <f>OR(Tabla411914[[#This Row],[Tiempo_lineal (ns)]]&gt;$I$508,Tabla411914[[#This Row],[Tiempo_lineal (ns)]]&lt;$I$509)</f>
        <v>0</v>
      </c>
      <c r="Z103" t="b">
        <f>OR(Tabla411914[[#This Row],[Tiempo_normal (ns)]]&gt;$J$508,Tabla411914[[#This Row],[Tiempo_normal (ns)]]&lt;$J$509)</f>
        <v>0</v>
      </c>
      <c r="AA103" s="7">
        <v>100</v>
      </c>
      <c r="AB103" t="b">
        <f>OR(Tabla5121015[[#This Row],[Tiempo_lineal (ns)]]&gt;$L$508,Tabla5121015[[#This Row],[Tiempo_lineal (ns)]]&lt;$L$509)</f>
        <v>0</v>
      </c>
      <c r="AC103" t="b">
        <f>OR(Tabla5121015[[#This Row],[Tiempo_normal (ns)]]&gt;$M$508,Tabla5121015[[#This Row],[Tiempo_normal (ns)]]&lt;$M$509)</f>
        <v>0</v>
      </c>
      <c r="AD103" s="7">
        <v>100</v>
      </c>
      <c r="AE103" t="b">
        <f>OR(Tabla6131116[[#This Row],[Tiempo_lineal (ns)]]&gt;$O$508,Tabla6131116[[#This Row],[Tiempo_lineal (ns)]]&lt;$O$509)</f>
        <v>1</v>
      </c>
      <c r="AF103" s="6" t="b">
        <f>OR(Tabla6131116[[#This Row],[Tiempo_normal (ns)]]&gt;$P$508,Tabla6131116[[#This Row],[Tiempo_normal (ns)]]&lt;$P$509)</f>
        <v>0</v>
      </c>
    </row>
    <row r="104" spans="2:32" x14ac:dyDescent="0.3">
      <c r="B104">
        <v>101</v>
      </c>
      <c r="C104">
        <v>2539</v>
      </c>
      <c r="D104">
        <v>1508</v>
      </c>
      <c r="E104">
        <v>101</v>
      </c>
      <c r="F104">
        <v>11757</v>
      </c>
      <c r="G104">
        <v>3934</v>
      </c>
      <c r="H104">
        <v>101</v>
      </c>
      <c r="I104">
        <v>17849</v>
      </c>
      <c r="J104">
        <v>4725</v>
      </c>
      <c r="K104">
        <v>101</v>
      </c>
      <c r="L104">
        <v>45262</v>
      </c>
      <c r="M104">
        <v>3706</v>
      </c>
      <c r="N104">
        <v>101</v>
      </c>
      <c r="O104">
        <v>134244</v>
      </c>
      <c r="P104">
        <v>131937</v>
      </c>
      <c r="R104" s="5">
        <v>101</v>
      </c>
      <c r="S104" t="b">
        <f>OR(Tabla19712[[#This Row],[Tiempo_lineal (ns)]]&gt;$C$508,Tabla19712[[#This Row],[Tiempo_lineal (ns)]]&lt;$C$509)</f>
        <v>0</v>
      </c>
      <c r="T104" t="b">
        <f>OR(Tabla19712[[#This Row],[Tiempo_normal (ns)]]&gt;$D$508,Tabla19712[[#This Row],[Tiempo_normal (ns)]]&lt;$D$509)</f>
        <v>0</v>
      </c>
      <c r="U104" s="5">
        <v>101</v>
      </c>
      <c r="V104" t="b">
        <f>OR(Tabla310813[[#This Row],[Tiempo_lineal (ns)]]&gt;$F$508,Tabla310813[[#This Row],[Tiempo_lineal (ns)]]&lt;$F$509)</f>
        <v>1</v>
      </c>
      <c r="W104" t="b">
        <f>OR(Tabla310813[[#This Row],[Tiempo_normal (ns)]]&gt;$G$508,Tabla310813[[#This Row],[Tiempo_normal (ns)]]&lt;$G$509)</f>
        <v>0</v>
      </c>
      <c r="X104" s="5">
        <v>101</v>
      </c>
      <c r="Y104" t="b">
        <f>OR(Tabla411914[[#This Row],[Tiempo_lineal (ns)]]&gt;$I$508,Tabla411914[[#This Row],[Tiempo_lineal (ns)]]&lt;$I$509)</f>
        <v>0</v>
      </c>
      <c r="Z104" t="b">
        <f>OR(Tabla411914[[#This Row],[Tiempo_normal (ns)]]&gt;$J$508,Tabla411914[[#This Row],[Tiempo_normal (ns)]]&lt;$J$509)</f>
        <v>0</v>
      </c>
      <c r="AA104" s="5">
        <v>101</v>
      </c>
      <c r="AB104" t="b">
        <f>OR(Tabla5121015[[#This Row],[Tiempo_lineal (ns)]]&gt;$L$508,Tabla5121015[[#This Row],[Tiempo_lineal (ns)]]&lt;$L$509)</f>
        <v>0</v>
      </c>
      <c r="AC104" t="b">
        <f>OR(Tabla5121015[[#This Row],[Tiempo_normal (ns)]]&gt;$M$508,Tabla5121015[[#This Row],[Tiempo_normal (ns)]]&lt;$M$509)</f>
        <v>0</v>
      </c>
      <c r="AD104" s="5">
        <v>101</v>
      </c>
      <c r="AE104" t="b">
        <f>OR(Tabla6131116[[#This Row],[Tiempo_lineal (ns)]]&gt;$O$508,Tabla6131116[[#This Row],[Tiempo_lineal (ns)]]&lt;$O$509)</f>
        <v>0</v>
      </c>
      <c r="AF104" s="6" t="b">
        <f>OR(Tabla6131116[[#This Row],[Tiempo_normal (ns)]]&gt;$P$508,Tabla6131116[[#This Row],[Tiempo_normal (ns)]]&lt;$P$509)</f>
        <v>1</v>
      </c>
    </row>
    <row r="105" spans="2:32" x14ac:dyDescent="0.3">
      <c r="B105">
        <v>102</v>
      </c>
      <c r="C105">
        <v>2765</v>
      </c>
      <c r="D105">
        <v>709</v>
      </c>
      <c r="E105">
        <v>102</v>
      </c>
      <c r="F105">
        <v>9341</v>
      </c>
      <c r="G105">
        <v>7450</v>
      </c>
      <c r="H105">
        <v>102</v>
      </c>
      <c r="I105">
        <v>22302</v>
      </c>
      <c r="J105">
        <v>6061</v>
      </c>
      <c r="K105">
        <v>102</v>
      </c>
      <c r="L105">
        <v>43574</v>
      </c>
      <c r="M105">
        <v>50701</v>
      </c>
      <c r="N105">
        <v>102</v>
      </c>
      <c r="O105">
        <v>138423</v>
      </c>
      <c r="P105">
        <v>4809</v>
      </c>
      <c r="R105" s="7">
        <v>102</v>
      </c>
      <c r="S105" t="b">
        <f>OR(Tabla19712[[#This Row],[Tiempo_lineal (ns)]]&gt;$C$508,Tabla19712[[#This Row],[Tiempo_lineal (ns)]]&lt;$C$509)</f>
        <v>0</v>
      </c>
      <c r="T105" t="b">
        <f>OR(Tabla19712[[#This Row],[Tiempo_normal (ns)]]&gt;$D$508,Tabla19712[[#This Row],[Tiempo_normal (ns)]]&lt;$D$509)</f>
        <v>0</v>
      </c>
      <c r="U105" s="7">
        <v>102</v>
      </c>
      <c r="V105" t="b">
        <f>OR(Tabla310813[[#This Row],[Tiempo_lineal (ns)]]&gt;$F$508,Tabla310813[[#This Row],[Tiempo_lineal (ns)]]&lt;$F$509)</f>
        <v>0</v>
      </c>
      <c r="W105" t="b">
        <f>OR(Tabla310813[[#This Row],[Tiempo_normal (ns)]]&gt;$G$508,Tabla310813[[#This Row],[Tiempo_normal (ns)]]&lt;$G$509)</f>
        <v>1</v>
      </c>
      <c r="X105" s="7">
        <v>102</v>
      </c>
      <c r="Y105" t="b">
        <f>OR(Tabla411914[[#This Row],[Tiempo_lineal (ns)]]&gt;$I$508,Tabla411914[[#This Row],[Tiempo_lineal (ns)]]&lt;$I$509)</f>
        <v>0</v>
      </c>
      <c r="Z105" t="b">
        <f>OR(Tabla411914[[#This Row],[Tiempo_normal (ns)]]&gt;$J$508,Tabla411914[[#This Row],[Tiempo_normal (ns)]]&lt;$J$509)</f>
        <v>0</v>
      </c>
      <c r="AA105" s="7">
        <v>102</v>
      </c>
      <c r="AB105" t="b">
        <f>OR(Tabla5121015[[#This Row],[Tiempo_lineal (ns)]]&gt;$L$508,Tabla5121015[[#This Row],[Tiempo_lineal (ns)]]&lt;$L$509)</f>
        <v>0</v>
      </c>
      <c r="AC105" t="b">
        <f>OR(Tabla5121015[[#This Row],[Tiempo_normal (ns)]]&gt;$M$508,Tabla5121015[[#This Row],[Tiempo_normal (ns)]]&lt;$M$509)</f>
        <v>1</v>
      </c>
      <c r="AD105" s="7">
        <v>102</v>
      </c>
      <c r="AE105" t="b">
        <f>OR(Tabla6131116[[#This Row],[Tiempo_lineal (ns)]]&gt;$O$508,Tabla6131116[[#This Row],[Tiempo_lineal (ns)]]&lt;$O$509)</f>
        <v>0</v>
      </c>
      <c r="AF105" s="6" t="b">
        <f>OR(Tabla6131116[[#This Row],[Tiempo_normal (ns)]]&gt;$P$508,Tabla6131116[[#This Row],[Tiempo_normal (ns)]]&lt;$P$509)</f>
        <v>0</v>
      </c>
    </row>
    <row r="106" spans="2:32" x14ac:dyDescent="0.3">
      <c r="B106">
        <v>103</v>
      </c>
      <c r="C106">
        <v>2108</v>
      </c>
      <c r="D106">
        <v>1819</v>
      </c>
      <c r="E106">
        <v>103</v>
      </c>
      <c r="F106">
        <v>7281</v>
      </c>
      <c r="G106">
        <v>1605</v>
      </c>
      <c r="H106">
        <v>103</v>
      </c>
      <c r="I106">
        <v>29836</v>
      </c>
      <c r="J106">
        <v>5153</v>
      </c>
      <c r="K106">
        <v>103</v>
      </c>
      <c r="L106">
        <v>53182</v>
      </c>
      <c r="M106">
        <v>43018</v>
      </c>
      <c r="N106">
        <v>103</v>
      </c>
      <c r="O106">
        <v>157588</v>
      </c>
      <c r="P106">
        <v>43658</v>
      </c>
      <c r="R106" s="5">
        <v>103</v>
      </c>
      <c r="S106" t="b">
        <f>OR(Tabla19712[[#This Row],[Tiempo_lineal (ns)]]&gt;$C$508,Tabla19712[[#This Row],[Tiempo_lineal (ns)]]&lt;$C$509)</f>
        <v>0</v>
      </c>
      <c r="T106" t="b">
        <f>OR(Tabla19712[[#This Row],[Tiempo_normal (ns)]]&gt;$D$508,Tabla19712[[#This Row],[Tiempo_normal (ns)]]&lt;$D$509)</f>
        <v>0</v>
      </c>
      <c r="U106" s="5">
        <v>103</v>
      </c>
      <c r="V106" t="b">
        <f>OR(Tabla310813[[#This Row],[Tiempo_lineal (ns)]]&gt;$F$508,Tabla310813[[#This Row],[Tiempo_lineal (ns)]]&lt;$F$509)</f>
        <v>0</v>
      </c>
      <c r="W106" t="b">
        <f>OR(Tabla310813[[#This Row],[Tiempo_normal (ns)]]&gt;$G$508,Tabla310813[[#This Row],[Tiempo_normal (ns)]]&lt;$G$509)</f>
        <v>0</v>
      </c>
      <c r="X106" s="5">
        <v>103</v>
      </c>
      <c r="Y106" t="b">
        <f>OR(Tabla411914[[#This Row],[Tiempo_lineal (ns)]]&gt;$I$508,Tabla411914[[#This Row],[Tiempo_lineal (ns)]]&lt;$I$509)</f>
        <v>1</v>
      </c>
      <c r="Z106" t="b">
        <f>OR(Tabla411914[[#This Row],[Tiempo_normal (ns)]]&gt;$J$508,Tabla411914[[#This Row],[Tiempo_normal (ns)]]&lt;$J$509)</f>
        <v>0</v>
      </c>
      <c r="AA106" s="5">
        <v>103</v>
      </c>
      <c r="AB106" t="b">
        <f>OR(Tabla5121015[[#This Row],[Tiempo_lineal (ns)]]&gt;$L$508,Tabla5121015[[#This Row],[Tiempo_lineal (ns)]]&lt;$L$509)</f>
        <v>0</v>
      </c>
      <c r="AC106" t="b">
        <f>OR(Tabla5121015[[#This Row],[Tiempo_normal (ns)]]&gt;$M$508,Tabla5121015[[#This Row],[Tiempo_normal (ns)]]&lt;$M$509)</f>
        <v>1</v>
      </c>
      <c r="AD106" s="5">
        <v>103</v>
      </c>
      <c r="AE106" t="b">
        <f>OR(Tabla6131116[[#This Row],[Tiempo_lineal (ns)]]&gt;$O$508,Tabla6131116[[#This Row],[Tiempo_lineal (ns)]]&lt;$O$509)</f>
        <v>0</v>
      </c>
      <c r="AF106" s="6" t="b">
        <f>OR(Tabla6131116[[#This Row],[Tiempo_normal (ns)]]&gt;$P$508,Tabla6131116[[#This Row],[Tiempo_normal (ns)]]&lt;$P$509)</f>
        <v>1</v>
      </c>
    </row>
    <row r="107" spans="2:32" x14ac:dyDescent="0.3">
      <c r="B107">
        <v>104</v>
      </c>
      <c r="C107">
        <v>2227</v>
      </c>
      <c r="D107">
        <v>2582</v>
      </c>
      <c r="E107">
        <v>104</v>
      </c>
      <c r="F107">
        <v>5505</v>
      </c>
      <c r="G107">
        <v>2298</v>
      </c>
      <c r="H107">
        <v>104</v>
      </c>
      <c r="I107">
        <v>18744</v>
      </c>
      <c r="J107">
        <v>23862</v>
      </c>
      <c r="K107">
        <v>104</v>
      </c>
      <c r="L107">
        <v>44318</v>
      </c>
      <c r="M107">
        <v>4525</v>
      </c>
      <c r="N107">
        <v>104</v>
      </c>
      <c r="O107">
        <v>134050</v>
      </c>
      <c r="P107">
        <v>4675</v>
      </c>
      <c r="R107" s="7">
        <v>104</v>
      </c>
      <c r="S107" t="b">
        <f>OR(Tabla19712[[#This Row],[Tiempo_lineal (ns)]]&gt;$C$508,Tabla19712[[#This Row],[Tiempo_lineal (ns)]]&lt;$C$509)</f>
        <v>0</v>
      </c>
      <c r="T107" t="b">
        <f>OR(Tabla19712[[#This Row],[Tiempo_normal (ns)]]&gt;$D$508,Tabla19712[[#This Row],[Tiempo_normal (ns)]]&lt;$D$509)</f>
        <v>0</v>
      </c>
      <c r="U107" s="7">
        <v>104</v>
      </c>
      <c r="V107" t="b">
        <f>OR(Tabla310813[[#This Row],[Tiempo_lineal (ns)]]&gt;$F$508,Tabla310813[[#This Row],[Tiempo_lineal (ns)]]&lt;$F$509)</f>
        <v>0</v>
      </c>
      <c r="W107" t="b">
        <f>OR(Tabla310813[[#This Row],[Tiempo_normal (ns)]]&gt;$G$508,Tabla310813[[#This Row],[Tiempo_normal (ns)]]&lt;$G$509)</f>
        <v>0</v>
      </c>
      <c r="X107" s="7">
        <v>104</v>
      </c>
      <c r="Y107" t="b">
        <f>OR(Tabla411914[[#This Row],[Tiempo_lineal (ns)]]&gt;$I$508,Tabla411914[[#This Row],[Tiempo_lineal (ns)]]&lt;$I$509)</f>
        <v>0</v>
      </c>
      <c r="Z107" t="b">
        <f>OR(Tabla411914[[#This Row],[Tiempo_normal (ns)]]&gt;$J$508,Tabla411914[[#This Row],[Tiempo_normal (ns)]]&lt;$J$509)</f>
        <v>1</v>
      </c>
      <c r="AA107" s="7">
        <v>104</v>
      </c>
      <c r="AB107" t="b">
        <f>OR(Tabla5121015[[#This Row],[Tiempo_lineal (ns)]]&gt;$L$508,Tabla5121015[[#This Row],[Tiempo_lineal (ns)]]&lt;$L$509)</f>
        <v>0</v>
      </c>
      <c r="AC107" t="b">
        <f>OR(Tabla5121015[[#This Row],[Tiempo_normal (ns)]]&gt;$M$508,Tabla5121015[[#This Row],[Tiempo_normal (ns)]]&lt;$M$509)</f>
        <v>0</v>
      </c>
      <c r="AD107" s="7">
        <v>104</v>
      </c>
      <c r="AE107" t="b">
        <f>OR(Tabla6131116[[#This Row],[Tiempo_lineal (ns)]]&gt;$O$508,Tabla6131116[[#This Row],[Tiempo_lineal (ns)]]&lt;$O$509)</f>
        <v>0</v>
      </c>
      <c r="AF107" s="6" t="b">
        <f>OR(Tabla6131116[[#This Row],[Tiempo_normal (ns)]]&gt;$P$508,Tabla6131116[[#This Row],[Tiempo_normal (ns)]]&lt;$P$509)</f>
        <v>0</v>
      </c>
    </row>
    <row r="108" spans="2:32" x14ac:dyDescent="0.3">
      <c r="B108">
        <v>105</v>
      </c>
      <c r="C108">
        <v>3849</v>
      </c>
      <c r="D108">
        <v>3528</v>
      </c>
      <c r="E108">
        <v>105</v>
      </c>
      <c r="F108">
        <v>7043</v>
      </c>
      <c r="G108">
        <v>2372</v>
      </c>
      <c r="H108">
        <v>105</v>
      </c>
      <c r="I108">
        <v>13012</v>
      </c>
      <c r="J108">
        <v>4943</v>
      </c>
      <c r="K108">
        <v>105</v>
      </c>
      <c r="L108">
        <v>38278</v>
      </c>
      <c r="M108">
        <v>40059</v>
      </c>
      <c r="N108">
        <v>105</v>
      </c>
      <c r="O108">
        <v>211574</v>
      </c>
      <c r="P108">
        <v>7632</v>
      </c>
      <c r="R108" s="5">
        <v>105</v>
      </c>
      <c r="S108" t="b">
        <f>OR(Tabla19712[[#This Row],[Tiempo_lineal (ns)]]&gt;$C$508,Tabla19712[[#This Row],[Tiempo_lineal (ns)]]&lt;$C$509)</f>
        <v>0</v>
      </c>
      <c r="T108" t="b">
        <f>OR(Tabla19712[[#This Row],[Tiempo_normal (ns)]]&gt;$D$508,Tabla19712[[#This Row],[Tiempo_normal (ns)]]&lt;$D$509)</f>
        <v>1</v>
      </c>
      <c r="U108" s="5">
        <v>105</v>
      </c>
      <c r="V108" t="b">
        <f>OR(Tabla310813[[#This Row],[Tiempo_lineal (ns)]]&gt;$F$508,Tabla310813[[#This Row],[Tiempo_lineal (ns)]]&lt;$F$509)</f>
        <v>0</v>
      </c>
      <c r="W108" t="b">
        <f>OR(Tabla310813[[#This Row],[Tiempo_normal (ns)]]&gt;$G$508,Tabla310813[[#This Row],[Tiempo_normal (ns)]]&lt;$G$509)</f>
        <v>0</v>
      </c>
      <c r="X108" s="5">
        <v>105</v>
      </c>
      <c r="Y108" t="b">
        <f>OR(Tabla411914[[#This Row],[Tiempo_lineal (ns)]]&gt;$I$508,Tabla411914[[#This Row],[Tiempo_lineal (ns)]]&lt;$I$509)</f>
        <v>1</v>
      </c>
      <c r="Z108" t="b">
        <f>OR(Tabla411914[[#This Row],[Tiempo_normal (ns)]]&gt;$J$508,Tabla411914[[#This Row],[Tiempo_normal (ns)]]&lt;$J$509)</f>
        <v>0</v>
      </c>
      <c r="AA108" s="5">
        <v>105</v>
      </c>
      <c r="AB108" t="b">
        <f>OR(Tabla5121015[[#This Row],[Tiempo_lineal (ns)]]&gt;$L$508,Tabla5121015[[#This Row],[Tiempo_lineal (ns)]]&lt;$L$509)</f>
        <v>0</v>
      </c>
      <c r="AC108" t="b">
        <f>OR(Tabla5121015[[#This Row],[Tiempo_normal (ns)]]&gt;$M$508,Tabla5121015[[#This Row],[Tiempo_normal (ns)]]&lt;$M$509)</f>
        <v>1</v>
      </c>
      <c r="AD108" s="5">
        <v>105</v>
      </c>
      <c r="AE108" t="b">
        <f>OR(Tabla6131116[[#This Row],[Tiempo_lineal (ns)]]&gt;$O$508,Tabla6131116[[#This Row],[Tiempo_lineal (ns)]]&lt;$O$509)</f>
        <v>1</v>
      </c>
      <c r="AF108" s="6" t="b">
        <f>OR(Tabla6131116[[#This Row],[Tiempo_normal (ns)]]&gt;$P$508,Tabla6131116[[#This Row],[Tiempo_normal (ns)]]&lt;$P$509)</f>
        <v>0</v>
      </c>
    </row>
    <row r="109" spans="2:32" x14ac:dyDescent="0.3">
      <c r="B109">
        <v>106</v>
      </c>
      <c r="C109">
        <v>2831</v>
      </c>
      <c r="D109">
        <v>2284</v>
      </c>
      <c r="E109">
        <v>106</v>
      </c>
      <c r="F109">
        <v>6622</v>
      </c>
      <c r="G109">
        <v>1218</v>
      </c>
      <c r="H109">
        <v>106</v>
      </c>
      <c r="I109">
        <v>19371</v>
      </c>
      <c r="J109">
        <v>21780</v>
      </c>
      <c r="K109">
        <v>106</v>
      </c>
      <c r="L109">
        <v>44963</v>
      </c>
      <c r="M109">
        <v>3874</v>
      </c>
      <c r="N109">
        <v>106</v>
      </c>
      <c r="O109">
        <v>142216</v>
      </c>
      <c r="P109">
        <v>5419</v>
      </c>
      <c r="R109" s="7">
        <v>106</v>
      </c>
      <c r="S109" t="b">
        <f>OR(Tabla19712[[#This Row],[Tiempo_lineal (ns)]]&gt;$C$508,Tabla19712[[#This Row],[Tiempo_lineal (ns)]]&lt;$C$509)</f>
        <v>0</v>
      </c>
      <c r="T109" t="b">
        <f>OR(Tabla19712[[#This Row],[Tiempo_normal (ns)]]&gt;$D$508,Tabla19712[[#This Row],[Tiempo_normal (ns)]]&lt;$D$509)</f>
        <v>0</v>
      </c>
      <c r="U109" s="7">
        <v>106</v>
      </c>
      <c r="V109" t="b">
        <f>OR(Tabla310813[[#This Row],[Tiempo_lineal (ns)]]&gt;$F$508,Tabla310813[[#This Row],[Tiempo_lineal (ns)]]&lt;$F$509)</f>
        <v>0</v>
      </c>
      <c r="W109" t="b">
        <f>OR(Tabla310813[[#This Row],[Tiempo_normal (ns)]]&gt;$G$508,Tabla310813[[#This Row],[Tiempo_normal (ns)]]&lt;$G$509)</f>
        <v>0</v>
      </c>
      <c r="X109" s="7">
        <v>106</v>
      </c>
      <c r="Y109" t="b">
        <f>OR(Tabla411914[[#This Row],[Tiempo_lineal (ns)]]&gt;$I$508,Tabla411914[[#This Row],[Tiempo_lineal (ns)]]&lt;$I$509)</f>
        <v>0</v>
      </c>
      <c r="Z109" t="b">
        <f>OR(Tabla411914[[#This Row],[Tiempo_normal (ns)]]&gt;$J$508,Tabla411914[[#This Row],[Tiempo_normal (ns)]]&lt;$J$509)</f>
        <v>1</v>
      </c>
      <c r="AA109" s="7">
        <v>106</v>
      </c>
      <c r="AB109" t="b">
        <f>OR(Tabla5121015[[#This Row],[Tiempo_lineal (ns)]]&gt;$L$508,Tabla5121015[[#This Row],[Tiempo_lineal (ns)]]&lt;$L$509)</f>
        <v>0</v>
      </c>
      <c r="AC109" t="b">
        <f>OR(Tabla5121015[[#This Row],[Tiempo_normal (ns)]]&gt;$M$508,Tabla5121015[[#This Row],[Tiempo_normal (ns)]]&lt;$M$509)</f>
        <v>0</v>
      </c>
      <c r="AD109" s="7">
        <v>106</v>
      </c>
      <c r="AE109" t="b">
        <f>OR(Tabla6131116[[#This Row],[Tiempo_lineal (ns)]]&gt;$O$508,Tabla6131116[[#This Row],[Tiempo_lineal (ns)]]&lt;$O$509)</f>
        <v>0</v>
      </c>
      <c r="AF109" s="6" t="b">
        <f>OR(Tabla6131116[[#This Row],[Tiempo_normal (ns)]]&gt;$P$508,Tabla6131116[[#This Row],[Tiempo_normal (ns)]]&lt;$P$509)</f>
        <v>0</v>
      </c>
    </row>
    <row r="110" spans="2:32" x14ac:dyDescent="0.3">
      <c r="B110">
        <v>107</v>
      </c>
      <c r="C110">
        <v>2826</v>
      </c>
      <c r="D110">
        <v>3265</v>
      </c>
      <c r="E110">
        <v>107</v>
      </c>
      <c r="F110">
        <v>6122</v>
      </c>
      <c r="G110">
        <v>1310</v>
      </c>
      <c r="H110">
        <v>107</v>
      </c>
      <c r="I110">
        <v>18020</v>
      </c>
      <c r="J110">
        <v>4818</v>
      </c>
      <c r="K110">
        <v>107</v>
      </c>
      <c r="L110">
        <v>46354</v>
      </c>
      <c r="M110">
        <v>4768</v>
      </c>
      <c r="N110">
        <v>107</v>
      </c>
      <c r="O110">
        <v>133140</v>
      </c>
      <c r="P110">
        <v>3843</v>
      </c>
      <c r="R110" s="5">
        <v>107</v>
      </c>
      <c r="S110" t="b">
        <f>OR(Tabla19712[[#This Row],[Tiempo_lineal (ns)]]&gt;$C$508,Tabla19712[[#This Row],[Tiempo_lineal (ns)]]&lt;$C$509)</f>
        <v>0</v>
      </c>
      <c r="T110" t="b">
        <f>OR(Tabla19712[[#This Row],[Tiempo_normal (ns)]]&gt;$D$508,Tabla19712[[#This Row],[Tiempo_normal (ns)]]&lt;$D$509)</f>
        <v>0</v>
      </c>
      <c r="U110" s="5">
        <v>107</v>
      </c>
      <c r="V110" t="b">
        <f>OR(Tabla310813[[#This Row],[Tiempo_lineal (ns)]]&gt;$F$508,Tabla310813[[#This Row],[Tiempo_lineal (ns)]]&lt;$F$509)</f>
        <v>0</v>
      </c>
      <c r="W110" t="b">
        <f>OR(Tabla310813[[#This Row],[Tiempo_normal (ns)]]&gt;$G$508,Tabla310813[[#This Row],[Tiempo_normal (ns)]]&lt;$G$509)</f>
        <v>0</v>
      </c>
      <c r="X110" s="5">
        <v>107</v>
      </c>
      <c r="Y110" t="b">
        <f>OR(Tabla411914[[#This Row],[Tiempo_lineal (ns)]]&gt;$I$508,Tabla411914[[#This Row],[Tiempo_lineal (ns)]]&lt;$I$509)</f>
        <v>0</v>
      </c>
      <c r="Z110" t="b">
        <f>OR(Tabla411914[[#This Row],[Tiempo_normal (ns)]]&gt;$J$508,Tabla411914[[#This Row],[Tiempo_normal (ns)]]&lt;$J$509)</f>
        <v>0</v>
      </c>
      <c r="AA110" s="5">
        <v>107</v>
      </c>
      <c r="AB110" t="b">
        <f>OR(Tabla5121015[[#This Row],[Tiempo_lineal (ns)]]&gt;$L$508,Tabla5121015[[#This Row],[Tiempo_lineal (ns)]]&lt;$L$509)</f>
        <v>0</v>
      </c>
      <c r="AC110" t="b">
        <f>OR(Tabla5121015[[#This Row],[Tiempo_normal (ns)]]&gt;$M$508,Tabla5121015[[#This Row],[Tiempo_normal (ns)]]&lt;$M$509)</f>
        <v>0</v>
      </c>
      <c r="AD110" s="5">
        <v>107</v>
      </c>
      <c r="AE110" t="b">
        <f>OR(Tabla6131116[[#This Row],[Tiempo_lineal (ns)]]&gt;$O$508,Tabla6131116[[#This Row],[Tiempo_lineal (ns)]]&lt;$O$509)</f>
        <v>0</v>
      </c>
      <c r="AF110" s="6" t="b">
        <f>OR(Tabla6131116[[#This Row],[Tiempo_normal (ns)]]&gt;$P$508,Tabla6131116[[#This Row],[Tiempo_normal (ns)]]&lt;$P$509)</f>
        <v>0</v>
      </c>
    </row>
    <row r="111" spans="2:32" x14ac:dyDescent="0.3">
      <c r="B111">
        <v>108</v>
      </c>
      <c r="C111">
        <v>3603</v>
      </c>
      <c r="D111">
        <v>3051</v>
      </c>
      <c r="E111">
        <v>108</v>
      </c>
      <c r="F111">
        <v>6305</v>
      </c>
      <c r="G111">
        <v>1979</v>
      </c>
      <c r="H111">
        <v>108</v>
      </c>
      <c r="I111">
        <v>18951</v>
      </c>
      <c r="J111">
        <v>5165</v>
      </c>
      <c r="K111">
        <v>108</v>
      </c>
      <c r="L111">
        <v>48390</v>
      </c>
      <c r="M111">
        <v>3690</v>
      </c>
      <c r="N111">
        <v>108</v>
      </c>
      <c r="O111">
        <v>138902</v>
      </c>
      <c r="P111">
        <v>200092</v>
      </c>
      <c r="R111" s="7">
        <v>108</v>
      </c>
      <c r="S111" t="b">
        <f>OR(Tabla19712[[#This Row],[Tiempo_lineal (ns)]]&gt;$C$508,Tabla19712[[#This Row],[Tiempo_lineal (ns)]]&lt;$C$509)</f>
        <v>0</v>
      </c>
      <c r="T111" t="b">
        <f>OR(Tabla19712[[#This Row],[Tiempo_normal (ns)]]&gt;$D$508,Tabla19712[[#This Row],[Tiempo_normal (ns)]]&lt;$D$509)</f>
        <v>0</v>
      </c>
      <c r="U111" s="7">
        <v>108</v>
      </c>
      <c r="V111" t="b">
        <f>OR(Tabla310813[[#This Row],[Tiempo_lineal (ns)]]&gt;$F$508,Tabla310813[[#This Row],[Tiempo_lineal (ns)]]&lt;$F$509)</f>
        <v>0</v>
      </c>
      <c r="W111" t="b">
        <f>OR(Tabla310813[[#This Row],[Tiempo_normal (ns)]]&gt;$G$508,Tabla310813[[#This Row],[Tiempo_normal (ns)]]&lt;$G$509)</f>
        <v>0</v>
      </c>
      <c r="X111" s="7">
        <v>108</v>
      </c>
      <c r="Y111" t="b">
        <f>OR(Tabla411914[[#This Row],[Tiempo_lineal (ns)]]&gt;$I$508,Tabla411914[[#This Row],[Tiempo_lineal (ns)]]&lt;$I$509)</f>
        <v>0</v>
      </c>
      <c r="Z111" t="b">
        <f>OR(Tabla411914[[#This Row],[Tiempo_normal (ns)]]&gt;$J$508,Tabla411914[[#This Row],[Tiempo_normal (ns)]]&lt;$J$509)</f>
        <v>0</v>
      </c>
      <c r="AA111" s="7">
        <v>108</v>
      </c>
      <c r="AB111" t="b">
        <f>OR(Tabla5121015[[#This Row],[Tiempo_lineal (ns)]]&gt;$L$508,Tabla5121015[[#This Row],[Tiempo_lineal (ns)]]&lt;$L$509)</f>
        <v>0</v>
      </c>
      <c r="AC111" t="b">
        <f>OR(Tabla5121015[[#This Row],[Tiempo_normal (ns)]]&gt;$M$508,Tabla5121015[[#This Row],[Tiempo_normal (ns)]]&lt;$M$509)</f>
        <v>0</v>
      </c>
      <c r="AD111" s="7">
        <v>108</v>
      </c>
      <c r="AE111" t="b">
        <f>OR(Tabla6131116[[#This Row],[Tiempo_lineal (ns)]]&gt;$O$508,Tabla6131116[[#This Row],[Tiempo_lineal (ns)]]&lt;$O$509)</f>
        <v>0</v>
      </c>
      <c r="AF111" s="6" t="b">
        <f>OR(Tabla6131116[[#This Row],[Tiempo_normal (ns)]]&gt;$P$508,Tabla6131116[[#This Row],[Tiempo_normal (ns)]]&lt;$P$509)</f>
        <v>1</v>
      </c>
    </row>
    <row r="112" spans="2:32" x14ac:dyDescent="0.3">
      <c r="B112">
        <v>109</v>
      </c>
      <c r="C112">
        <v>4164</v>
      </c>
      <c r="D112">
        <v>2184</v>
      </c>
      <c r="E112">
        <v>109</v>
      </c>
      <c r="F112">
        <v>7272</v>
      </c>
      <c r="G112">
        <v>1930</v>
      </c>
      <c r="H112">
        <v>109</v>
      </c>
      <c r="I112">
        <v>18444</v>
      </c>
      <c r="J112">
        <v>6463</v>
      </c>
      <c r="K112">
        <v>109</v>
      </c>
      <c r="L112">
        <v>43434</v>
      </c>
      <c r="M112">
        <v>3924</v>
      </c>
      <c r="N112">
        <v>109</v>
      </c>
      <c r="O112">
        <v>132579</v>
      </c>
      <c r="P112">
        <v>4235</v>
      </c>
      <c r="R112" s="5">
        <v>109</v>
      </c>
      <c r="S112" t="b">
        <f>OR(Tabla19712[[#This Row],[Tiempo_lineal (ns)]]&gt;$C$508,Tabla19712[[#This Row],[Tiempo_lineal (ns)]]&lt;$C$509)</f>
        <v>0</v>
      </c>
      <c r="T112" t="b">
        <f>OR(Tabla19712[[#This Row],[Tiempo_normal (ns)]]&gt;$D$508,Tabla19712[[#This Row],[Tiempo_normal (ns)]]&lt;$D$509)</f>
        <v>0</v>
      </c>
      <c r="U112" s="5">
        <v>109</v>
      </c>
      <c r="V112" t="b">
        <f>OR(Tabla310813[[#This Row],[Tiempo_lineal (ns)]]&gt;$F$508,Tabla310813[[#This Row],[Tiempo_lineal (ns)]]&lt;$F$509)</f>
        <v>0</v>
      </c>
      <c r="W112" t="b">
        <f>OR(Tabla310813[[#This Row],[Tiempo_normal (ns)]]&gt;$G$508,Tabla310813[[#This Row],[Tiempo_normal (ns)]]&lt;$G$509)</f>
        <v>0</v>
      </c>
      <c r="X112" s="5">
        <v>109</v>
      </c>
      <c r="Y112" t="b">
        <f>OR(Tabla411914[[#This Row],[Tiempo_lineal (ns)]]&gt;$I$508,Tabla411914[[#This Row],[Tiempo_lineal (ns)]]&lt;$I$509)</f>
        <v>0</v>
      </c>
      <c r="Z112" t="b">
        <f>OR(Tabla411914[[#This Row],[Tiempo_normal (ns)]]&gt;$J$508,Tabla411914[[#This Row],[Tiempo_normal (ns)]]&lt;$J$509)</f>
        <v>0</v>
      </c>
      <c r="AA112" s="5">
        <v>109</v>
      </c>
      <c r="AB112" t="b">
        <f>OR(Tabla5121015[[#This Row],[Tiempo_lineal (ns)]]&gt;$L$508,Tabla5121015[[#This Row],[Tiempo_lineal (ns)]]&lt;$L$509)</f>
        <v>0</v>
      </c>
      <c r="AC112" t="b">
        <f>OR(Tabla5121015[[#This Row],[Tiempo_normal (ns)]]&gt;$M$508,Tabla5121015[[#This Row],[Tiempo_normal (ns)]]&lt;$M$509)</f>
        <v>0</v>
      </c>
      <c r="AD112" s="5">
        <v>109</v>
      </c>
      <c r="AE112" t="b">
        <f>OR(Tabla6131116[[#This Row],[Tiempo_lineal (ns)]]&gt;$O$508,Tabla6131116[[#This Row],[Tiempo_lineal (ns)]]&lt;$O$509)</f>
        <v>0</v>
      </c>
      <c r="AF112" s="6" t="b">
        <f>OR(Tabla6131116[[#This Row],[Tiempo_normal (ns)]]&gt;$P$508,Tabla6131116[[#This Row],[Tiempo_normal (ns)]]&lt;$P$509)</f>
        <v>0</v>
      </c>
    </row>
    <row r="113" spans="2:32" x14ac:dyDescent="0.3">
      <c r="B113">
        <v>110</v>
      </c>
      <c r="C113">
        <v>4184</v>
      </c>
      <c r="D113">
        <v>1239</v>
      </c>
      <c r="E113">
        <v>110</v>
      </c>
      <c r="F113">
        <v>6179</v>
      </c>
      <c r="G113">
        <v>1593</v>
      </c>
      <c r="H113">
        <v>110</v>
      </c>
      <c r="I113">
        <v>18143</v>
      </c>
      <c r="J113">
        <v>4104</v>
      </c>
      <c r="K113">
        <v>110</v>
      </c>
      <c r="L113">
        <v>44563</v>
      </c>
      <c r="M113">
        <v>6298</v>
      </c>
      <c r="N113">
        <v>110</v>
      </c>
      <c r="O113">
        <v>235036</v>
      </c>
      <c r="P113">
        <v>4832</v>
      </c>
      <c r="R113" s="7">
        <v>110</v>
      </c>
      <c r="S113" t="b">
        <f>OR(Tabla19712[[#This Row],[Tiempo_lineal (ns)]]&gt;$C$508,Tabla19712[[#This Row],[Tiempo_lineal (ns)]]&lt;$C$509)</f>
        <v>0</v>
      </c>
      <c r="T113" t="b">
        <f>OR(Tabla19712[[#This Row],[Tiempo_normal (ns)]]&gt;$D$508,Tabla19712[[#This Row],[Tiempo_normal (ns)]]&lt;$D$509)</f>
        <v>0</v>
      </c>
      <c r="U113" s="7">
        <v>110</v>
      </c>
      <c r="V113" t="b">
        <f>OR(Tabla310813[[#This Row],[Tiempo_lineal (ns)]]&gt;$F$508,Tabla310813[[#This Row],[Tiempo_lineal (ns)]]&lt;$F$509)</f>
        <v>0</v>
      </c>
      <c r="W113" t="b">
        <f>OR(Tabla310813[[#This Row],[Tiempo_normal (ns)]]&gt;$G$508,Tabla310813[[#This Row],[Tiempo_normal (ns)]]&lt;$G$509)</f>
        <v>0</v>
      </c>
      <c r="X113" s="7">
        <v>110</v>
      </c>
      <c r="Y113" t="b">
        <f>OR(Tabla411914[[#This Row],[Tiempo_lineal (ns)]]&gt;$I$508,Tabla411914[[#This Row],[Tiempo_lineal (ns)]]&lt;$I$509)</f>
        <v>0</v>
      </c>
      <c r="Z113" t="b">
        <f>OR(Tabla411914[[#This Row],[Tiempo_normal (ns)]]&gt;$J$508,Tabla411914[[#This Row],[Tiempo_normal (ns)]]&lt;$J$509)</f>
        <v>0</v>
      </c>
      <c r="AA113" s="7">
        <v>110</v>
      </c>
      <c r="AB113" t="b">
        <f>OR(Tabla5121015[[#This Row],[Tiempo_lineal (ns)]]&gt;$L$508,Tabla5121015[[#This Row],[Tiempo_lineal (ns)]]&lt;$L$509)</f>
        <v>0</v>
      </c>
      <c r="AC113" t="b">
        <f>OR(Tabla5121015[[#This Row],[Tiempo_normal (ns)]]&gt;$M$508,Tabla5121015[[#This Row],[Tiempo_normal (ns)]]&lt;$M$509)</f>
        <v>0</v>
      </c>
      <c r="AD113" s="7">
        <v>110</v>
      </c>
      <c r="AE113" t="b">
        <f>OR(Tabla6131116[[#This Row],[Tiempo_lineal (ns)]]&gt;$O$508,Tabla6131116[[#This Row],[Tiempo_lineal (ns)]]&lt;$O$509)</f>
        <v>1</v>
      </c>
      <c r="AF113" s="6" t="b">
        <f>OR(Tabla6131116[[#This Row],[Tiempo_normal (ns)]]&gt;$P$508,Tabla6131116[[#This Row],[Tiempo_normal (ns)]]&lt;$P$509)</f>
        <v>0</v>
      </c>
    </row>
    <row r="114" spans="2:32" x14ac:dyDescent="0.3">
      <c r="B114">
        <v>111</v>
      </c>
      <c r="C114">
        <v>4631</v>
      </c>
      <c r="D114">
        <v>1722</v>
      </c>
      <c r="E114">
        <v>111</v>
      </c>
      <c r="F114">
        <v>6751</v>
      </c>
      <c r="G114">
        <v>3287</v>
      </c>
      <c r="H114">
        <v>111</v>
      </c>
      <c r="I114">
        <v>13226</v>
      </c>
      <c r="J114">
        <v>4616</v>
      </c>
      <c r="K114">
        <v>111</v>
      </c>
      <c r="L114">
        <v>204684</v>
      </c>
      <c r="M114">
        <v>5941</v>
      </c>
      <c r="N114">
        <v>111</v>
      </c>
      <c r="O114">
        <v>132802</v>
      </c>
      <c r="P114">
        <v>6020</v>
      </c>
      <c r="R114" s="5">
        <v>111</v>
      </c>
      <c r="S114" t="b">
        <f>OR(Tabla19712[[#This Row],[Tiempo_lineal (ns)]]&gt;$C$508,Tabla19712[[#This Row],[Tiempo_lineal (ns)]]&lt;$C$509)</f>
        <v>1</v>
      </c>
      <c r="T114" t="b">
        <f>OR(Tabla19712[[#This Row],[Tiempo_normal (ns)]]&gt;$D$508,Tabla19712[[#This Row],[Tiempo_normal (ns)]]&lt;$D$509)</f>
        <v>0</v>
      </c>
      <c r="U114" s="5">
        <v>111</v>
      </c>
      <c r="V114" t="b">
        <f>OR(Tabla310813[[#This Row],[Tiempo_lineal (ns)]]&gt;$F$508,Tabla310813[[#This Row],[Tiempo_lineal (ns)]]&lt;$F$509)</f>
        <v>0</v>
      </c>
      <c r="W114" t="b">
        <f>OR(Tabla310813[[#This Row],[Tiempo_normal (ns)]]&gt;$G$508,Tabla310813[[#This Row],[Tiempo_normal (ns)]]&lt;$G$509)</f>
        <v>0</v>
      </c>
      <c r="X114" s="5">
        <v>111</v>
      </c>
      <c r="Y114" t="b">
        <f>OR(Tabla411914[[#This Row],[Tiempo_lineal (ns)]]&gt;$I$508,Tabla411914[[#This Row],[Tiempo_lineal (ns)]]&lt;$I$509)</f>
        <v>0</v>
      </c>
      <c r="Z114" t="b">
        <f>OR(Tabla411914[[#This Row],[Tiempo_normal (ns)]]&gt;$J$508,Tabla411914[[#This Row],[Tiempo_normal (ns)]]&lt;$J$509)</f>
        <v>0</v>
      </c>
      <c r="AA114" s="5">
        <v>111</v>
      </c>
      <c r="AB114" t="b">
        <f>OR(Tabla5121015[[#This Row],[Tiempo_lineal (ns)]]&gt;$L$508,Tabla5121015[[#This Row],[Tiempo_lineal (ns)]]&lt;$L$509)</f>
        <v>1</v>
      </c>
      <c r="AC114" t="b">
        <f>OR(Tabla5121015[[#This Row],[Tiempo_normal (ns)]]&gt;$M$508,Tabla5121015[[#This Row],[Tiempo_normal (ns)]]&lt;$M$509)</f>
        <v>0</v>
      </c>
      <c r="AD114" s="5">
        <v>111</v>
      </c>
      <c r="AE114" t="b">
        <f>OR(Tabla6131116[[#This Row],[Tiempo_lineal (ns)]]&gt;$O$508,Tabla6131116[[#This Row],[Tiempo_lineal (ns)]]&lt;$O$509)</f>
        <v>0</v>
      </c>
      <c r="AF114" s="6" t="b">
        <f>OR(Tabla6131116[[#This Row],[Tiempo_normal (ns)]]&gt;$P$508,Tabla6131116[[#This Row],[Tiempo_normal (ns)]]&lt;$P$509)</f>
        <v>0</v>
      </c>
    </row>
    <row r="115" spans="2:32" x14ac:dyDescent="0.3">
      <c r="B115">
        <v>112</v>
      </c>
      <c r="C115">
        <v>2423</v>
      </c>
      <c r="D115">
        <v>1140</v>
      </c>
      <c r="E115">
        <v>112</v>
      </c>
      <c r="F115">
        <v>6897</v>
      </c>
      <c r="G115">
        <v>1421</v>
      </c>
      <c r="H115">
        <v>112</v>
      </c>
      <c r="I115">
        <v>16991</v>
      </c>
      <c r="J115">
        <v>4380</v>
      </c>
      <c r="K115">
        <v>112</v>
      </c>
      <c r="L115">
        <v>44995</v>
      </c>
      <c r="M115">
        <v>5149</v>
      </c>
      <c r="N115">
        <v>112</v>
      </c>
      <c r="O115">
        <v>136312</v>
      </c>
      <c r="P115">
        <v>5397</v>
      </c>
      <c r="R115" s="7">
        <v>112</v>
      </c>
      <c r="S115" t="b">
        <f>OR(Tabla19712[[#This Row],[Tiempo_lineal (ns)]]&gt;$C$508,Tabla19712[[#This Row],[Tiempo_lineal (ns)]]&lt;$C$509)</f>
        <v>0</v>
      </c>
      <c r="T115" t="b">
        <f>OR(Tabla19712[[#This Row],[Tiempo_normal (ns)]]&gt;$D$508,Tabla19712[[#This Row],[Tiempo_normal (ns)]]&lt;$D$509)</f>
        <v>0</v>
      </c>
      <c r="U115" s="7">
        <v>112</v>
      </c>
      <c r="V115" t="b">
        <f>OR(Tabla310813[[#This Row],[Tiempo_lineal (ns)]]&gt;$F$508,Tabla310813[[#This Row],[Tiempo_lineal (ns)]]&lt;$F$509)</f>
        <v>0</v>
      </c>
      <c r="W115" t="b">
        <f>OR(Tabla310813[[#This Row],[Tiempo_normal (ns)]]&gt;$G$508,Tabla310813[[#This Row],[Tiempo_normal (ns)]]&lt;$G$509)</f>
        <v>0</v>
      </c>
      <c r="X115" s="7">
        <v>112</v>
      </c>
      <c r="Y115" t="b">
        <f>OR(Tabla411914[[#This Row],[Tiempo_lineal (ns)]]&gt;$I$508,Tabla411914[[#This Row],[Tiempo_lineal (ns)]]&lt;$I$509)</f>
        <v>0</v>
      </c>
      <c r="Z115" t="b">
        <f>OR(Tabla411914[[#This Row],[Tiempo_normal (ns)]]&gt;$J$508,Tabla411914[[#This Row],[Tiempo_normal (ns)]]&lt;$J$509)</f>
        <v>0</v>
      </c>
      <c r="AA115" s="7">
        <v>112</v>
      </c>
      <c r="AB115" t="b">
        <f>OR(Tabla5121015[[#This Row],[Tiempo_lineal (ns)]]&gt;$L$508,Tabla5121015[[#This Row],[Tiempo_lineal (ns)]]&lt;$L$509)</f>
        <v>0</v>
      </c>
      <c r="AC115" t="b">
        <f>OR(Tabla5121015[[#This Row],[Tiempo_normal (ns)]]&gt;$M$508,Tabla5121015[[#This Row],[Tiempo_normal (ns)]]&lt;$M$509)</f>
        <v>0</v>
      </c>
      <c r="AD115" s="7">
        <v>112</v>
      </c>
      <c r="AE115" t="b">
        <f>OR(Tabla6131116[[#This Row],[Tiempo_lineal (ns)]]&gt;$O$508,Tabla6131116[[#This Row],[Tiempo_lineal (ns)]]&lt;$O$509)</f>
        <v>0</v>
      </c>
      <c r="AF115" s="6" t="b">
        <f>OR(Tabla6131116[[#This Row],[Tiempo_normal (ns)]]&gt;$P$508,Tabla6131116[[#This Row],[Tiempo_normal (ns)]]&lt;$P$509)</f>
        <v>0</v>
      </c>
    </row>
    <row r="116" spans="2:32" x14ac:dyDescent="0.3">
      <c r="B116">
        <v>113</v>
      </c>
      <c r="C116">
        <v>3988</v>
      </c>
      <c r="D116">
        <v>2590</v>
      </c>
      <c r="E116">
        <v>113</v>
      </c>
      <c r="F116">
        <v>7593</v>
      </c>
      <c r="G116">
        <v>8894</v>
      </c>
      <c r="H116">
        <v>113</v>
      </c>
      <c r="I116">
        <v>17656</v>
      </c>
      <c r="J116">
        <v>5698</v>
      </c>
      <c r="K116">
        <v>113</v>
      </c>
      <c r="L116">
        <v>43284</v>
      </c>
      <c r="M116">
        <v>4284</v>
      </c>
      <c r="N116">
        <v>113</v>
      </c>
      <c r="O116">
        <v>136239</v>
      </c>
      <c r="P116">
        <v>19529</v>
      </c>
      <c r="R116" s="5">
        <v>113</v>
      </c>
      <c r="S116" t="b">
        <f>OR(Tabla19712[[#This Row],[Tiempo_lineal (ns)]]&gt;$C$508,Tabla19712[[#This Row],[Tiempo_lineal (ns)]]&lt;$C$509)</f>
        <v>0</v>
      </c>
      <c r="T116" t="b">
        <f>OR(Tabla19712[[#This Row],[Tiempo_normal (ns)]]&gt;$D$508,Tabla19712[[#This Row],[Tiempo_normal (ns)]]&lt;$D$509)</f>
        <v>0</v>
      </c>
      <c r="U116" s="5">
        <v>113</v>
      </c>
      <c r="V116" t="b">
        <f>OR(Tabla310813[[#This Row],[Tiempo_lineal (ns)]]&gt;$F$508,Tabla310813[[#This Row],[Tiempo_lineal (ns)]]&lt;$F$509)</f>
        <v>0</v>
      </c>
      <c r="W116" t="b">
        <f>OR(Tabla310813[[#This Row],[Tiempo_normal (ns)]]&gt;$G$508,Tabla310813[[#This Row],[Tiempo_normal (ns)]]&lt;$G$509)</f>
        <v>1</v>
      </c>
      <c r="X116" s="5">
        <v>113</v>
      </c>
      <c r="Y116" t="b">
        <f>OR(Tabla411914[[#This Row],[Tiempo_lineal (ns)]]&gt;$I$508,Tabla411914[[#This Row],[Tiempo_lineal (ns)]]&lt;$I$509)</f>
        <v>0</v>
      </c>
      <c r="Z116" t="b">
        <f>OR(Tabla411914[[#This Row],[Tiempo_normal (ns)]]&gt;$J$508,Tabla411914[[#This Row],[Tiempo_normal (ns)]]&lt;$J$509)</f>
        <v>0</v>
      </c>
      <c r="AA116" s="5">
        <v>113</v>
      </c>
      <c r="AB116" t="b">
        <f>OR(Tabla5121015[[#This Row],[Tiempo_lineal (ns)]]&gt;$L$508,Tabla5121015[[#This Row],[Tiempo_lineal (ns)]]&lt;$L$509)</f>
        <v>0</v>
      </c>
      <c r="AC116" t="b">
        <f>OR(Tabla5121015[[#This Row],[Tiempo_normal (ns)]]&gt;$M$508,Tabla5121015[[#This Row],[Tiempo_normal (ns)]]&lt;$M$509)</f>
        <v>0</v>
      </c>
      <c r="AD116" s="5">
        <v>113</v>
      </c>
      <c r="AE116" t="b">
        <f>OR(Tabla6131116[[#This Row],[Tiempo_lineal (ns)]]&gt;$O$508,Tabla6131116[[#This Row],[Tiempo_lineal (ns)]]&lt;$O$509)</f>
        <v>0</v>
      </c>
      <c r="AF116" s="6" t="b">
        <f>OR(Tabla6131116[[#This Row],[Tiempo_normal (ns)]]&gt;$P$508,Tabla6131116[[#This Row],[Tiempo_normal (ns)]]&lt;$P$509)</f>
        <v>1</v>
      </c>
    </row>
    <row r="117" spans="2:32" x14ac:dyDescent="0.3">
      <c r="B117">
        <v>114</v>
      </c>
      <c r="C117">
        <v>3214</v>
      </c>
      <c r="D117">
        <v>2778</v>
      </c>
      <c r="E117">
        <v>114</v>
      </c>
      <c r="F117">
        <v>6507</v>
      </c>
      <c r="G117">
        <v>3531</v>
      </c>
      <c r="H117">
        <v>114</v>
      </c>
      <c r="I117">
        <v>18254</v>
      </c>
      <c r="J117">
        <v>4502</v>
      </c>
      <c r="K117">
        <v>114</v>
      </c>
      <c r="L117">
        <v>56966</v>
      </c>
      <c r="M117">
        <v>5287</v>
      </c>
      <c r="N117">
        <v>114</v>
      </c>
      <c r="O117">
        <v>132253</v>
      </c>
      <c r="P117">
        <v>5299</v>
      </c>
      <c r="R117" s="7">
        <v>114</v>
      </c>
      <c r="S117" t="b">
        <f>OR(Tabla19712[[#This Row],[Tiempo_lineal (ns)]]&gt;$C$508,Tabla19712[[#This Row],[Tiempo_lineal (ns)]]&lt;$C$509)</f>
        <v>0</v>
      </c>
      <c r="T117" t="b">
        <f>OR(Tabla19712[[#This Row],[Tiempo_normal (ns)]]&gt;$D$508,Tabla19712[[#This Row],[Tiempo_normal (ns)]]&lt;$D$509)</f>
        <v>0</v>
      </c>
      <c r="U117" s="7">
        <v>114</v>
      </c>
      <c r="V117" t="b">
        <f>OR(Tabla310813[[#This Row],[Tiempo_lineal (ns)]]&gt;$F$508,Tabla310813[[#This Row],[Tiempo_lineal (ns)]]&lt;$F$509)</f>
        <v>0</v>
      </c>
      <c r="W117" t="b">
        <f>OR(Tabla310813[[#This Row],[Tiempo_normal (ns)]]&gt;$G$508,Tabla310813[[#This Row],[Tiempo_normal (ns)]]&lt;$G$509)</f>
        <v>0</v>
      </c>
      <c r="X117" s="7">
        <v>114</v>
      </c>
      <c r="Y117" t="b">
        <f>OR(Tabla411914[[#This Row],[Tiempo_lineal (ns)]]&gt;$I$508,Tabla411914[[#This Row],[Tiempo_lineal (ns)]]&lt;$I$509)</f>
        <v>0</v>
      </c>
      <c r="Z117" t="b">
        <f>OR(Tabla411914[[#This Row],[Tiempo_normal (ns)]]&gt;$J$508,Tabla411914[[#This Row],[Tiempo_normal (ns)]]&lt;$J$509)</f>
        <v>0</v>
      </c>
      <c r="AA117" s="7">
        <v>114</v>
      </c>
      <c r="AB117" t="b">
        <f>OR(Tabla5121015[[#This Row],[Tiempo_lineal (ns)]]&gt;$L$508,Tabla5121015[[#This Row],[Tiempo_lineal (ns)]]&lt;$L$509)</f>
        <v>1</v>
      </c>
      <c r="AC117" t="b">
        <f>OR(Tabla5121015[[#This Row],[Tiempo_normal (ns)]]&gt;$M$508,Tabla5121015[[#This Row],[Tiempo_normal (ns)]]&lt;$M$509)</f>
        <v>0</v>
      </c>
      <c r="AD117" s="7">
        <v>114</v>
      </c>
      <c r="AE117" t="b">
        <f>OR(Tabla6131116[[#This Row],[Tiempo_lineal (ns)]]&gt;$O$508,Tabla6131116[[#This Row],[Tiempo_lineal (ns)]]&lt;$O$509)</f>
        <v>0</v>
      </c>
      <c r="AF117" s="6" t="b">
        <f>OR(Tabla6131116[[#This Row],[Tiempo_normal (ns)]]&gt;$P$508,Tabla6131116[[#This Row],[Tiempo_normal (ns)]]&lt;$P$509)</f>
        <v>0</v>
      </c>
    </row>
    <row r="118" spans="2:32" x14ac:dyDescent="0.3">
      <c r="B118">
        <v>115</v>
      </c>
      <c r="C118">
        <v>2909</v>
      </c>
      <c r="D118">
        <v>3921</v>
      </c>
      <c r="E118">
        <v>115</v>
      </c>
      <c r="F118">
        <v>6208</v>
      </c>
      <c r="G118">
        <v>3024</v>
      </c>
      <c r="H118">
        <v>115</v>
      </c>
      <c r="I118">
        <v>19152</v>
      </c>
      <c r="J118">
        <v>5644</v>
      </c>
      <c r="K118">
        <v>115</v>
      </c>
      <c r="L118">
        <v>44502</v>
      </c>
      <c r="M118">
        <v>5448</v>
      </c>
      <c r="N118">
        <v>115</v>
      </c>
      <c r="O118">
        <v>263389</v>
      </c>
      <c r="P118">
        <v>5830</v>
      </c>
      <c r="R118" s="5">
        <v>115</v>
      </c>
      <c r="S118" t="b">
        <f>OR(Tabla19712[[#This Row],[Tiempo_lineal (ns)]]&gt;$C$508,Tabla19712[[#This Row],[Tiempo_lineal (ns)]]&lt;$C$509)</f>
        <v>0</v>
      </c>
      <c r="T118" t="b">
        <f>OR(Tabla19712[[#This Row],[Tiempo_normal (ns)]]&gt;$D$508,Tabla19712[[#This Row],[Tiempo_normal (ns)]]&lt;$D$509)</f>
        <v>1</v>
      </c>
      <c r="U118" s="5">
        <v>115</v>
      </c>
      <c r="V118" t="b">
        <f>OR(Tabla310813[[#This Row],[Tiempo_lineal (ns)]]&gt;$F$508,Tabla310813[[#This Row],[Tiempo_lineal (ns)]]&lt;$F$509)</f>
        <v>0</v>
      </c>
      <c r="W118" t="b">
        <f>OR(Tabla310813[[#This Row],[Tiempo_normal (ns)]]&gt;$G$508,Tabla310813[[#This Row],[Tiempo_normal (ns)]]&lt;$G$509)</f>
        <v>0</v>
      </c>
      <c r="X118" s="5">
        <v>115</v>
      </c>
      <c r="Y118" t="b">
        <f>OR(Tabla411914[[#This Row],[Tiempo_lineal (ns)]]&gt;$I$508,Tabla411914[[#This Row],[Tiempo_lineal (ns)]]&lt;$I$509)</f>
        <v>0</v>
      </c>
      <c r="Z118" t="b">
        <f>OR(Tabla411914[[#This Row],[Tiempo_normal (ns)]]&gt;$J$508,Tabla411914[[#This Row],[Tiempo_normal (ns)]]&lt;$J$509)</f>
        <v>0</v>
      </c>
      <c r="AA118" s="5">
        <v>115</v>
      </c>
      <c r="AB118" t="b">
        <f>OR(Tabla5121015[[#This Row],[Tiempo_lineal (ns)]]&gt;$L$508,Tabla5121015[[#This Row],[Tiempo_lineal (ns)]]&lt;$L$509)</f>
        <v>0</v>
      </c>
      <c r="AC118" t="b">
        <f>OR(Tabla5121015[[#This Row],[Tiempo_normal (ns)]]&gt;$M$508,Tabla5121015[[#This Row],[Tiempo_normal (ns)]]&lt;$M$509)</f>
        <v>0</v>
      </c>
      <c r="AD118" s="5">
        <v>115</v>
      </c>
      <c r="AE118" t="b">
        <f>OR(Tabla6131116[[#This Row],[Tiempo_lineal (ns)]]&gt;$O$508,Tabla6131116[[#This Row],[Tiempo_lineal (ns)]]&lt;$O$509)</f>
        <v>1</v>
      </c>
      <c r="AF118" s="6" t="b">
        <f>OR(Tabla6131116[[#This Row],[Tiempo_normal (ns)]]&gt;$P$508,Tabla6131116[[#This Row],[Tiempo_normal (ns)]]&lt;$P$509)</f>
        <v>0</v>
      </c>
    </row>
    <row r="119" spans="2:32" x14ac:dyDescent="0.3">
      <c r="B119">
        <v>116</v>
      </c>
      <c r="C119">
        <v>3030</v>
      </c>
      <c r="D119">
        <v>940</v>
      </c>
      <c r="E119">
        <v>116</v>
      </c>
      <c r="F119">
        <v>8039</v>
      </c>
      <c r="G119">
        <v>2788</v>
      </c>
      <c r="H119">
        <v>116</v>
      </c>
      <c r="I119">
        <v>17368</v>
      </c>
      <c r="J119">
        <v>7633</v>
      </c>
      <c r="K119">
        <v>116</v>
      </c>
      <c r="L119">
        <v>43120</v>
      </c>
      <c r="M119">
        <v>43747</v>
      </c>
      <c r="N119">
        <v>116</v>
      </c>
      <c r="O119">
        <v>134418</v>
      </c>
      <c r="P119">
        <v>5532</v>
      </c>
      <c r="R119" s="7">
        <v>116</v>
      </c>
      <c r="S119" t="b">
        <f>OR(Tabla19712[[#This Row],[Tiempo_lineal (ns)]]&gt;$C$508,Tabla19712[[#This Row],[Tiempo_lineal (ns)]]&lt;$C$509)</f>
        <v>0</v>
      </c>
      <c r="T119" t="b">
        <f>OR(Tabla19712[[#This Row],[Tiempo_normal (ns)]]&gt;$D$508,Tabla19712[[#This Row],[Tiempo_normal (ns)]]&lt;$D$509)</f>
        <v>0</v>
      </c>
      <c r="U119" s="7">
        <v>116</v>
      </c>
      <c r="V119" t="b">
        <f>OR(Tabla310813[[#This Row],[Tiempo_lineal (ns)]]&gt;$F$508,Tabla310813[[#This Row],[Tiempo_lineal (ns)]]&lt;$F$509)</f>
        <v>0</v>
      </c>
      <c r="W119" t="b">
        <f>OR(Tabla310813[[#This Row],[Tiempo_normal (ns)]]&gt;$G$508,Tabla310813[[#This Row],[Tiempo_normal (ns)]]&lt;$G$509)</f>
        <v>0</v>
      </c>
      <c r="X119" s="7">
        <v>116</v>
      </c>
      <c r="Y119" t="b">
        <f>OR(Tabla411914[[#This Row],[Tiempo_lineal (ns)]]&gt;$I$508,Tabla411914[[#This Row],[Tiempo_lineal (ns)]]&lt;$I$509)</f>
        <v>0</v>
      </c>
      <c r="Z119" t="b">
        <f>OR(Tabla411914[[#This Row],[Tiempo_normal (ns)]]&gt;$J$508,Tabla411914[[#This Row],[Tiempo_normal (ns)]]&lt;$J$509)</f>
        <v>0</v>
      </c>
      <c r="AA119" s="7">
        <v>116</v>
      </c>
      <c r="AB119" t="b">
        <f>OR(Tabla5121015[[#This Row],[Tiempo_lineal (ns)]]&gt;$L$508,Tabla5121015[[#This Row],[Tiempo_lineal (ns)]]&lt;$L$509)</f>
        <v>0</v>
      </c>
      <c r="AC119" t="b">
        <f>OR(Tabla5121015[[#This Row],[Tiempo_normal (ns)]]&gt;$M$508,Tabla5121015[[#This Row],[Tiempo_normal (ns)]]&lt;$M$509)</f>
        <v>1</v>
      </c>
      <c r="AD119" s="7">
        <v>116</v>
      </c>
      <c r="AE119" t="b">
        <f>OR(Tabla6131116[[#This Row],[Tiempo_lineal (ns)]]&gt;$O$508,Tabla6131116[[#This Row],[Tiempo_lineal (ns)]]&lt;$O$509)</f>
        <v>0</v>
      </c>
      <c r="AF119" s="6" t="b">
        <f>OR(Tabla6131116[[#This Row],[Tiempo_normal (ns)]]&gt;$P$508,Tabla6131116[[#This Row],[Tiempo_normal (ns)]]&lt;$P$509)</f>
        <v>0</v>
      </c>
    </row>
    <row r="120" spans="2:32" x14ac:dyDescent="0.3">
      <c r="B120">
        <v>117</v>
      </c>
      <c r="C120">
        <v>3319</v>
      </c>
      <c r="D120">
        <v>1912</v>
      </c>
      <c r="E120">
        <v>117</v>
      </c>
      <c r="F120">
        <v>10858</v>
      </c>
      <c r="G120">
        <v>3241</v>
      </c>
      <c r="H120">
        <v>117</v>
      </c>
      <c r="I120">
        <v>18870</v>
      </c>
      <c r="J120">
        <v>9383</v>
      </c>
      <c r="K120">
        <v>117</v>
      </c>
      <c r="L120">
        <v>43969</v>
      </c>
      <c r="M120">
        <v>5059</v>
      </c>
      <c r="N120">
        <v>117</v>
      </c>
      <c r="O120">
        <v>162131</v>
      </c>
      <c r="P120">
        <v>5170</v>
      </c>
      <c r="R120" s="5">
        <v>117</v>
      </c>
      <c r="S120" t="b">
        <f>OR(Tabla19712[[#This Row],[Tiempo_lineal (ns)]]&gt;$C$508,Tabla19712[[#This Row],[Tiempo_lineal (ns)]]&lt;$C$509)</f>
        <v>0</v>
      </c>
      <c r="T120" t="b">
        <f>OR(Tabla19712[[#This Row],[Tiempo_normal (ns)]]&gt;$D$508,Tabla19712[[#This Row],[Tiempo_normal (ns)]]&lt;$D$509)</f>
        <v>0</v>
      </c>
      <c r="U120" s="5">
        <v>117</v>
      </c>
      <c r="V120" t="b">
        <f>OR(Tabla310813[[#This Row],[Tiempo_lineal (ns)]]&gt;$F$508,Tabla310813[[#This Row],[Tiempo_lineal (ns)]]&lt;$F$509)</f>
        <v>1</v>
      </c>
      <c r="W120" t="b">
        <f>OR(Tabla310813[[#This Row],[Tiempo_normal (ns)]]&gt;$G$508,Tabla310813[[#This Row],[Tiempo_normal (ns)]]&lt;$G$509)</f>
        <v>0</v>
      </c>
      <c r="X120" s="5">
        <v>117</v>
      </c>
      <c r="Y120" t="b">
        <f>OR(Tabla411914[[#This Row],[Tiempo_lineal (ns)]]&gt;$I$508,Tabla411914[[#This Row],[Tiempo_lineal (ns)]]&lt;$I$509)</f>
        <v>0</v>
      </c>
      <c r="Z120" t="b">
        <f>OR(Tabla411914[[#This Row],[Tiempo_normal (ns)]]&gt;$J$508,Tabla411914[[#This Row],[Tiempo_normal (ns)]]&lt;$J$509)</f>
        <v>0</v>
      </c>
      <c r="AA120" s="5">
        <v>117</v>
      </c>
      <c r="AB120" t="b">
        <f>OR(Tabla5121015[[#This Row],[Tiempo_lineal (ns)]]&gt;$L$508,Tabla5121015[[#This Row],[Tiempo_lineal (ns)]]&lt;$L$509)</f>
        <v>0</v>
      </c>
      <c r="AC120" t="b">
        <f>OR(Tabla5121015[[#This Row],[Tiempo_normal (ns)]]&gt;$M$508,Tabla5121015[[#This Row],[Tiempo_normal (ns)]]&lt;$M$509)</f>
        <v>0</v>
      </c>
      <c r="AD120" s="5">
        <v>117</v>
      </c>
      <c r="AE120" t="b">
        <f>OR(Tabla6131116[[#This Row],[Tiempo_lineal (ns)]]&gt;$O$508,Tabla6131116[[#This Row],[Tiempo_lineal (ns)]]&lt;$O$509)</f>
        <v>0</v>
      </c>
      <c r="AF120" s="6" t="b">
        <f>OR(Tabla6131116[[#This Row],[Tiempo_normal (ns)]]&gt;$P$508,Tabla6131116[[#This Row],[Tiempo_normal (ns)]]&lt;$P$509)</f>
        <v>0</v>
      </c>
    </row>
    <row r="121" spans="2:32" x14ac:dyDescent="0.3">
      <c r="B121">
        <v>118</v>
      </c>
      <c r="C121">
        <v>4317</v>
      </c>
      <c r="D121">
        <v>1572</v>
      </c>
      <c r="E121">
        <v>118</v>
      </c>
      <c r="F121">
        <v>2948</v>
      </c>
      <c r="G121">
        <v>1456</v>
      </c>
      <c r="H121">
        <v>118</v>
      </c>
      <c r="I121">
        <v>18552</v>
      </c>
      <c r="J121">
        <v>6566</v>
      </c>
      <c r="K121">
        <v>118</v>
      </c>
      <c r="L121">
        <v>44092</v>
      </c>
      <c r="M121">
        <v>4108</v>
      </c>
      <c r="N121">
        <v>118</v>
      </c>
      <c r="O121">
        <v>126347</v>
      </c>
      <c r="P121">
        <v>3691</v>
      </c>
      <c r="R121" s="7">
        <v>118</v>
      </c>
      <c r="S121" t="b">
        <f>OR(Tabla19712[[#This Row],[Tiempo_lineal (ns)]]&gt;$C$508,Tabla19712[[#This Row],[Tiempo_lineal (ns)]]&lt;$C$509)</f>
        <v>0</v>
      </c>
      <c r="T121" t="b">
        <f>OR(Tabla19712[[#This Row],[Tiempo_normal (ns)]]&gt;$D$508,Tabla19712[[#This Row],[Tiempo_normal (ns)]]&lt;$D$509)</f>
        <v>0</v>
      </c>
      <c r="U121" s="7">
        <v>118</v>
      </c>
      <c r="V121" t="b">
        <f>OR(Tabla310813[[#This Row],[Tiempo_lineal (ns)]]&gt;$F$508,Tabla310813[[#This Row],[Tiempo_lineal (ns)]]&lt;$F$509)</f>
        <v>1</v>
      </c>
      <c r="W121" t="b">
        <f>OR(Tabla310813[[#This Row],[Tiempo_normal (ns)]]&gt;$G$508,Tabla310813[[#This Row],[Tiempo_normal (ns)]]&lt;$G$509)</f>
        <v>0</v>
      </c>
      <c r="X121" s="7">
        <v>118</v>
      </c>
      <c r="Y121" t="b">
        <f>OR(Tabla411914[[#This Row],[Tiempo_lineal (ns)]]&gt;$I$508,Tabla411914[[#This Row],[Tiempo_lineal (ns)]]&lt;$I$509)</f>
        <v>0</v>
      </c>
      <c r="Z121" t="b">
        <f>OR(Tabla411914[[#This Row],[Tiempo_normal (ns)]]&gt;$J$508,Tabla411914[[#This Row],[Tiempo_normal (ns)]]&lt;$J$509)</f>
        <v>0</v>
      </c>
      <c r="AA121" s="7">
        <v>118</v>
      </c>
      <c r="AB121" t="b">
        <f>OR(Tabla5121015[[#This Row],[Tiempo_lineal (ns)]]&gt;$L$508,Tabla5121015[[#This Row],[Tiempo_lineal (ns)]]&lt;$L$509)</f>
        <v>0</v>
      </c>
      <c r="AC121" t="b">
        <f>OR(Tabla5121015[[#This Row],[Tiempo_normal (ns)]]&gt;$M$508,Tabla5121015[[#This Row],[Tiempo_normal (ns)]]&lt;$M$509)</f>
        <v>0</v>
      </c>
      <c r="AD121" s="7">
        <v>118</v>
      </c>
      <c r="AE121" t="b">
        <f>OR(Tabla6131116[[#This Row],[Tiempo_lineal (ns)]]&gt;$O$508,Tabla6131116[[#This Row],[Tiempo_lineal (ns)]]&lt;$O$509)</f>
        <v>0</v>
      </c>
      <c r="AF121" s="6" t="b">
        <f>OR(Tabla6131116[[#This Row],[Tiempo_normal (ns)]]&gt;$P$508,Tabla6131116[[#This Row],[Tiempo_normal (ns)]]&lt;$P$509)</f>
        <v>0</v>
      </c>
    </row>
    <row r="122" spans="2:32" x14ac:dyDescent="0.3">
      <c r="B122">
        <v>119</v>
      </c>
      <c r="C122">
        <v>3277</v>
      </c>
      <c r="D122">
        <v>3616</v>
      </c>
      <c r="E122">
        <v>119</v>
      </c>
      <c r="F122">
        <v>6539</v>
      </c>
      <c r="G122">
        <v>2036</v>
      </c>
      <c r="H122">
        <v>119</v>
      </c>
      <c r="I122">
        <v>14600</v>
      </c>
      <c r="J122">
        <v>14892</v>
      </c>
      <c r="K122">
        <v>119</v>
      </c>
      <c r="L122">
        <v>14266</v>
      </c>
      <c r="M122">
        <v>4116</v>
      </c>
      <c r="N122">
        <v>119</v>
      </c>
      <c r="O122">
        <v>130038</v>
      </c>
      <c r="P122">
        <v>4508</v>
      </c>
      <c r="R122" s="5">
        <v>119</v>
      </c>
      <c r="S122" t="b">
        <f>OR(Tabla19712[[#This Row],[Tiempo_lineal (ns)]]&gt;$C$508,Tabla19712[[#This Row],[Tiempo_lineal (ns)]]&lt;$C$509)</f>
        <v>0</v>
      </c>
      <c r="T122" t="b">
        <f>OR(Tabla19712[[#This Row],[Tiempo_normal (ns)]]&gt;$D$508,Tabla19712[[#This Row],[Tiempo_normal (ns)]]&lt;$D$509)</f>
        <v>1</v>
      </c>
      <c r="U122" s="5">
        <v>119</v>
      </c>
      <c r="V122" t="b">
        <f>OR(Tabla310813[[#This Row],[Tiempo_lineal (ns)]]&gt;$F$508,Tabla310813[[#This Row],[Tiempo_lineal (ns)]]&lt;$F$509)</f>
        <v>0</v>
      </c>
      <c r="W122" t="b">
        <f>OR(Tabla310813[[#This Row],[Tiempo_normal (ns)]]&gt;$G$508,Tabla310813[[#This Row],[Tiempo_normal (ns)]]&lt;$G$509)</f>
        <v>0</v>
      </c>
      <c r="X122" s="5">
        <v>119</v>
      </c>
      <c r="Y122" t="b">
        <f>OR(Tabla411914[[#This Row],[Tiempo_lineal (ns)]]&gt;$I$508,Tabla411914[[#This Row],[Tiempo_lineal (ns)]]&lt;$I$509)</f>
        <v>0</v>
      </c>
      <c r="Z122" t="b">
        <f>OR(Tabla411914[[#This Row],[Tiempo_normal (ns)]]&gt;$J$508,Tabla411914[[#This Row],[Tiempo_normal (ns)]]&lt;$J$509)</f>
        <v>0</v>
      </c>
      <c r="AA122" s="5">
        <v>119</v>
      </c>
      <c r="AB122" t="b">
        <f>OR(Tabla5121015[[#This Row],[Tiempo_lineal (ns)]]&gt;$L$508,Tabla5121015[[#This Row],[Tiempo_lineal (ns)]]&lt;$L$509)</f>
        <v>1</v>
      </c>
      <c r="AC122" t="b">
        <f>OR(Tabla5121015[[#This Row],[Tiempo_normal (ns)]]&gt;$M$508,Tabla5121015[[#This Row],[Tiempo_normal (ns)]]&lt;$M$509)</f>
        <v>0</v>
      </c>
      <c r="AD122" s="5">
        <v>119</v>
      </c>
      <c r="AE122" t="b">
        <f>OR(Tabla6131116[[#This Row],[Tiempo_lineal (ns)]]&gt;$O$508,Tabla6131116[[#This Row],[Tiempo_lineal (ns)]]&lt;$O$509)</f>
        <v>0</v>
      </c>
      <c r="AF122" s="6" t="b">
        <f>OR(Tabla6131116[[#This Row],[Tiempo_normal (ns)]]&gt;$P$508,Tabla6131116[[#This Row],[Tiempo_normal (ns)]]&lt;$P$509)</f>
        <v>0</v>
      </c>
    </row>
    <row r="123" spans="2:32" x14ac:dyDescent="0.3">
      <c r="B123">
        <v>120</v>
      </c>
      <c r="C123">
        <v>4725</v>
      </c>
      <c r="D123">
        <v>4318</v>
      </c>
      <c r="E123">
        <v>120</v>
      </c>
      <c r="F123">
        <v>9666</v>
      </c>
      <c r="G123">
        <v>1827</v>
      </c>
      <c r="H123">
        <v>120</v>
      </c>
      <c r="I123">
        <v>18037</v>
      </c>
      <c r="J123">
        <v>6064</v>
      </c>
      <c r="K123">
        <v>120</v>
      </c>
      <c r="L123">
        <v>44266</v>
      </c>
      <c r="M123">
        <v>4397</v>
      </c>
      <c r="N123">
        <v>120</v>
      </c>
      <c r="O123">
        <v>234426</v>
      </c>
      <c r="P123">
        <v>194136</v>
      </c>
      <c r="R123" s="7">
        <v>120</v>
      </c>
      <c r="S123" t="b">
        <f>OR(Tabla19712[[#This Row],[Tiempo_lineal (ns)]]&gt;$C$508,Tabla19712[[#This Row],[Tiempo_lineal (ns)]]&lt;$C$509)</f>
        <v>1</v>
      </c>
      <c r="T123" t="b">
        <f>OR(Tabla19712[[#This Row],[Tiempo_normal (ns)]]&gt;$D$508,Tabla19712[[#This Row],[Tiempo_normal (ns)]]&lt;$D$509)</f>
        <v>1</v>
      </c>
      <c r="U123" s="7">
        <v>120</v>
      </c>
      <c r="V123" t="b">
        <f>OR(Tabla310813[[#This Row],[Tiempo_lineal (ns)]]&gt;$F$508,Tabla310813[[#This Row],[Tiempo_lineal (ns)]]&lt;$F$509)</f>
        <v>1</v>
      </c>
      <c r="W123" t="b">
        <f>OR(Tabla310813[[#This Row],[Tiempo_normal (ns)]]&gt;$G$508,Tabla310813[[#This Row],[Tiempo_normal (ns)]]&lt;$G$509)</f>
        <v>0</v>
      </c>
      <c r="X123" s="7">
        <v>120</v>
      </c>
      <c r="Y123" t="b">
        <f>OR(Tabla411914[[#This Row],[Tiempo_lineal (ns)]]&gt;$I$508,Tabla411914[[#This Row],[Tiempo_lineal (ns)]]&lt;$I$509)</f>
        <v>0</v>
      </c>
      <c r="Z123" t="b">
        <f>OR(Tabla411914[[#This Row],[Tiempo_normal (ns)]]&gt;$J$508,Tabla411914[[#This Row],[Tiempo_normal (ns)]]&lt;$J$509)</f>
        <v>0</v>
      </c>
      <c r="AA123" s="7">
        <v>120</v>
      </c>
      <c r="AB123" t="b">
        <f>OR(Tabla5121015[[#This Row],[Tiempo_lineal (ns)]]&gt;$L$508,Tabla5121015[[#This Row],[Tiempo_lineal (ns)]]&lt;$L$509)</f>
        <v>0</v>
      </c>
      <c r="AC123" t="b">
        <f>OR(Tabla5121015[[#This Row],[Tiempo_normal (ns)]]&gt;$M$508,Tabla5121015[[#This Row],[Tiempo_normal (ns)]]&lt;$M$509)</f>
        <v>0</v>
      </c>
      <c r="AD123" s="7">
        <v>120</v>
      </c>
      <c r="AE123" t="b">
        <f>OR(Tabla6131116[[#This Row],[Tiempo_lineal (ns)]]&gt;$O$508,Tabla6131116[[#This Row],[Tiempo_lineal (ns)]]&lt;$O$509)</f>
        <v>1</v>
      </c>
      <c r="AF123" s="6" t="b">
        <f>OR(Tabla6131116[[#This Row],[Tiempo_normal (ns)]]&gt;$P$508,Tabla6131116[[#This Row],[Tiempo_normal (ns)]]&lt;$P$509)</f>
        <v>1</v>
      </c>
    </row>
    <row r="124" spans="2:32" x14ac:dyDescent="0.3">
      <c r="B124">
        <v>121</v>
      </c>
      <c r="C124">
        <v>3583</v>
      </c>
      <c r="D124">
        <v>1090</v>
      </c>
      <c r="E124">
        <v>121</v>
      </c>
      <c r="F124">
        <v>7044</v>
      </c>
      <c r="G124">
        <v>1895</v>
      </c>
      <c r="H124">
        <v>121</v>
      </c>
      <c r="I124">
        <v>18107</v>
      </c>
      <c r="J124">
        <v>4686</v>
      </c>
      <c r="K124">
        <v>121</v>
      </c>
      <c r="L124">
        <v>45292</v>
      </c>
      <c r="M124">
        <v>14590</v>
      </c>
      <c r="N124">
        <v>121</v>
      </c>
      <c r="O124">
        <v>129374</v>
      </c>
      <c r="P124">
        <v>7325</v>
      </c>
      <c r="R124" s="5">
        <v>121</v>
      </c>
      <c r="S124" t="b">
        <f>OR(Tabla19712[[#This Row],[Tiempo_lineal (ns)]]&gt;$C$508,Tabla19712[[#This Row],[Tiempo_lineal (ns)]]&lt;$C$509)</f>
        <v>0</v>
      </c>
      <c r="T124" t="b">
        <f>OR(Tabla19712[[#This Row],[Tiempo_normal (ns)]]&gt;$D$508,Tabla19712[[#This Row],[Tiempo_normal (ns)]]&lt;$D$509)</f>
        <v>0</v>
      </c>
      <c r="U124" s="5">
        <v>121</v>
      </c>
      <c r="V124" t="b">
        <f>OR(Tabla310813[[#This Row],[Tiempo_lineal (ns)]]&gt;$F$508,Tabla310813[[#This Row],[Tiempo_lineal (ns)]]&lt;$F$509)</f>
        <v>0</v>
      </c>
      <c r="W124" t="b">
        <f>OR(Tabla310813[[#This Row],[Tiempo_normal (ns)]]&gt;$G$508,Tabla310813[[#This Row],[Tiempo_normal (ns)]]&lt;$G$509)</f>
        <v>0</v>
      </c>
      <c r="X124" s="5">
        <v>121</v>
      </c>
      <c r="Y124" t="b">
        <f>OR(Tabla411914[[#This Row],[Tiempo_lineal (ns)]]&gt;$I$508,Tabla411914[[#This Row],[Tiempo_lineal (ns)]]&lt;$I$509)</f>
        <v>0</v>
      </c>
      <c r="Z124" t="b">
        <f>OR(Tabla411914[[#This Row],[Tiempo_normal (ns)]]&gt;$J$508,Tabla411914[[#This Row],[Tiempo_normal (ns)]]&lt;$J$509)</f>
        <v>0</v>
      </c>
      <c r="AA124" s="5">
        <v>121</v>
      </c>
      <c r="AB124" t="b">
        <f>OR(Tabla5121015[[#This Row],[Tiempo_lineal (ns)]]&gt;$L$508,Tabla5121015[[#This Row],[Tiempo_lineal (ns)]]&lt;$L$509)</f>
        <v>0</v>
      </c>
      <c r="AC124" t="b">
        <f>OR(Tabla5121015[[#This Row],[Tiempo_normal (ns)]]&gt;$M$508,Tabla5121015[[#This Row],[Tiempo_normal (ns)]]&lt;$M$509)</f>
        <v>1</v>
      </c>
      <c r="AD124" s="5">
        <v>121</v>
      </c>
      <c r="AE124" t="b">
        <f>OR(Tabla6131116[[#This Row],[Tiempo_lineal (ns)]]&gt;$O$508,Tabla6131116[[#This Row],[Tiempo_lineal (ns)]]&lt;$O$509)</f>
        <v>0</v>
      </c>
      <c r="AF124" s="6" t="b">
        <f>OR(Tabla6131116[[#This Row],[Tiempo_normal (ns)]]&gt;$P$508,Tabla6131116[[#This Row],[Tiempo_normal (ns)]]&lt;$P$509)</f>
        <v>0</v>
      </c>
    </row>
    <row r="125" spans="2:32" x14ac:dyDescent="0.3">
      <c r="B125">
        <v>122</v>
      </c>
      <c r="C125">
        <v>3124</v>
      </c>
      <c r="D125">
        <v>2679</v>
      </c>
      <c r="E125">
        <v>122</v>
      </c>
      <c r="F125">
        <v>6074</v>
      </c>
      <c r="G125">
        <v>5348</v>
      </c>
      <c r="H125">
        <v>122</v>
      </c>
      <c r="I125">
        <v>18994</v>
      </c>
      <c r="J125">
        <v>4264</v>
      </c>
      <c r="K125">
        <v>122</v>
      </c>
      <c r="L125">
        <v>44898</v>
      </c>
      <c r="M125">
        <v>4172</v>
      </c>
      <c r="N125">
        <v>122</v>
      </c>
      <c r="O125">
        <v>128498</v>
      </c>
      <c r="P125">
        <v>4537</v>
      </c>
      <c r="R125" s="7">
        <v>122</v>
      </c>
      <c r="S125" t="b">
        <f>OR(Tabla19712[[#This Row],[Tiempo_lineal (ns)]]&gt;$C$508,Tabla19712[[#This Row],[Tiempo_lineal (ns)]]&lt;$C$509)</f>
        <v>0</v>
      </c>
      <c r="T125" t="b">
        <f>OR(Tabla19712[[#This Row],[Tiempo_normal (ns)]]&gt;$D$508,Tabla19712[[#This Row],[Tiempo_normal (ns)]]&lt;$D$509)</f>
        <v>0</v>
      </c>
      <c r="U125" s="7">
        <v>122</v>
      </c>
      <c r="V125" t="b">
        <f>OR(Tabla310813[[#This Row],[Tiempo_lineal (ns)]]&gt;$F$508,Tabla310813[[#This Row],[Tiempo_lineal (ns)]]&lt;$F$509)</f>
        <v>0</v>
      </c>
      <c r="W125" t="b">
        <f>OR(Tabla310813[[#This Row],[Tiempo_normal (ns)]]&gt;$G$508,Tabla310813[[#This Row],[Tiempo_normal (ns)]]&lt;$G$509)</f>
        <v>0</v>
      </c>
      <c r="X125" s="7">
        <v>122</v>
      </c>
      <c r="Y125" t="b">
        <f>OR(Tabla411914[[#This Row],[Tiempo_lineal (ns)]]&gt;$I$508,Tabla411914[[#This Row],[Tiempo_lineal (ns)]]&lt;$I$509)</f>
        <v>0</v>
      </c>
      <c r="Z125" t="b">
        <f>OR(Tabla411914[[#This Row],[Tiempo_normal (ns)]]&gt;$J$508,Tabla411914[[#This Row],[Tiempo_normal (ns)]]&lt;$J$509)</f>
        <v>0</v>
      </c>
      <c r="AA125" s="7">
        <v>122</v>
      </c>
      <c r="AB125" t="b">
        <f>OR(Tabla5121015[[#This Row],[Tiempo_lineal (ns)]]&gt;$L$508,Tabla5121015[[#This Row],[Tiempo_lineal (ns)]]&lt;$L$509)</f>
        <v>0</v>
      </c>
      <c r="AC125" t="b">
        <f>OR(Tabla5121015[[#This Row],[Tiempo_normal (ns)]]&gt;$M$508,Tabla5121015[[#This Row],[Tiempo_normal (ns)]]&lt;$M$509)</f>
        <v>0</v>
      </c>
      <c r="AD125" s="7">
        <v>122</v>
      </c>
      <c r="AE125" t="b">
        <f>OR(Tabla6131116[[#This Row],[Tiempo_lineal (ns)]]&gt;$O$508,Tabla6131116[[#This Row],[Tiempo_lineal (ns)]]&lt;$O$509)</f>
        <v>0</v>
      </c>
      <c r="AF125" s="6" t="b">
        <f>OR(Tabla6131116[[#This Row],[Tiempo_normal (ns)]]&gt;$P$508,Tabla6131116[[#This Row],[Tiempo_normal (ns)]]&lt;$P$509)</f>
        <v>0</v>
      </c>
    </row>
    <row r="126" spans="2:32" x14ac:dyDescent="0.3">
      <c r="B126">
        <v>123</v>
      </c>
      <c r="C126">
        <v>1669</v>
      </c>
      <c r="D126">
        <v>967</v>
      </c>
      <c r="E126">
        <v>123</v>
      </c>
      <c r="F126">
        <v>5787</v>
      </c>
      <c r="G126">
        <v>1148</v>
      </c>
      <c r="H126">
        <v>123</v>
      </c>
      <c r="I126">
        <v>17439</v>
      </c>
      <c r="J126">
        <v>5221</v>
      </c>
      <c r="K126">
        <v>123</v>
      </c>
      <c r="L126">
        <v>56566</v>
      </c>
      <c r="M126">
        <v>4448</v>
      </c>
      <c r="N126">
        <v>123</v>
      </c>
      <c r="O126">
        <v>129149</v>
      </c>
      <c r="P126">
        <v>6467</v>
      </c>
      <c r="R126" s="5">
        <v>123</v>
      </c>
      <c r="S126" t="b">
        <f>OR(Tabla19712[[#This Row],[Tiempo_lineal (ns)]]&gt;$C$508,Tabla19712[[#This Row],[Tiempo_lineal (ns)]]&lt;$C$509)</f>
        <v>0</v>
      </c>
      <c r="T126" t="b">
        <f>OR(Tabla19712[[#This Row],[Tiempo_normal (ns)]]&gt;$D$508,Tabla19712[[#This Row],[Tiempo_normal (ns)]]&lt;$D$509)</f>
        <v>0</v>
      </c>
      <c r="U126" s="5">
        <v>123</v>
      </c>
      <c r="V126" t="b">
        <f>OR(Tabla310813[[#This Row],[Tiempo_lineal (ns)]]&gt;$F$508,Tabla310813[[#This Row],[Tiempo_lineal (ns)]]&lt;$F$509)</f>
        <v>0</v>
      </c>
      <c r="W126" t="b">
        <f>OR(Tabla310813[[#This Row],[Tiempo_normal (ns)]]&gt;$G$508,Tabla310813[[#This Row],[Tiempo_normal (ns)]]&lt;$G$509)</f>
        <v>0</v>
      </c>
      <c r="X126" s="5">
        <v>123</v>
      </c>
      <c r="Y126" t="b">
        <f>OR(Tabla411914[[#This Row],[Tiempo_lineal (ns)]]&gt;$I$508,Tabla411914[[#This Row],[Tiempo_lineal (ns)]]&lt;$I$509)</f>
        <v>0</v>
      </c>
      <c r="Z126" t="b">
        <f>OR(Tabla411914[[#This Row],[Tiempo_normal (ns)]]&gt;$J$508,Tabla411914[[#This Row],[Tiempo_normal (ns)]]&lt;$J$509)</f>
        <v>0</v>
      </c>
      <c r="AA126" s="5">
        <v>123</v>
      </c>
      <c r="AB126" t="b">
        <f>OR(Tabla5121015[[#This Row],[Tiempo_lineal (ns)]]&gt;$L$508,Tabla5121015[[#This Row],[Tiempo_lineal (ns)]]&lt;$L$509)</f>
        <v>1</v>
      </c>
      <c r="AC126" t="b">
        <f>OR(Tabla5121015[[#This Row],[Tiempo_normal (ns)]]&gt;$M$508,Tabla5121015[[#This Row],[Tiempo_normal (ns)]]&lt;$M$509)</f>
        <v>0</v>
      </c>
      <c r="AD126" s="5">
        <v>123</v>
      </c>
      <c r="AE126" t="b">
        <f>OR(Tabla6131116[[#This Row],[Tiempo_lineal (ns)]]&gt;$O$508,Tabla6131116[[#This Row],[Tiempo_lineal (ns)]]&lt;$O$509)</f>
        <v>0</v>
      </c>
      <c r="AF126" s="6" t="b">
        <f>OR(Tabla6131116[[#This Row],[Tiempo_normal (ns)]]&gt;$P$508,Tabla6131116[[#This Row],[Tiempo_normal (ns)]]&lt;$P$509)</f>
        <v>0</v>
      </c>
    </row>
    <row r="127" spans="2:32" x14ac:dyDescent="0.3">
      <c r="B127">
        <v>124</v>
      </c>
      <c r="C127">
        <v>2946</v>
      </c>
      <c r="D127">
        <v>815</v>
      </c>
      <c r="E127">
        <v>124</v>
      </c>
      <c r="F127">
        <v>6247</v>
      </c>
      <c r="G127">
        <v>1452</v>
      </c>
      <c r="H127">
        <v>124</v>
      </c>
      <c r="I127">
        <v>19374</v>
      </c>
      <c r="J127">
        <v>21579</v>
      </c>
      <c r="K127">
        <v>124</v>
      </c>
      <c r="L127">
        <v>11488</v>
      </c>
      <c r="M127">
        <v>5284</v>
      </c>
      <c r="N127">
        <v>124</v>
      </c>
      <c r="O127">
        <v>163649</v>
      </c>
      <c r="P127">
        <v>5777</v>
      </c>
      <c r="R127" s="7">
        <v>124</v>
      </c>
      <c r="S127" t="b">
        <f>OR(Tabla19712[[#This Row],[Tiempo_lineal (ns)]]&gt;$C$508,Tabla19712[[#This Row],[Tiempo_lineal (ns)]]&lt;$C$509)</f>
        <v>0</v>
      </c>
      <c r="T127" t="b">
        <f>OR(Tabla19712[[#This Row],[Tiempo_normal (ns)]]&gt;$D$508,Tabla19712[[#This Row],[Tiempo_normal (ns)]]&lt;$D$509)</f>
        <v>0</v>
      </c>
      <c r="U127" s="7">
        <v>124</v>
      </c>
      <c r="V127" t="b">
        <f>OR(Tabla310813[[#This Row],[Tiempo_lineal (ns)]]&gt;$F$508,Tabla310813[[#This Row],[Tiempo_lineal (ns)]]&lt;$F$509)</f>
        <v>0</v>
      </c>
      <c r="W127" t="b">
        <f>OR(Tabla310813[[#This Row],[Tiempo_normal (ns)]]&gt;$G$508,Tabla310813[[#This Row],[Tiempo_normal (ns)]]&lt;$G$509)</f>
        <v>0</v>
      </c>
      <c r="X127" s="7">
        <v>124</v>
      </c>
      <c r="Y127" t="b">
        <f>OR(Tabla411914[[#This Row],[Tiempo_lineal (ns)]]&gt;$I$508,Tabla411914[[#This Row],[Tiempo_lineal (ns)]]&lt;$I$509)</f>
        <v>0</v>
      </c>
      <c r="Z127" t="b">
        <f>OR(Tabla411914[[#This Row],[Tiempo_normal (ns)]]&gt;$J$508,Tabla411914[[#This Row],[Tiempo_normal (ns)]]&lt;$J$509)</f>
        <v>1</v>
      </c>
      <c r="AA127" s="7">
        <v>124</v>
      </c>
      <c r="AB127" t="b">
        <f>OR(Tabla5121015[[#This Row],[Tiempo_lineal (ns)]]&gt;$L$508,Tabla5121015[[#This Row],[Tiempo_lineal (ns)]]&lt;$L$509)</f>
        <v>1</v>
      </c>
      <c r="AC127" t="b">
        <f>OR(Tabla5121015[[#This Row],[Tiempo_normal (ns)]]&gt;$M$508,Tabla5121015[[#This Row],[Tiempo_normal (ns)]]&lt;$M$509)</f>
        <v>0</v>
      </c>
      <c r="AD127" s="7">
        <v>124</v>
      </c>
      <c r="AE127" t="b">
        <f>OR(Tabla6131116[[#This Row],[Tiempo_lineal (ns)]]&gt;$O$508,Tabla6131116[[#This Row],[Tiempo_lineal (ns)]]&lt;$O$509)</f>
        <v>0</v>
      </c>
      <c r="AF127" s="6" t="b">
        <f>OR(Tabla6131116[[#This Row],[Tiempo_normal (ns)]]&gt;$P$508,Tabla6131116[[#This Row],[Tiempo_normal (ns)]]&lt;$P$509)</f>
        <v>0</v>
      </c>
    </row>
    <row r="128" spans="2:32" x14ac:dyDescent="0.3">
      <c r="B128">
        <v>125</v>
      </c>
      <c r="C128">
        <v>2314</v>
      </c>
      <c r="D128">
        <v>819</v>
      </c>
      <c r="E128">
        <v>125</v>
      </c>
      <c r="F128">
        <v>10630</v>
      </c>
      <c r="G128">
        <v>5792</v>
      </c>
      <c r="H128">
        <v>125</v>
      </c>
      <c r="I128">
        <v>17085</v>
      </c>
      <c r="J128">
        <v>3127</v>
      </c>
      <c r="K128">
        <v>125</v>
      </c>
      <c r="L128">
        <v>43496</v>
      </c>
      <c r="M128">
        <v>7552</v>
      </c>
      <c r="N128">
        <v>125</v>
      </c>
      <c r="O128">
        <v>223947</v>
      </c>
      <c r="P128">
        <v>4287</v>
      </c>
      <c r="R128" s="5">
        <v>125</v>
      </c>
      <c r="S128" t="b">
        <f>OR(Tabla19712[[#This Row],[Tiempo_lineal (ns)]]&gt;$C$508,Tabla19712[[#This Row],[Tiempo_lineal (ns)]]&lt;$C$509)</f>
        <v>0</v>
      </c>
      <c r="T128" t="b">
        <f>OR(Tabla19712[[#This Row],[Tiempo_normal (ns)]]&gt;$D$508,Tabla19712[[#This Row],[Tiempo_normal (ns)]]&lt;$D$509)</f>
        <v>0</v>
      </c>
      <c r="U128" s="5">
        <v>125</v>
      </c>
      <c r="V128" t="b">
        <f>OR(Tabla310813[[#This Row],[Tiempo_lineal (ns)]]&gt;$F$508,Tabla310813[[#This Row],[Tiempo_lineal (ns)]]&lt;$F$509)</f>
        <v>1</v>
      </c>
      <c r="W128" t="b">
        <f>OR(Tabla310813[[#This Row],[Tiempo_normal (ns)]]&gt;$G$508,Tabla310813[[#This Row],[Tiempo_normal (ns)]]&lt;$G$509)</f>
        <v>0</v>
      </c>
      <c r="X128" s="5">
        <v>125</v>
      </c>
      <c r="Y128" t="b">
        <f>OR(Tabla411914[[#This Row],[Tiempo_lineal (ns)]]&gt;$I$508,Tabla411914[[#This Row],[Tiempo_lineal (ns)]]&lt;$I$509)</f>
        <v>0</v>
      </c>
      <c r="Z128" t="b">
        <f>OR(Tabla411914[[#This Row],[Tiempo_normal (ns)]]&gt;$J$508,Tabla411914[[#This Row],[Tiempo_normal (ns)]]&lt;$J$509)</f>
        <v>0</v>
      </c>
      <c r="AA128" s="5">
        <v>125</v>
      </c>
      <c r="AB128" t="b">
        <f>OR(Tabla5121015[[#This Row],[Tiempo_lineal (ns)]]&gt;$L$508,Tabla5121015[[#This Row],[Tiempo_lineal (ns)]]&lt;$L$509)</f>
        <v>0</v>
      </c>
      <c r="AC128" t="b">
        <f>OR(Tabla5121015[[#This Row],[Tiempo_normal (ns)]]&gt;$M$508,Tabla5121015[[#This Row],[Tiempo_normal (ns)]]&lt;$M$509)</f>
        <v>0</v>
      </c>
      <c r="AD128" s="5">
        <v>125</v>
      </c>
      <c r="AE128" t="b">
        <f>OR(Tabla6131116[[#This Row],[Tiempo_lineal (ns)]]&gt;$O$508,Tabla6131116[[#This Row],[Tiempo_lineal (ns)]]&lt;$O$509)</f>
        <v>1</v>
      </c>
      <c r="AF128" s="6" t="b">
        <f>OR(Tabla6131116[[#This Row],[Tiempo_normal (ns)]]&gt;$P$508,Tabla6131116[[#This Row],[Tiempo_normal (ns)]]&lt;$P$509)</f>
        <v>0</v>
      </c>
    </row>
    <row r="129" spans="2:32" x14ac:dyDescent="0.3">
      <c r="B129">
        <v>126</v>
      </c>
      <c r="C129">
        <v>2671</v>
      </c>
      <c r="D129">
        <v>2291</v>
      </c>
      <c r="E129">
        <v>126</v>
      </c>
      <c r="F129">
        <v>6972</v>
      </c>
      <c r="G129">
        <v>1412</v>
      </c>
      <c r="H129">
        <v>126</v>
      </c>
      <c r="I129">
        <v>21452</v>
      </c>
      <c r="J129">
        <v>5223</v>
      </c>
      <c r="K129">
        <v>126</v>
      </c>
      <c r="L129">
        <v>48159</v>
      </c>
      <c r="M129">
        <v>4119</v>
      </c>
      <c r="N129">
        <v>126</v>
      </c>
      <c r="O129">
        <v>128271</v>
      </c>
      <c r="P129">
        <v>163317</v>
      </c>
      <c r="R129" s="7">
        <v>126</v>
      </c>
      <c r="S129" t="b">
        <f>OR(Tabla19712[[#This Row],[Tiempo_lineal (ns)]]&gt;$C$508,Tabla19712[[#This Row],[Tiempo_lineal (ns)]]&lt;$C$509)</f>
        <v>0</v>
      </c>
      <c r="T129" t="b">
        <f>OR(Tabla19712[[#This Row],[Tiempo_normal (ns)]]&gt;$D$508,Tabla19712[[#This Row],[Tiempo_normal (ns)]]&lt;$D$509)</f>
        <v>0</v>
      </c>
      <c r="U129" s="7">
        <v>126</v>
      </c>
      <c r="V129" t="b">
        <f>OR(Tabla310813[[#This Row],[Tiempo_lineal (ns)]]&gt;$F$508,Tabla310813[[#This Row],[Tiempo_lineal (ns)]]&lt;$F$509)</f>
        <v>0</v>
      </c>
      <c r="W129" t="b">
        <f>OR(Tabla310813[[#This Row],[Tiempo_normal (ns)]]&gt;$G$508,Tabla310813[[#This Row],[Tiempo_normal (ns)]]&lt;$G$509)</f>
        <v>0</v>
      </c>
      <c r="X129" s="7">
        <v>126</v>
      </c>
      <c r="Y129" t="b">
        <f>OR(Tabla411914[[#This Row],[Tiempo_lineal (ns)]]&gt;$I$508,Tabla411914[[#This Row],[Tiempo_lineal (ns)]]&lt;$I$509)</f>
        <v>0</v>
      </c>
      <c r="Z129" t="b">
        <f>OR(Tabla411914[[#This Row],[Tiempo_normal (ns)]]&gt;$J$508,Tabla411914[[#This Row],[Tiempo_normal (ns)]]&lt;$J$509)</f>
        <v>0</v>
      </c>
      <c r="AA129" s="7">
        <v>126</v>
      </c>
      <c r="AB129" t="b">
        <f>OR(Tabla5121015[[#This Row],[Tiempo_lineal (ns)]]&gt;$L$508,Tabla5121015[[#This Row],[Tiempo_lineal (ns)]]&lt;$L$509)</f>
        <v>0</v>
      </c>
      <c r="AC129" t="b">
        <f>OR(Tabla5121015[[#This Row],[Tiempo_normal (ns)]]&gt;$M$508,Tabla5121015[[#This Row],[Tiempo_normal (ns)]]&lt;$M$509)</f>
        <v>0</v>
      </c>
      <c r="AD129" s="7">
        <v>126</v>
      </c>
      <c r="AE129" t="b">
        <f>OR(Tabla6131116[[#This Row],[Tiempo_lineal (ns)]]&gt;$O$508,Tabla6131116[[#This Row],[Tiempo_lineal (ns)]]&lt;$O$509)</f>
        <v>0</v>
      </c>
      <c r="AF129" s="6" t="b">
        <f>OR(Tabla6131116[[#This Row],[Tiempo_normal (ns)]]&gt;$P$508,Tabla6131116[[#This Row],[Tiempo_normal (ns)]]&lt;$P$509)</f>
        <v>1</v>
      </c>
    </row>
    <row r="130" spans="2:32" x14ac:dyDescent="0.3">
      <c r="B130">
        <v>127</v>
      </c>
      <c r="C130">
        <v>1628</v>
      </c>
      <c r="D130">
        <v>771</v>
      </c>
      <c r="E130">
        <v>127</v>
      </c>
      <c r="F130">
        <v>7224</v>
      </c>
      <c r="G130">
        <v>1084</v>
      </c>
      <c r="H130">
        <v>127</v>
      </c>
      <c r="I130">
        <v>12224</v>
      </c>
      <c r="J130">
        <v>19590</v>
      </c>
      <c r="K130">
        <v>127</v>
      </c>
      <c r="L130">
        <v>43430</v>
      </c>
      <c r="M130">
        <v>39015</v>
      </c>
      <c r="N130">
        <v>127</v>
      </c>
      <c r="O130">
        <v>119682</v>
      </c>
      <c r="P130">
        <v>4565</v>
      </c>
      <c r="R130" s="5">
        <v>127</v>
      </c>
      <c r="S130" t="b">
        <f>OR(Tabla19712[[#This Row],[Tiempo_lineal (ns)]]&gt;$C$508,Tabla19712[[#This Row],[Tiempo_lineal (ns)]]&lt;$C$509)</f>
        <v>0</v>
      </c>
      <c r="T130" t="b">
        <f>OR(Tabla19712[[#This Row],[Tiempo_normal (ns)]]&gt;$D$508,Tabla19712[[#This Row],[Tiempo_normal (ns)]]&lt;$D$509)</f>
        <v>0</v>
      </c>
      <c r="U130" s="5">
        <v>127</v>
      </c>
      <c r="V130" t="b">
        <f>OR(Tabla310813[[#This Row],[Tiempo_lineal (ns)]]&gt;$F$508,Tabla310813[[#This Row],[Tiempo_lineal (ns)]]&lt;$F$509)</f>
        <v>0</v>
      </c>
      <c r="W130" t="b">
        <f>OR(Tabla310813[[#This Row],[Tiempo_normal (ns)]]&gt;$G$508,Tabla310813[[#This Row],[Tiempo_normal (ns)]]&lt;$G$509)</f>
        <v>0</v>
      </c>
      <c r="X130" s="5">
        <v>127</v>
      </c>
      <c r="Y130" t="b">
        <f>OR(Tabla411914[[#This Row],[Tiempo_lineal (ns)]]&gt;$I$508,Tabla411914[[#This Row],[Tiempo_lineal (ns)]]&lt;$I$509)</f>
        <v>1</v>
      </c>
      <c r="Z130" t="b">
        <f>OR(Tabla411914[[#This Row],[Tiempo_normal (ns)]]&gt;$J$508,Tabla411914[[#This Row],[Tiempo_normal (ns)]]&lt;$J$509)</f>
        <v>1</v>
      </c>
      <c r="AA130" s="5">
        <v>127</v>
      </c>
      <c r="AB130" t="b">
        <f>OR(Tabla5121015[[#This Row],[Tiempo_lineal (ns)]]&gt;$L$508,Tabla5121015[[#This Row],[Tiempo_lineal (ns)]]&lt;$L$509)</f>
        <v>0</v>
      </c>
      <c r="AC130" t="b">
        <f>OR(Tabla5121015[[#This Row],[Tiempo_normal (ns)]]&gt;$M$508,Tabla5121015[[#This Row],[Tiempo_normal (ns)]]&lt;$M$509)</f>
        <v>1</v>
      </c>
      <c r="AD130" s="5">
        <v>127</v>
      </c>
      <c r="AE130" t="b">
        <f>OR(Tabla6131116[[#This Row],[Tiempo_lineal (ns)]]&gt;$O$508,Tabla6131116[[#This Row],[Tiempo_lineal (ns)]]&lt;$O$509)</f>
        <v>0</v>
      </c>
      <c r="AF130" s="6" t="b">
        <f>OR(Tabla6131116[[#This Row],[Tiempo_normal (ns)]]&gt;$P$508,Tabla6131116[[#This Row],[Tiempo_normal (ns)]]&lt;$P$509)</f>
        <v>0</v>
      </c>
    </row>
    <row r="131" spans="2:32" x14ac:dyDescent="0.3">
      <c r="B131">
        <v>128</v>
      </c>
      <c r="C131">
        <v>3874</v>
      </c>
      <c r="D131">
        <v>2060</v>
      </c>
      <c r="E131">
        <v>128</v>
      </c>
      <c r="F131">
        <v>5854</v>
      </c>
      <c r="G131">
        <v>1091</v>
      </c>
      <c r="H131">
        <v>128</v>
      </c>
      <c r="I131">
        <v>19575</v>
      </c>
      <c r="J131">
        <v>4102</v>
      </c>
      <c r="K131">
        <v>128</v>
      </c>
      <c r="L131">
        <v>46066</v>
      </c>
      <c r="M131">
        <v>4564</v>
      </c>
      <c r="N131">
        <v>128</v>
      </c>
      <c r="O131">
        <v>128005</v>
      </c>
      <c r="P131">
        <v>200845</v>
      </c>
      <c r="R131" s="7">
        <v>128</v>
      </c>
      <c r="S131" t="b">
        <f>OR(Tabla19712[[#This Row],[Tiempo_lineal (ns)]]&gt;$C$508,Tabla19712[[#This Row],[Tiempo_lineal (ns)]]&lt;$C$509)</f>
        <v>0</v>
      </c>
      <c r="T131" t="b">
        <f>OR(Tabla19712[[#This Row],[Tiempo_normal (ns)]]&gt;$D$508,Tabla19712[[#This Row],[Tiempo_normal (ns)]]&lt;$D$509)</f>
        <v>0</v>
      </c>
      <c r="U131" s="7">
        <v>128</v>
      </c>
      <c r="V131" t="b">
        <f>OR(Tabla310813[[#This Row],[Tiempo_lineal (ns)]]&gt;$F$508,Tabla310813[[#This Row],[Tiempo_lineal (ns)]]&lt;$F$509)</f>
        <v>0</v>
      </c>
      <c r="W131" t="b">
        <f>OR(Tabla310813[[#This Row],[Tiempo_normal (ns)]]&gt;$G$508,Tabla310813[[#This Row],[Tiempo_normal (ns)]]&lt;$G$509)</f>
        <v>0</v>
      </c>
      <c r="X131" s="7">
        <v>128</v>
      </c>
      <c r="Y131" t="b">
        <f>OR(Tabla411914[[#This Row],[Tiempo_lineal (ns)]]&gt;$I$508,Tabla411914[[#This Row],[Tiempo_lineal (ns)]]&lt;$I$509)</f>
        <v>0</v>
      </c>
      <c r="Z131" t="b">
        <f>OR(Tabla411914[[#This Row],[Tiempo_normal (ns)]]&gt;$J$508,Tabla411914[[#This Row],[Tiempo_normal (ns)]]&lt;$J$509)</f>
        <v>0</v>
      </c>
      <c r="AA131" s="7">
        <v>128</v>
      </c>
      <c r="AB131" t="b">
        <f>OR(Tabla5121015[[#This Row],[Tiempo_lineal (ns)]]&gt;$L$508,Tabla5121015[[#This Row],[Tiempo_lineal (ns)]]&lt;$L$509)</f>
        <v>0</v>
      </c>
      <c r="AC131" t="b">
        <f>OR(Tabla5121015[[#This Row],[Tiempo_normal (ns)]]&gt;$M$508,Tabla5121015[[#This Row],[Tiempo_normal (ns)]]&lt;$M$509)</f>
        <v>0</v>
      </c>
      <c r="AD131" s="7">
        <v>128</v>
      </c>
      <c r="AE131" t="b">
        <f>OR(Tabla6131116[[#This Row],[Tiempo_lineal (ns)]]&gt;$O$508,Tabla6131116[[#This Row],[Tiempo_lineal (ns)]]&lt;$O$509)</f>
        <v>0</v>
      </c>
      <c r="AF131" s="6" t="b">
        <f>OR(Tabla6131116[[#This Row],[Tiempo_normal (ns)]]&gt;$P$508,Tabla6131116[[#This Row],[Tiempo_normal (ns)]]&lt;$P$509)</f>
        <v>1</v>
      </c>
    </row>
    <row r="132" spans="2:32" x14ac:dyDescent="0.3">
      <c r="B132">
        <v>129</v>
      </c>
      <c r="C132">
        <v>2483</v>
      </c>
      <c r="D132">
        <v>1840</v>
      </c>
      <c r="E132">
        <v>129</v>
      </c>
      <c r="F132">
        <v>6725</v>
      </c>
      <c r="G132">
        <v>1067</v>
      </c>
      <c r="H132">
        <v>129</v>
      </c>
      <c r="I132">
        <v>13509</v>
      </c>
      <c r="J132">
        <v>13574</v>
      </c>
      <c r="K132">
        <v>129</v>
      </c>
      <c r="L132">
        <v>44029</v>
      </c>
      <c r="M132">
        <v>5792</v>
      </c>
      <c r="N132">
        <v>129</v>
      </c>
      <c r="O132">
        <v>53323</v>
      </c>
      <c r="P132">
        <v>6937</v>
      </c>
      <c r="R132" s="5">
        <v>129</v>
      </c>
      <c r="S132" t="b">
        <f>OR(Tabla19712[[#This Row],[Tiempo_lineal (ns)]]&gt;$C$508,Tabla19712[[#This Row],[Tiempo_lineal (ns)]]&lt;$C$509)</f>
        <v>0</v>
      </c>
      <c r="T132" t="b">
        <f>OR(Tabla19712[[#This Row],[Tiempo_normal (ns)]]&gt;$D$508,Tabla19712[[#This Row],[Tiempo_normal (ns)]]&lt;$D$509)</f>
        <v>0</v>
      </c>
      <c r="U132" s="5">
        <v>129</v>
      </c>
      <c r="V132" t="b">
        <f>OR(Tabla310813[[#This Row],[Tiempo_lineal (ns)]]&gt;$F$508,Tabla310813[[#This Row],[Tiempo_lineal (ns)]]&lt;$F$509)</f>
        <v>0</v>
      </c>
      <c r="W132" t="b">
        <f>OR(Tabla310813[[#This Row],[Tiempo_normal (ns)]]&gt;$G$508,Tabla310813[[#This Row],[Tiempo_normal (ns)]]&lt;$G$509)</f>
        <v>0</v>
      </c>
      <c r="X132" s="5">
        <v>129</v>
      </c>
      <c r="Y132" t="b">
        <f>OR(Tabla411914[[#This Row],[Tiempo_lineal (ns)]]&gt;$I$508,Tabla411914[[#This Row],[Tiempo_lineal (ns)]]&lt;$I$509)</f>
        <v>0</v>
      </c>
      <c r="Z132" t="b">
        <f>OR(Tabla411914[[#This Row],[Tiempo_normal (ns)]]&gt;$J$508,Tabla411914[[#This Row],[Tiempo_normal (ns)]]&lt;$J$509)</f>
        <v>0</v>
      </c>
      <c r="AA132" s="5">
        <v>129</v>
      </c>
      <c r="AB132" t="b">
        <f>OR(Tabla5121015[[#This Row],[Tiempo_lineal (ns)]]&gt;$L$508,Tabla5121015[[#This Row],[Tiempo_lineal (ns)]]&lt;$L$509)</f>
        <v>0</v>
      </c>
      <c r="AC132" t="b">
        <f>OR(Tabla5121015[[#This Row],[Tiempo_normal (ns)]]&gt;$M$508,Tabla5121015[[#This Row],[Tiempo_normal (ns)]]&lt;$M$509)</f>
        <v>0</v>
      </c>
      <c r="AD132" s="5">
        <v>129</v>
      </c>
      <c r="AE132" t="b">
        <f>OR(Tabla6131116[[#This Row],[Tiempo_lineal (ns)]]&gt;$O$508,Tabla6131116[[#This Row],[Tiempo_lineal (ns)]]&lt;$O$509)</f>
        <v>1</v>
      </c>
      <c r="AF132" s="6" t="b">
        <f>OR(Tabla6131116[[#This Row],[Tiempo_normal (ns)]]&gt;$P$508,Tabla6131116[[#This Row],[Tiempo_normal (ns)]]&lt;$P$509)</f>
        <v>0</v>
      </c>
    </row>
    <row r="133" spans="2:32" x14ac:dyDescent="0.3">
      <c r="B133">
        <v>130</v>
      </c>
      <c r="C133">
        <v>2620</v>
      </c>
      <c r="D133">
        <v>759</v>
      </c>
      <c r="E133">
        <v>130</v>
      </c>
      <c r="F133">
        <v>6244</v>
      </c>
      <c r="G133">
        <v>4614</v>
      </c>
      <c r="H133">
        <v>130</v>
      </c>
      <c r="I133">
        <v>13135</v>
      </c>
      <c r="J133">
        <v>5051</v>
      </c>
      <c r="K133">
        <v>130</v>
      </c>
      <c r="L133">
        <v>45979</v>
      </c>
      <c r="M133">
        <v>4717</v>
      </c>
      <c r="N133">
        <v>130</v>
      </c>
      <c r="O133">
        <v>415023</v>
      </c>
      <c r="P133">
        <v>4942</v>
      </c>
      <c r="R133" s="7">
        <v>130</v>
      </c>
      <c r="S133" t="b">
        <f>OR(Tabla19712[[#This Row],[Tiempo_lineal (ns)]]&gt;$C$508,Tabla19712[[#This Row],[Tiempo_lineal (ns)]]&lt;$C$509)</f>
        <v>0</v>
      </c>
      <c r="T133" t="b">
        <f>OR(Tabla19712[[#This Row],[Tiempo_normal (ns)]]&gt;$D$508,Tabla19712[[#This Row],[Tiempo_normal (ns)]]&lt;$D$509)</f>
        <v>0</v>
      </c>
      <c r="U133" s="7">
        <v>130</v>
      </c>
      <c r="V133" t="b">
        <f>OR(Tabla310813[[#This Row],[Tiempo_lineal (ns)]]&gt;$F$508,Tabla310813[[#This Row],[Tiempo_lineal (ns)]]&lt;$F$509)</f>
        <v>0</v>
      </c>
      <c r="W133" t="b">
        <f>OR(Tabla310813[[#This Row],[Tiempo_normal (ns)]]&gt;$G$508,Tabla310813[[#This Row],[Tiempo_normal (ns)]]&lt;$G$509)</f>
        <v>0</v>
      </c>
      <c r="X133" s="7">
        <v>130</v>
      </c>
      <c r="Y133" t="b">
        <f>OR(Tabla411914[[#This Row],[Tiempo_lineal (ns)]]&gt;$I$508,Tabla411914[[#This Row],[Tiempo_lineal (ns)]]&lt;$I$509)</f>
        <v>1</v>
      </c>
      <c r="Z133" t="b">
        <f>OR(Tabla411914[[#This Row],[Tiempo_normal (ns)]]&gt;$J$508,Tabla411914[[#This Row],[Tiempo_normal (ns)]]&lt;$J$509)</f>
        <v>0</v>
      </c>
      <c r="AA133" s="7">
        <v>130</v>
      </c>
      <c r="AB133" t="b">
        <f>OR(Tabla5121015[[#This Row],[Tiempo_lineal (ns)]]&gt;$L$508,Tabla5121015[[#This Row],[Tiempo_lineal (ns)]]&lt;$L$509)</f>
        <v>0</v>
      </c>
      <c r="AC133" t="b">
        <f>OR(Tabla5121015[[#This Row],[Tiempo_normal (ns)]]&gt;$M$508,Tabla5121015[[#This Row],[Tiempo_normal (ns)]]&lt;$M$509)</f>
        <v>0</v>
      </c>
      <c r="AD133" s="7">
        <v>130</v>
      </c>
      <c r="AE133" t="b">
        <f>OR(Tabla6131116[[#This Row],[Tiempo_lineal (ns)]]&gt;$O$508,Tabla6131116[[#This Row],[Tiempo_lineal (ns)]]&lt;$O$509)</f>
        <v>1</v>
      </c>
      <c r="AF133" s="6" t="b">
        <f>OR(Tabla6131116[[#This Row],[Tiempo_normal (ns)]]&gt;$P$508,Tabla6131116[[#This Row],[Tiempo_normal (ns)]]&lt;$P$509)</f>
        <v>0</v>
      </c>
    </row>
    <row r="134" spans="2:32" x14ac:dyDescent="0.3">
      <c r="B134">
        <v>131</v>
      </c>
      <c r="C134">
        <v>1755</v>
      </c>
      <c r="D134">
        <v>593</v>
      </c>
      <c r="E134">
        <v>131</v>
      </c>
      <c r="F134">
        <v>6759</v>
      </c>
      <c r="G134">
        <v>12344</v>
      </c>
      <c r="H134">
        <v>131</v>
      </c>
      <c r="I134">
        <v>18149</v>
      </c>
      <c r="J134">
        <v>26317</v>
      </c>
      <c r="K134">
        <v>131</v>
      </c>
      <c r="L134">
        <v>55978</v>
      </c>
      <c r="M134">
        <v>48969</v>
      </c>
      <c r="N134">
        <v>131</v>
      </c>
      <c r="O134">
        <v>135453</v>
      </c>
      <c r="P134">
        <v>5537</v>
      </c>
      <c r="R134" s="5">
        <v>131</v>
      </c>
      <c r="S134" t="b">
        <f>OR(Tabla19712[[#This Row],[Tiempo_lineal (ns)]]&gt;$C$508,Tabla19712[[#This Row],[Tiempo_lineal (ns)]]&lt;$C$509)</f>
        <v>0</v>
      </c>
      <c r="T134" t="b">
        <f>OR(Tabla19712[[#This Row],[Tiempo_normal (ns)]]&gt;$D$508,Tabla19712[[#This Row],[Tiempo_normal (ns)]]&lt;$D$509)</f>
        <v>0</v>
      </c>
      <c r="U134" s="5">
        <v>131</v>
      </c>
      <c r="V134" t="b">
        <f>OR(Tabla310813[[#This Row],[Tiempo_lineal (ns)]]&gt;$F$508,Tabla310813[[#This Row],[Tiempo_lineal (ns)]]&lt;$F$509)</f>
        <v>0</v>
      </c>
      <c r="W134" t="b">
        <f>OR(Tabla310813[[#This Row],[Tiempo_normal (ns)]]&gt;$G$508,Tabla310813[[#This Row],[Tiempo_normal (ns)]]&lt;$G$509)</f>
        <v>1</v>
      </c>
      <c r="X134" s="5">
        <v>131</v>
      </c>
      <c r="Y134" t="b">
        <f>OR(Tabla411914[[#This Row],[Tiempo_lineal (ns)]]&gt;$I$508,Tabla411914[[#This Row],[Tiempo_lineal (ns)]]&lt;$I$509)</f>
        <v>0</v>
      </c>
      <c r="Z134" t="b">
        <f>OR(Tabla411914[[#This Row],[Tiempo_normal (ns)]]&gt;$J$508,Tabla411914[[#This Row],[Tiempo_normal (ns)]]&lt;$J$509)</f>
        <v>1</v>
      </c>
      <c r="AA134" s="5">
        <v>131</v>
      </c>
      <c r="AB134" t="b">
        <f>OR(Tabla5121015[[#This Row],[Tiempo_lineal (ns)]]&gt;$L$508,Tabla5121015[[#This Row],[Tiempo_lineal (ns)]]&lt;$L$509)</f>
        <v>1</v>
      </c>
      <c r="AC134" t="b">
        <f>OR(Tabla5121015[[#This Row],[Tiempo_normal (ns)]]&gt;$M$508,Tabla5121015[[#This Row],[Tiempo_normal (ns)]]&lt;$M$509)</f>
        <v>1</v>
      </c>
      <c r="AD134" s="5">
        <v>131</v>
      </c>
      <c r="AE134" t="b">
        <f>OR(Tabla6131116[[#This Row],[Tiempo_lineal (ns)]]&gt;$O$508,Tabla6131116[[#This Row],[Tiempo_lineal (ns)]]&lt;$O$509)</f>
        <v>0</v>
      </c>
      <c r="AF134" s="6" t="b">
        <f>OR(Tabla6131116[[#This Row],[Tiempo_normal (ns)]]&gt;$P$508,Tabla6131116[[#This Row],[Tiempo_normal (ns)]]&lt;$P$509)</f>
        <v>0</v>
      </c>
    </row>
    <row r="135" spans="2:32" x14ac:dyDescent="0.3">
      <c r="B135">
        <v>132</v>
      </c>
      <c r="C135">
        <v>3875</v>
      </c>
      <c r="D135">
        <v>1285</v>
      </c>
      <c r="E135">
        <v>132</v>
      </c>
      <c r="F135">
        <v>6583</v>
      </c>
      <c r="G135">
        <v>995</v>
      </c>
      <c r="H135">
        <v>132</v>
      </c>
      <c r="I135">
        <v>18586</v>
      </c>
      <c r="J135">
        <v>3424</v>
      </c>
      <c r="K135">
        <v>132</v>
      </c>
      <c r="L135">
        <v>45402</v>
      </c>
      <c r="M135">
        <v>9465</v>
      </c>
      <c r="N135">
        <v>132</v>
      </c>
      <c r="O135">
        <v>134315</v>
      </c>
      <c r="P135">
        <v>6498</v>
      </c>
      <c r="R135" s="7">
        <v>132</v>
      </c>
      <c r="S135" t="b">
        <f>OR(Tabla19712[[#This Row],[Tiempo_lineal (ns)]]&gt;$C$508,Tabla19712[[#This Row],[Tiempo_lineal (ns)]]&lt;$C$509)</f>
        <v>0</v>
      </c>
      <c r="T135" t="b">
        <f>OR(Tabla19712[[#This Row],[Tiempo_normal (ns)]]&gt;$D$508,Tabla19712[[#This Row],[Tiempo_normal (ns)]]&lt;$D$509)</f>
        <v>0</v>
      </c>
      <c r="U135" s="7">
        <v>132</v>
      </c>
      <c r="V135" t="b">
        <f>OR(Tabla310813[[#This Row],[Tiempo_lineal (ns)]]&gt;$F$508,Tabla310813[[#This Row],[Tiempo_lineal (ns)]]&lt;$F$509)</f>
        <v>0</v>
      </c>
      <c r="W135" t="b">
        <f>OR(Tabla310813[[#This Row],[Tiempo_normal (ns)]]&gt;$G$508,Tabla310813[[#This Row],[Tiempo_normal (ns)]]&lt;$G$509)</f>
        <v>0</v>
      </c>
      <c r="X135" s="7">
        <v>132</v>
      </c>
      <c r="Y135" t="b">
        <f>OR(Tabla411914[[#This Row],[Tiempo_lineal (ns)]]&gt;$I$508,Tabla411914[[#This Row],[Tiempo_lineal (ns)]]&lt;$I$509)</f>
        <v>0</v>
      </c>
      <c r="Z135" t="b">
        <f>OR(Tabla411914[[#This Row],[Tiempo_normal (ns)]]&gt;$J$508,Tabla411914[[#This Row],[Tiempo_normal (ns)]]&lt;$J$509)</f>
        <v>0</v>
      </c>
      <c r="AA135" s="7">
        <v>132</v>
      </c>
      <c r="AB135" t="b">
        <f>OR(Tabla5121015[[#This Row],[Tiempo_lineal (ns)]]&gt;$L$508,Tabla5121015[[#This Row],[Tiempo_lineal (ns)]]&lt;$L$509)</f>
        <v>0</v>
      </c>
      <c r="AC135" t="b">
        <f>OR(Tabla5121015[[#This Row],[Tiempo_normal (ns)]]&gt;$M$508,Tabla5121015[[#This Row],[Tiempo_normal (ns)]]&lt;$M$509)</f>
        <v>0</v>
      </c>
      <c r="AD135" s="7">
        <v>132</v>
      </c>
      <c r="AE135" t="b">
        <f>OR(Tabla6131116[[#This Row],[Tiempo_lineal (ns)]]&gt;$O$508,Tabla6131116[[#This Row],[Tiempo_lineal (ns)]]&lt;$O$509)</f>
        <v>0</v>
      </c>
      <c r="AF135" s="6" t="b">
        <f>OR(Tabla6131116[[#This Row],[Tiempo_normal (ns)]]&gt;$P$508,Tabla6131116[[#This Row],[Tiempo_normal (ns)]]&lt;$P$509)</f>
        <v>0</v>
      </c>
    </row>
    <row r="136" spans="2:32" x14ac:dyDescent="0.3">
      <c r="B136">
        <v>133</v>
      </c>
      <c r="C136">
        <v>3602</v>
      </c>
      <c r="D136">
        <v>3946</v>
      </c>
      <c r="E136">
        <v>133</v>
      </c>
      <c r="F136">
        <v>6900</v>
      </c>
      <c r="G136">
        <v>1782</v>
      </c>
      <c r="H136">
        <v>133</v>
      </c>
      <c r="I136">
        <v>17969</v>
      </c>
      <c r="J136">
        <v>17418</v>
      </c>
      <c r="K136">
        <v>133</v>
      </c>
      <c r="L136">
        <v>46086</v>
      </c>
      <c r="M136">
        <v>6862</v>
      </c>
      <c r="N136">
        <v>133</v>
      </c>
      <c r="O136">
        <v>107186</v>
      </c>
      <c r="P136">
        <v>5068</v>
      </c>
      <c r="R136" s="5">
        <v>133</v>
      </c>
      <c r="S136" t="b">
        <f>OR(Tabla19712[[#This Row],[Tiempo_lineal (ns)]]&gt;$C$508,Tabla19712[[#This Row],[Tiempo_lineal (ns)]]&lt;$C$509)</f>
        <v>0</v>
      </c>
      <c r="T136" t="b">
        <f>OR(Tabla19712[[#This Row],[Tiempo_normal (ns)]]&gt;$D$508,Tabla19712[[#This Row],[Tiempo_normal (ns)]]&lt;$D$509)</f>
        <v>1</v>
      </c>
      <c r="U136" s="5">
        <v>133</v>
      </c>
      <c r="V136" t="b">
        <f>OR(Tabla310813[[#This Row],[Tiempo_lineal (ns)]]&gt;$F$508,Tabla310813[[#This Row],[Tiempo_lineal (ns)]]&lt;$F$509)</f>
        <v>0</v>
      </c>
      <c r="W136" t="b">
        <f>OR(Tabla310813[[#This Row],[Tiempo_normal (ns)]]&gt;$G$508,Tabla310813[[#This Row],[Tiempo_normal (ns)]]&lt;$G$509)</f>
        <v>0</v>
      </c>
      <c r="X136" s="5">
        <v>133</v>
      </c>
      <c r="Y136" t="b">
        <f>OR(Tabla411914[[#This Row],[Tiempo_lineal (ns)]]&gt;$I$508,Tabla411914[[#This Row],[Tiempo_lineal (ns)]]&lt;$I$509)</f>
        <v>0</v>
      </c>
      <c r="Z136" t="b">
        <f>OR(Tabla411914[[#This Row],[Tiempo_normal (ns)]]&gt;$J$508,Tabla411914[[#This Row],[Tiempo_normal (ns)]]&lt;$J$509)</f>
        <v>1</v>
      </c>
      <c r="AA136" s="5">
        <v>133</v>
      </c>
      <c r="AB136" t="b">
        <f>OR(Tabla5121015[[#This Row],[Tiempo_lineal (ns)]]&gt;$L$508,Tabla5121015[[#This Row],[Tiempo_lineal (ns)]]&lt;$L$509)</f>
        <v>0</v>
      </c>
      <c r="AC136" t="b">
        <f>OR(Tabla5121015[[#This Row],[Tiempo_normal (ns)]]&gt;$M$508,Tabla5121015[[#This Row],[Tiempo_normal (ns)]]&lt;$M$509)</f>
        <v>0</v>
      </c>
      <c r="AD136" s="5">
        <v>133</v>
      </c>
      <c r="AE136" t="b">
        <f>OR(Tabla6131116[[#This Row],[Tiempo_lineal (ns)]]&gt;$O$508,Tabla6131116[[#This Row],[Tiempo_lineal (ns)]]&lt;$O$509)</f>
        <v>0</v>
      </c>
      <c r="AF136" s="6" t="b">
        <f>OR(Tabla6131116[[#This Row],[Tiempo_normal (ns)]]&gt;$P$508,Tabla6131116[[#This Row],[Tiempo_normal (ns)]]&lt;$P$509)</f>
        <v>0</v>
      </c>
    </row>
    <row r="137" spans="2:32" x14ac:dyDescent="0.3">
      <c r="B137">
        <v>134</v>
      </c>
      <c r="C137">
        <v>5066</v>
      </c>
      <c r="D137">
        <v>3437</v>
      </c>
      <c r="E137">
        <v>134</v>
      </c>
      <c r="F137">
        <v>8139</v>
      </c>
      <c r="G137">
        <v>727</v>
      </c>
      <c r="H137">
        <v>134</v>
      </c>
      <c r="I137">
        <v>14735</v>
      </c>
      <c r="J137">
        <v>22685</v>
      </c>
      <c r="K137">
        <v>134</v>
      </c>
      <c r="L137">
        <v>10770</v>
      </c>
      <c r="M137">
        <v>4391</v>
      </c>
      <c r="N137">
        <v>134</v>
      </c>
      <c r="O137">
        <v>118185</v>
      </c>
      <c r="P137">
        <v>210148</v>
      </c>
      <c r="R137" s="7">
        <v>134</v>
      </c>
      <c r="S137" t="b">
        <f>OR(Tabla19712[[#This Row],[Tiempo_lineal (ns)]]&gt;$C$508,Tabla19712[[#This Row],[Tiempo_lineal (ns)]]&lt;$C$509)</f>
        <v>1</v>
      </c>
      <c r="T137" t="b">
        <f>OR(Tabla19712[[#This Row],[Tiempo_normal (ns)]]&gt;$D$508,Tabla19712[[#This Row],[Tiempo_normal (ns)]]&lt;$D$509)</f>
        <v>0</v>
      </c>
      <c r="U137" s="7">
        <v>134</v>
      </c>
      <c r="V137" t="b">
        <f>OR(Tabla310813[[#This Row],[Tiempo_lineal (ns)]]&gt;$F$508,Tabla310813[[#This Row],[Tiempo_lineal (ns)]]&lt;$F$509)</f>
        <v>0</v>
      </c>
      <c r="W137" t="b">
        <f>OR(Tabla310813[[#This Row],[Tiempo_normal (ns)]]&gt;$G$508,Tabla310813[[#This Row],[Tiempo_normal (ns)]]&lt;$G$509)</f>
        <v>0</v>
      </c>
      <c r="X137" s="7">
        <v>134</v>
      </c>
      <c r="Y137" t="b">
        <f>OR(Tabla411914[[#This Row],[Tiempo_lineal (ns)]]&gt;$I$508,Tabla411914[[#This Row],[Tiempo_lineal (ns)]]&lt;$I$509)</f>
        <v>0</v>
      </c>
      <c r="Z137" t="b">
        <f>OR(Tabla411914[[#This Row],[Tiempo_normal (ns)]]&gt;$J$508,Tabla411914[[#This Row],[Tiempo_normal (ns)]]&lt;$J$509)</f>
        <v>1</v>
      </c>
      <c r="AA137" s="7">
        <v>134</v>
      </c>
      <c r="AB137" t="b">
        <f>OR(Tabla5121015[[#This Row],[Tiempo_lineal (ns)]]&gt;$L$508,Tabla5121015[[#This Row],[Tiempo_lineal (ns)]]&lt;$L$509)</f>
        <v>1</v>
      </c>
      <c r="AC137" t="b">
        <f>OR(Tabla5121015[[#This Row],[Tiempo_normal (ns)]]&gt;$M$508,Tabla5121015[[#This Row],[Tiempo_normal (ns)]]&lt;$M$509)</f>
        <v>0</v>
      </c>
      <c r="AD137" s="7">
        <v>134</v>
      </c>
      <c r="AE137" t="b">
        <f>OR(Tabla6131116[[#This Row],[Tiempo_lineal (ns)]]&gt;$O$508,Tabla6131116[[#This Row],[Tiempo_lineal (ns)]]&lt;$O$509)</f>
        <v>0</v>
      </c>
      <c r="AF137" s="6" t="b">
        <f>OR(Tabla6131116[[#This Row],[Tiempo_normal (ns)]]&gt;$P$508,Tabla6131116[[#This Row],[Tiempo_normal (ns)]]&lt;$P$509)</f>
        <v>1</v>
      </c>
    </row>
    <row r="138" spans="2:32" x14ac:dyDescent="0.3">
      <c r="B138">
        <v>135</v>
      </c>
      <c r="C138">
        <v>3287</v>
      </c>
      <c r="D138">
        <v>1202</v>
      </c>
      <c r="E138">
        <v>135</v>
      </c>
      <c r="F138">
        <v>6145</v>
      </c>
      <c r="G138">
        <v>2752</v>
      </c>
      <c r="H138">
        <v>135</v>
      </c>
      <c r="I138">
        <v>18392</v>
      </c>
      <c r="J138">
        <v>4525</v>
      </c>
      <c r="K138">
        <v>135</v>
      </c>
      <c r="L138">
        <v>44790</v>
      </c>
      <c r="M138">
        <v>6983</v>
      </c>
      <c r="N138">
        <v>135</v>
      </c>
      <c r="O138">
        <v>232291</v>
      </c>
      <c r="P138">
        <v>6825</v>
      </c>
      <c r="R138" s="5">
        <v>135</v>
      </c>
      <c r="S138" t="b">
        <f>OR(Tabla19712[[#This Row],[Tiempo_lineal (ns)]]&gt;$C$508,Tabla19712[[#This Row],[Tiempo_lineal (ns)]]&lt;$C$509)</f>
        <v>0</v>
      </c>
      <c r="T138" t="b">
        <f>OR(Tabla19712[[#This Row],[Tiempo_normal (ns)]]&gt;$D$508,Tabla19712[[#This Row],[Tiempo_normal (ns)]]&lt;$D$509)</f>
        <v>0</v>
      </c>
      <c r="U138" s="5">
        <v>135</v>
      </c>
      <c r="V138" t="b">
        <f>OR(Tabla310813[[#This Row],[Tiempo_lineal (ns)]]&gt;$F$508,Tabla310813[[#This Row],[Tiempo_lineal (ns)]]&lt;$F$509)</f>
        <v>0</v>
      </c>
      <c r="W138" t="b">
        <f>OR(Tabla310813[[#This Row],[Tiempo_normal (ns)]]&gt;$G$508,Tabla310813[[#This Row],[Tiempo_normal (ns)]]&lt;$G$509)</f>
        <v>0</v>
      </c>
      <c r="X138" s="5">
        <v>135</v>
      </c>
      <c r="Y138" t="b">
        <f>OR(Tabla411914[[#This Row],[Tiempo_lineal (ns)]]&gt;$I$508,Tabla411914[[#This Row],[Tiempo_lineal (ns)]]&lt;$I$509)</f>
        <v>0</v>
      </c>
      <c r="Z138" t="b">
        <f>OR(Tabla411914[[#This Row],[Tiempo_normal (ns)]]&gt;$J$508,Tabla411914[[#This Row],[Tiempo_normal (ns)]]&lt;$J$509)</f>
        <v>0</v>
      </c>
      <c r="AA138" s="5">
        <v>135</v>
      </c>
      <c r="AB138" t="b">
        <f>OR(Tabla5121015[[#This Row],[Tiempo_lineal (ns)]]&gt;$L$508,Tabla5121015[[#This Row],[Tiempo_lineal (ns)]]&lt;$L$509)</f>
        <v>0</v>
      </c>
      <c r="AC138" t="b">
        <f>OR(Tabla5121015[[#This Row],[Tiempo_normal (ns)]]&gt;$M$508,Tabla5121015[[#This Row],[Tiempo_normal (ns)]]&lt;$M$509)</f>
        <v>0</v>
      </c>
      <c r="AD138" s="5">
        <v>135</v>
      </c>
      <c r="AE138" t="b">
        <f>OR(Tabla6131116[[#This Row],[Tiempo_lineal (ns)]]&gt;$O$508,Tabla6131116[[#This Row],[Tiempo_lineal (ns)]]&lt;$O$509)</f>
        <v>1</v>
      </c>
      <c r="AF138" s="6" t="b">
        <f>OR(Tabla6131116[[#This Row],[Tiempo_normal (ns)]]&gt;$P$508,Tabla6131116[[#This Row],[Tiempo_normal (ns)]]&lt;$P$509)</f>
        <v>0</v>
      </c>
    </row>
    <row r="139" spans="2:32" x14ac:dyDescent="0.3">
      <c r="B139">
        <v>136</v>
      </c>
      <c r="C139">
        <v>2729</v>
      </c>
      <c r="D139">
        <v>1587</v>
      </c>
      <c r="E139">
        <v>136</v>
      </c>
      <c r="F139">
        <v>6861</v>
      </c>
      <c r="G139">
        <v>3086</v>
      </c>
      <c r="H139">
        <v>136</v>
      </c>
      <c r="I139">
        <v>20440</v>
      </c>
      <c r="J139">
        <v>2436</v>
      </c>
      <c r="K139">
        <v>136</v>
      </c>
      <c r="L139">
        <v>44969</v>
      </c>
      <c r="M139">
        <v>7145</v>
      </c>
      <c r="N139">
        <v>136</v>
      </c>
      <c r="O139">
        <v>135325</v>
      </c>
      <c r="P139">
        <v>156127</v>
      </c>
      <c r="R139" s="7">
        <v>136</v>
      </c>
      <c r="S139" t="b">
        <f>OR(Tabla19712[[#This Row],[Tiempo_lineal (ns)]]&gt;$C$508,Tabla19712[[#This Row],[Tiempo_lineal (ns)]]&lt;$C$509)</f>
        <v>0</v>
      </c>
      <c r="T139" t="b">
        <f>OR(Tabla19712[[#This Row],[Tiempo_normal (ns)]]&gt;$D$508,Tabla19712[[#This Row],[Tiempo_normal (ns)]]&lt;$D$509)</f>
        <v>0</v>
      </c>
      <c r="U139" s="7">
        <v>136</v>
      </c>
      <c r="V139" t="b">
        <f>OR(Tabla310813[[#This Row],[Tiempo_lineal (ns)]]&gt;$F$508,Tabla310813[[#This Row],[Tiempo_lineal (ns)]]&lt;$F$509)</f>
        <v>0</v>
      </c>
      <c r="W139" t="b">
        <f>OR(Tabla310813[[#This Row],[Tiempo_normal (ns)]]&gt;$G$508,Tabla310813[[#This Row],[Tiempo_normal (ns)]]&lt;$G$509)</f>
        <v>0</v>
      </c>
      <c r="X139" s="7">
        <v>136</v>
      </c>
      <c r="Y139" t="b">
        <f>OR(Tabla411914[[#This Row],[Tiempo_lineal (ns)]]&gt;$I$508,Tabla411914[[#This Row],[Tiempo_lineal (ns)]]&lt;$I$509)</f>
        <v>0</v>
      </c>
      <c r="Z139" t="b">
        <f>OR(Tabla411914[[#This Row],[Tiempo_normal (ns)]]&gt;$J$508,Tabla411914[[#This Row],[Tiempo_normal (ns)]]&lt;$J$509)</f>
        <v>0</v>
      </c>
      <c r="AA139" s="7">
        <v>136</v>
      </c>
      <c r="AB139" t="b">
        <f>OR(Tabla5121015[[#This Row],[Tiempo_lineal (ns)]]&gt;$L$508,Tabla5121015[[#This Row],[Tiempo_lineal (ns)]]&lt;$L$509)</f>
        <v>0</v>
      </c>
      <c r="AC139" t="b">
        <f>OR(Tabla5121015[[#This Row],[Tiempo_normal (ns)]]&gt;$M$508,Tabla5121015[[#This Row],[Tiempo_normal (ns)]]&lt;$M$509)</f>
        <v>0</v>
      </c>
      <c r="AD139" s="7">
        <v>136</v>
      </c>
      <c r="AE139" t="b">
        <f>OR(Tabla6131116[[#This Row],[Tiempo_lineal (ns)]]&gt;$O$508,Tabla6131116[[#This Row],[Tiempo_lineal (ns)]]&lt;$O$509)</f>
        <v>0</v>
      </c>
      <c r="AF139" s="6" t="b">
        <f>OR(Tabla6131116[[#This Row],[Tiempo_normal (ns)]]&gt;$P$508,Tabla6131116[[#This Row],[Tiempo_normal (ns)]]&lt;$P$509)</f>
        <v>1</v>
      </c>
    </row>
    <row r="140" spans="2:32" x14ac:dyDescent="0.3">
      <c r="B140">
        <v>137</v>
      </c>
      <c r="C140">
        <v>3282</v>
      </c>
      <c r="D140">
        <v>2331</v>
      </c>
      <c r="E140">
        <v>137</v>
      </c>
      <c r="F140">
        <v>1756</v>
      </c>
      <c r="G140">
        <v>1553</v>
      </c>
      <c r="H140">
        <v>137</v>
      </c>
      <c r="I140">
        <v>18220</v>
      </c>
      <c r="J140">
        <v>3241</v>
      </c>
      <c r="K140">
        <v>137</v>
      </c>
      <c r="L140">
        <v>43467</v>
      </c>
      <c r="M140">
        <v>3626</v>
      </c>
      <c r="N140">
        <v>137</v>
      </c>
      <c r="O140">
        <v>170284</v>
      </c>
      <c r="P140">
        <v>282813</v>
      </c>
      <c r="R140" s="5">
        <v>137</v>
      </c>
      <c r="S140" t="b">
        <f>OR(Tabla19712[[#This Row],[Tiempo_lineal (ns)]]&gt;$C$508,Tabla19712[[#This Row],[Tiempo_lineal (ns)]]&lt;$C$509)</f>
        <v>0</v>
      </c>
      <c r="T140" t="b">
        <f>OR(Tabla19712[[#This Row],[Tiempo_normal (ns)]]&gt;$D$508,Tabla19712[[#This Row],[Tiempo_normal (ns)]]&lt;$D$509)</f>
        <v>0</v>
      </c>
      <c r="U140" s="5">
        <v>137</v>
      </c>
      <c r="V140" t="b">
        <f>OR(Tabla310813[[#This Row],[Tiempo_lineal (ns)]]&gt;$F$508,Tabla310813[[#This Row],[Tiempo_lineal (ns)]]&lt;$F$509)</f>
        <v>1</v>
      </c>
      <c r="W140" t="b">
        <f>OR(Tabla310813[[#This Row],[Tiempo_normal (ns)]]&gt;$G$508,Tabla310813[[#This Row],[Tiempo_normal (ns)]]&lt;$G$509)</f>
        <v>0</v>
      </c>
      <c r="X140" s="5">
        <v>137</v>
      </c>
      <c r="Y140" t="b">
        <f>OR(Tabla411914[[#This Row],[Tiempo_lineal (ns)]]&gt;$I$508,Tabla411914[[#This Row],[Tiempo_lineal (ns)]]&lt;$I$509)</f>
        <v>0</v>
      </c>
      <c r="Z140" t="b">
        <f>OR(Tabla411914[[#This Row],[Tiempo_normal (ns)]]&gt;$J$508,Tabla411914[[#This Row],[Tiempo_normal (ns)]]&lt;$J$509)</f>
        <v>0</v>
      </c>
      <c r="AA140" s="5">
        <v>137</v>
      </c>
      <c r="AB140" t="b">
        <f>OR(Tabla5121015[[#This Row],[Tiempo_lineal (ns)]]&gt;$L$508,Tabla5121015[[#This Row],[Tiempo_lineal (ns)]]&lt;$L$509)</f>
        <v>0</v>
      </c>
      <c r="AC140" t="b">
        <f>OR(Tabla5121015[[#This Row],[Tiempo_normal (ns)]]&gt;$M$508,Tabla5121015[[#This Row],[Tiempo_normal (ns)]]&lt;$M$509)</f>
        <v>0</v>
      </c>
      <c r="AD140" s="5">
        <v>137</v>
      </c>
      <c r="AE140" t="b">
        <f>OR(Tabla6131116[[#This Row],[Tiempo_lineal (ns)]]&gt;$O$508,Tabla6131116[[#This Row],[Tiempo_lineal (ns)]]&lt;$O$509)</f>
        <v>0</v>
      </c>
      <c r="AF140" s="6" t="b">
        <f>OR(Tabla6131116[[#This Row],[Tiempo_normal (ns)]]&gt;$P$508,Tabla6131116[[#This Row],[Tiempo_normal (ns)]]&lt;$P$509)</f>
        <v>1</v>
      </c>
    </row>
    <row r="141" spans="2:32" x14ac:dyDescent="0.3">
      <c r="B141">
        <v>138</v>
      </c>
      <c r="C141">
        <v>2628</v>
      </c>
      <c r="D141">
        <v>1054</v>
      </c>
      <c r="E141">
        <v>138</v>
      </c>
      <c r="F141">
        <v>5689</v>
      </c>
      <c r="G141">
        <v>4181</v>
      </c>
      <c r="H141">
        <v>138</v>
      </c>
      <c r="I141">
        <v>26934</v>
      </c>
      <c r="J141">
        <v>4889</v>
      </c>
      <c r="K141">
        <v>138</v>
      </c>
      <c r="L141">
        <v>24491</v>
      </c>
      <c r="M141">
        <v>42715</v>
      </c>
      <c r="N141">
        <v>138</v>
      </c>
      <c r="O141">
        <v>153535</v>
      </c>
      <c r="P141">
        <v>4710</v>
      </c>
      <c r="R141" s="7">
        <v>138</v>
      </c>
      <c r="S141" t="b">
        <f>OR(Tabla19712[[#This Row],[Tiempo_lineal (ns)]]&gt;$C$508,Tabla19712[[#This Row],[Tiempo_lineal (ns)]]&lt;$C$509)</f>
        <v>0</v>
      </c>
      <c r="T141" t="b">
        <f>OR(Tabla19712[[#This Row],[Tiempo_normal (ns)]]&gt;$D$508,Tabla19712[[#This Row],[Tiempo_normal (ns)]]&lt;$D$509)</f>
        <v>0</v>
      </c>
      <c r="U141" s="7">
        <v>138</v>
      </c>
      <c r="V141" t="b">
        <f>OR(Tabla310813[[#This Row],[Tiempo_lineal (ns)]]&gt;$F$508,Tabla310813[[#This Row],[Tiempo_lineal (ns)]]&lt;$F$509)</f>
        <v>0</v>
      </c>
      <c r="W141" t="b">
        <f>OR(Tabla310813[[#This Row],[Tiempo_normal (ns)]]&gt;$G$508,Tabla310813[[#This Row],[Tiempo_normal (ns)]]&lt;$G$509)</f>
        <v>0</v>
      </c>
      <c r="X141" s="7">
        <v>138</v>
      </c>
      <c r="Y141" t="b">
        <f>OR(Tabla411914[[#This Row],[Tiempo_lineal (ns)]]&gt;$I$508,Tabla411914[[#This Row],[Tiempo_lineal (ns)]]&lt;$I$509)</f>
        <v>1</v>
      </c>
      <c r="Z141" t="b">
        <f>OR(Tabla411914[[#This Row],[Tiempo_normal (ns)]]&gt;$J$508,Tabla411914[[#This Row],[Tiempo_normal (ns)]]&lt;$J$509)</f>
        <v>0</v>
      </c>
      <c r="AA141" s="7">
        <v>138</v>
      </c>
      <c r="AB141" t="b">
        <f>OR(Tabla5121015[[#This Row],[Tiempo_lineal (ns)]]&gt;$L$508,Tabla5121015[[#This Row],[Tiempo_lineal (ns)]]&lt;$L$509)</f>
        <v>1</v>
      </c>
      <c r="AC141" t="b">
        <f>OR(Tabla5121015[[#This Row],[Tiempo_normal (ns)]]&gt;$M$508,Tabla5121015[[#This Row],[Tiempo_normal (ns)]]&lt;$M$509)</f>
        <v>1</v>
      </c>
      <c r="AD141" s="7">
        <v>138</v>
      </c>
      <c r="AE141" t="b">
        <f>OR(Tabla6131116[[#This Row],[Tiempo_lineal (ns)]]&gt;$O$508,Tabla6131116[[#This Row],[Tiempo_lineal (ns)]]&lt;$O$509)</f>
        <v>0</v>
      </c>
      <c r="AF141" s="6" t="b">
        <f>OR(Tabla6131116[[#This Row],[Tiempo_normal (ns)]]&gt;$P$508,Tabla6131116[[#This Row],[Tiempo_normal (ns)]]&lt;$P$509)</f>
        <v>0</v>
      </c>
    </row>
    <row r="142" spans="2:32" x14ac:dyDescent="0.3">
      <c r="B142">
        <v>139</v>
      </c>
      <c r="C142">
        <v>2552</v>
      </c>
      <c r="D142">
        <v>1026</v>
      </c>
      <c r="E142">
        <v>139</v>
      </c>
      <c r="F142">
        <v>4344</v>
      </c>
      <c r="G142">
        <v>1490</v>
      </c>
      <c r="H142">
        <v>139</v>
      </c>
      <c r="I142">
        <v>20292</v>
      </c>
      <c r="J142">
        <v>5392</v>
      </c>
      <c r="K142">
        <v>139</v>
      </c>
      <c r="L142">
        <v>44699</v>
      </c>
      <c r="M142">
        <v>6796</v>
      </c>
      <c r="N142">
        <v>139</v>
      </c>
      <c r="O142">
        <v>167877</v>
      </c>
      <c r="P142">
        <v>5179</v>
      </c>
      <c r="R142" s="5">
        <v>139</v>
      </c>
      <c r="S142" t="b">
        <f>OR(Tabla19712[[#This Row],[Tiempo_lineal (ns)]]&gt;$C$508,Tabla19712[[#This Row],[Tiempo_lineal (ns)]]&lt;$C$509)</f>
        <v>0</v>
      </c>
      <c r="T142" t="b">
        <f>OR(Tabla19712[[#This Row],[Tiempo_normal (ns)]]&gt;$D$508,Tabla19712[[#This Row],[Tiempo_normal (ns)]]&lt;$D$509)</f>
        <v>0</v>
      </c>
      <c r="U142" s="5">
        <v>139</v>
      </c>
      <c r="V142" t="b">
        <f>OR(Tabla310813[[#This Row],[Tiempo_lineal (ns)]]&gt;$F$508,Tabla310813[[#This Row],[Tiempo_lineal (ns)]]&lt;$F$509)</f>
        <v>0</v>
      </c>
      <c r="W142" t="b">
        <f>OR(Tabla310813[[#This Row],[Tiempo_normal (ns)]]&gt;$G$508,Tabla310813[[#This Row],[Tiempo_normal (ns)]]&lt;$G$509)</f>
        <v>0</v>
      </c>
      <c r="X142" s="5">
        <v>139</v>
      </c>
      <c r="Y142" t="b">
        <f>OR(Tabla411914[[#This Row],[Tiempo_lineal (ns)]]&gt;$I$508,Tabla411914[[#This Row],[Tiempo_lineal (ns)]]&lt;$I$509)</f>
        <v>0</v>
      </c>
      <c r="Z142" t="b">
        <f>OR(Tabla411914[[#This Row],[Tiempo_normal (ns)]]&gt;$J$508,Tabla411914[[#This Row],[Tiempo_normal (ns)]]&lt;$J$509)</f>
        <v>0</v>
      </c>
      <c r="AA142" s="5">
        <v>139</v>
      </c>
      <c r="AB142" t="b">
        <f>OR(Tabla5121015[[#This Row],[Tiempo_lineal (ns)]]&gt;$L$508,Tabla5121015[[#This Row],[Tiempo_lineal (ns)]]&lt;$L$509)</f>
        <v>0</v>
      </c>
      <c r="AC142" t="b">
        <f>OR(Tabla5121015[[#This Row],[Tiempo_normal (ns)]]&gt;$M$508,Tabla5121015[[#This Row],[Tiempo_normal (ns)]]&lt;$M$509)</f>
        <v>0</v>
      </c>
      <c r="AD142" s="5">
        <v>139</v>
      </c>
      <c r="AE142" t="b">
        <f>OR(Tabla6131116[[#This Row],[Tiempo_lineal (ns)]]&gt;$O$508,Tabla6131116[[#This Row],[Tiempo_lineal (ns)]]&lt;$O$509)</f>
        <v>0</v>
      </c>
      <c r="AF142" s="6" t="b">
        <f>OR(Tabla6131116[[#This Row],[Tiempo_normal (ns)]]&gt;$P$508,Tabla6131116[[#This Row],[Tiempo_normal (ns)]]&lt;$P$509)</f>
        <v>0</v>
      </c>
    </row>
    <row r="143" spans="2:32" x14ac:dyDescent="0.3">
      <c r="B143">
        <v>140</v>
      </c>
      <c r="C143">
        <v>2533</v>
      </c>
      <c r="D143">
        <v>1019</v>
      </c>
      <c r="E143">
        <v>140</v>
      </c>
      <c r="F143">
        <v>5743</v>
      </c>
      <c r="G143">
        <v>5352</v>
      </c>
      <c r="H143">
        <v>140</v>
      </c>
      <c r="I143">
        <v>19684</v>
      </c>
      <c r="J143">
        <v>10327</v>
      </c>
      <c r="K143">
        <v>140</v>
      </c>
      <c r="L143">
        <v>46893</v>
      </c>
      <c r="M143">
        <v>4680</v>
      </c>
      <c r="N143">
        <v>140</v>
      </c>
      <c r="O143">
        <v>127567</v>
      </c>
      <c r="P143">
        <v>8087</v>
      </c>
      <c r="R143" s="7">
        <v>140</v>
      </c>
      <c r="S143" t="b">
        <f>OR(Tabla19712[[#This Row],[Tiempo_lineal (ns)]]&gt;$C$508,Tabla19712[[#This Row],[Tiempo_lineal (ns)]]&lt;$C$509)</f>
        <v>0</v>
      </c>
      <c r="T143" t="b">
        <f>OR(Tabla19712[[#This Row],[Tiempo_normal (ns)]]&gt;$D$508,Tabla19712[[#This Row],[Tiempo_normal (ns)]]&lt;$D$509)</f>
        <v>0</v>
      </c>
      <c r="U143" s="7">
        <v>140</v>
      </c>
      <c r="V143" t="b">
        <f>OR(Tabla310813[[#This Row],[Tiempo_lineal (ns)]]&gt;$F$508,Tabla310813[[#This Row],[Tiempo_lineal (ns)]]&lt;$F$509)</f>
        <v>0</v>
      </c>
      <c r="W143" t="b">
        <f>OR(Tabla310813[[#This Row],[Tiempo_normal (ns)]]&gt;$G$508,Tabla310813[[#This Row],[Tiempo_normal (ns)]]&lt;$G$509)</f>
        <v>0</v>
      </c>
      <c r="X143" s="7">
        <v>140</v>
      </c>
      <c r="Y143" t="b">
        <f>OR(Tabla411914[[#This Row],[Tiempo_lineal (ns)]]&gt;$I$508,Tabla411914[[#This Row],[Tiempo_lineal (ns)]]&lt;$I$509)</f>
        <v>0</v>
      </c>
      <c r="Z143" t="b">
        <f>OR(Tabla411914[[#This Row],[Tiempo_normal (ns)]]&gt;$J$508,Tabla411914[[#This Row],[Tiempo_normal (ns)]]&lt;$J$509)</f>
        <v>0</v>
      </c>
      <c r="AA143" s="7">
        <v>140</v>
      </c>
      <c r="AB143" t="b">
        <f>OR(Tabla5121015[[#This Row],[Tiempo_lineal (ns)]]&gt;$L$508,Tabla5121015[[#This Row],[Tiempo_lineal (ns)]]&lt;$L$509)</f>
        <v>0</v>
      </c>
      <c r="AC143" t="b">
        <f>OR(Tabla5121015[[#This Row],[Tiempo_normal (ns)]]&gt;$M$508,Tabla5121015[[#This Row],[Tiempo_normal (ns)]]&lt;$M$509)</f>
        <v>0</v>
      </c>
      <c r="AD143" s="7">
        <v>140</v>
      </c>
      <c r="AE143" t="b">
        <f>OR(Tabla6131116[[#This Row],[Tiempo_lineal (ns)]]&gt;$O$508,Tabla6131116[[#This Row],[Tiempo_lineal (ns)]]&lt;$O$509)</f>
        <v>0</v>
      </c>
      <c r="AF143" s="6" t="b">
        <f>OR(Tabla6131116[[#This Row],[Tiempo_normal (ns)]]&gt;$P$508,Tabla6131116[[#This Row],[Tiempo_normal (ns)]]&lt;$P$509)</f>
        <v>0</v>
      </c>
    </row>
    <row r="144" spans="2:32" x14ac:dyDescent="0.3">
      <c r="B144">
        <v>141</v>
      </c>
      <c r="C144">
        <v>2795</v>
      </c>
      <c r="D144">
        <v>1027</v>
      </c>
      <c r="E144">
        <v>141</v>
      </c>
      <c r="F144">
        <v>2245</v>
      </c>
      <c r="G144">
        <v>1289</v>
      </c>
      <c r="H144">
        <v>141</v>
      </c>
      <c r="I144">
        <v>22807</v>
      </c>
      <c r="J144">
        <v>7304</v>
      </c>
      <c r="K144">
        <v>141</v>
      </c>
      <c r="L144">
        <v>47678</v>
      </c>
      <c r="M144">
        <v>4709</v>
      </c>
      <c r="N144">
        <v>141</v>
      </c>
      <c r="O144">
        <v>305876</v>
      </c>
      <c r="P144">
        <v>6081</v>
      </c>
      <c r="R144" s="5">
        <v>141</v>
      </c>
      <c r="S144" t="b">
        <f>OR(Tabla19712[[#This Row],[Tiempo_lineal (ns)]]&gt;$C$508,Tabla19712[[#This Row],[Tiempo_lineal (ns)]]&lt;$C$509)</f>
        <v>0</v>
      </c>
      <c r="T144" t="b">
        <f>OR(Tabla19712[[#This Row],[Tiempo_normal (ns)]]&gt;$D$508,Tabla19712[[#This Row],[Tiempo_normal (ns)]]&lt;$D$509)</f>
        <v>0</v>
      </c>
      <c r="U144" s="5">
        <v>141</v>
      </c>
      <c r="V144" t="b">
        <f>OR(Tabla310813[[#This Row],[Tiempo_lineal (ns)]]&gt;$F$508,Tabla310813[[#This Row],[Tiempo_lineal (ns)]]&lt;$F$509)</f>
        <v>1</v>
      </c>
      <c r="W144" t="b">
        <f>OR(Tabla310813[[#This Row],[Tiempo_normal (ns)]]&gt;$G$508,Tabla310813[[#This Row],[Tiempo_normal (ns)]]&lt;$G$509)</f>
        <v>0</v>
      </c>
      <c r="X144" s="5">
        <v>141</v>
      </c>
      <c r="Y144" t="b">
        <f>OR(Tabla411914[[#This Row],[Tiempo_lineal (ns)]]&gt;$I$508,Tabla411914[[#This Row],[Tiempo_lineal (ns)]]&lt;$I$509)</f>
        <v>0</v>
      </c>
      <c r="Z144" t="b">
        <f>OR(Tabla411914[[#This Row],[Tiempo_normal (ns)]]&gt;$J$508,Tabla411914[[#This Row],[Tiempo_normal (ns)]]&lt;$J$509)</f>
        <v>0</v>
      </c>
      <c r="AA144" s="5">
        <v>141</v>
      </c>
      <c r="AB144" t="b">
        <f>OR(Tabla5121015[[#This Row],[Tiempo_lineal (ns)]]&gt;$L$508,Tabla5121015[[#This Row],[Tiempo_lineal (ns)]]&lt;$L$509)</f>
        <v>0</v>
      </c>
      <c r="AC144" t="b">
        <f>OR(Tabla5121015[[#This Row],[Tiempo_normal (ns)]]&gt;$M$508,Tabla5121015[[#This Row],[Tiempo_normal (ns)]]&lt;$M$509)</f>
        <v>0</v>
      </c>
      <c r="AD144" s="5">
        <v>141</v>
      </c>
      <c r="AE144" t="b">
        <f>OR(Tabla6131116[[#This Row],[Tiempo_lineal (ns)]]&gt;$O$508,Tabla6131116[[#This Row],[Tiempo_lineal (ns)]]&lt;$O$509)</f>
        <v>1</v>
      </c>
      <c r="AF144" s="6" t="b">
        <f>OR(Tabla6131116[[#This Row],[Tiempo_normal (ns)]]&gt;$P$508,Tabla6131116[[#This Row],[Tiempo_normal (ns)]]&lt;$P$509)</f>
        <v>0</v>
      </c>
    </row>
    <row r="145" spans="2:32" x14ac:dyDescent="0.3">
      <c r="B145">
        <v>142</v>
      </c>
      <c r="C145">
        <v>2469</v>
      </c>
      <c r="D145">
        <v>1296</v>
      </c>
      <c r="E145">
        <v>142</v>
      </c>
      <c r="F145">
        <v>5702</v>
      </c>
      <c r="G145">
        <v>1215</v>
      </c>
      <c r="H145">
        <v>142</v>
      </c>
      <c r="I145">
        <v>19178</v>
      </c>
      <c r="J145">
        <v>22425</v>
      </c>
      <c r="K145">
        <v>142</v>
      </c>
      <c r="L145">
        <v>14506</v>
      </c>
      <c r="M145">
        <v>4291</v>
      </c>
      <c r="N145">
        <v>142</v>
      </c>
      <c r="O145">
        <v>127100</v>
      </c>
      <c r="P145">
        <v>7509</v>
      </c>
      <c r="R145" s="7">
        <v>142</v>
      </c>
      <c r="S145" t="b">
        <f>OR(Tabla19712[[#This Row],[Tiempo_lineal (ns)]]&gt;$C$508,Tabla19712[[#This Row],[Tiempo_lineal (ns)]]&lt;$C$509)</f>
        <v>0</v>
      </c>
      <c r="T145" t="b">
        <f>OR(Tabla19712[[#This Row],[Tiempo_normal (ns)]]&gt;$D$508,Tabla19712[[#This Row],[Tiempo_normal (ns)]]&lt;$D$509)</f>
        <v>0</v>
      </c>
      <c r="U145" s="7">
        <v>142</v>
      </c>
      <c r="V145" t="b">
        <f>OR(Tabla310813[[#This Row],[Tiempo_lineal (ns)]]&gt;$F$508,Tabla310813[[#This Row],[Tiempo_lineal (ns)]]&lt;$F$509)</f>
        <v>0</v>
      </c>
      <c r="W145" t="b">
        <f>OR(Tabla310813[[#This Row],[Tiempo_normal (ns)]]&gt;$G$508,Tabla310813[[#This Row],[Tiempo_normal (ns)]]&lt;$G$509)</f>
        <v>0</v>
      </c>
      <c r="X145" s="7">
        <v>142</v>
      </c>
      <c r="Y145" t="b">
        <f>OR(Tabla411914[[#This Row],[Tiempo_lineal (ns)]]&gt;$I$508,Tabla411914[[#This Row],[Tiempo_lineal (ns)]]&lt;$I$509)</f>
        <v>0</v>
      </c>
      <c r="Z145" t="b">
        <f>OR(Tabla411914[[#This Row],[Tiempo_normal (ns)]]&gt;$J$508,Tabla411914[[#This Row],[Tiempo_normal (ns)]]&lt;$J$509)</f>
        <v>1</v>
      </c>
      <c r="AA145" s="7">
        <v>142</v>
      </c>
      <c r="AB145" t="b">
        <f>OR(Tabla5121015[[#This Row],[Tiempo_lineal (ns)]]&gt;$L$508,Tabla5121015[[#This Row],[Tiempo_lineal (ns)]]&lt;$L$509)</f>
        <v>1</v>
      </c>
      <c r="AC145" t="b">
        <f>OR(Tabla5121015[[#This Row],[Tiempo_normal (ns)]]&gt;$M$508,Tabla5121015[[#This Row],[Tiempo_normal (ns)]]&lt;$M$509)</f>
        <v>0</v>
      </c>
      <c r="AD145" s="7">
        <v>142</v>
      </c>
      <c r="AE145" t="b">
        <f>OR(Tabla6131116[[#This Row],[Tiempo_lineal (ns)]]&gt;$O$508,Tabla6131116[[#This Row],[Tiempo_lineal (ns)]]&lt;$O$509)</f>
        <v>0</v>
      </c>
      <c r="AF145" s="6" t="b">
        <f>OR(Tabla6131116[[#This Row],[Tiempo_normal (ns)]]&gt;$P$508,Tabla6131116[[#This Row],[Tiempo_normal (ns)]]&lt;$P$509)</f>
        <v>0</v>
      </c>
    </row>
    <row r="146" spans="2:32" x14ac:dyDescent="0.3">
      <c r="B146">
        <v>143</v>
      </c>
      <c r="C146">
        <v>2459</v>
      </c>
      <c r="D146">
        <v>630</v>
      </c>
      <c r="E146">
        <v>143</v>
      </c>
      <c r="F146">
        <v>5685</v>
      </c>
      <c r="G146">
        <v>1041</v>
      </c>
      <c r="H146">
        <v>143</v>
      </c>
      <c r="I146">
        <v>11740</v>
      </c>
      <c r="J146">
        <v>5289</v>
      </c>
      <c r="K146">
        <v>143</v>
      </c>
      <c r="L146">
        <v>44842</v>
      </c>
      <c r="M146">
        <v>4386</v>
      </c>
      <c r="N146">
        <v>143</v>
      </c>
      <c r="O146">
        <v>129011</v>
      </c>
      <c r="P146">
        <v>5634</v>
      </c>
      <c r="R146" s="5">
        <v>143</v>
      </c>
      <c r="S146" t="b">
        <f>OR(Tabla19712[[#This Row],[Tiempo_lineal (ns)]]&gt;$C$508,Tabla19712[[#This Row],[Tiempo_lineal (ns)]]&lt;$C$509)</f>
        <v>0</v>
      </c>
      <c r="T146" t="b">
        <f>OR(Tabla19712[[#This Row],[Tiempo_normal (ns)]]&gt;$D$508,Tabla19712[[#This Row],[Tiempo_normal (ns)]]&lt;$D$509)</f>
        <v>0</v>
      </c>
      <c r="U146" s="5">
        <v>143</v>
      </c>
      <c r="V146" t="b">
        <f>OR(Tabla310813[[#This Row],[Tiempo_lineal (ns)]]&gt;$F$508,Tabla310813[[#This Row],[Tiempo_lineal (ns)]]&lt;$F$509)</f>
        <v>0</v>
      </c>
      <c r="W146" t="b">
        <f>OR(Tabla310813[[#This Row],[Tiempo_normal (ns)]]&gt;$G$508,Tabla310813[[#This Row],[Tiempo_normal (ns)]]&lt;$G$509)</f>
        <v>0</v>
      </c>
      <c r="X146" s="5">
        <v>143</v>
      </c>
      <c r="Y146" t="b">
        <f>OR(Tabla411914[[#This Row],[Tiempo_lineal (ns)]]&gt;$I$508,Tabla411914[[#This Row],[Tiempo_lineal (ns)]]&lt;$I$509)</f>
        <v>1</v>
      </c>
      <c r="Z146" t="b">
        <f>OR(Tabla411914[[#This Row],[Tiempo_normal (ns)]]&gt;$J$508,Tabla411914[[#This Row],[Tiempo_normal (ns)]]&lt;$J$509)</f>
        <v>0</v>
      </c>
      <c r="AA146" s="5">
        <v>143</v>
      </c>
      <c r="AB146" t="b">
        <f>OR(Tabla5121015[[#This Row],[Tiempo_lineal (ns)]]&gt;$L$508,Tabla5121015[[#This Row],[Tiempo_lineal (ns)]]&lt;$L$509)</f>
        <v>0</v>
      </c>
      <c r="AC146" t="b">
        <f>OR(Tabla5121015[[#This Row],[Tiempo_normal (ns)]]&gt;$M$508,Tabla5121015[[#This Row],[Tiempo_normal (ns)]]&lt;$M$509)</f>
        <v>0</v>
      </c>
      <c r="AD146" s="5">
        <v>143</v>
      </c>
      <c r="AE146" t="b">
        <f>OR(Tabla6131116[[#This Row],[Tiempo_lineal (ns)]]&gt;$O$508,Tabla6131116[[#This Row],[Tiempo_lineal (ns)]]&lt;$O$509)</f>
        <v>0</v>
      </c>
      <c r="AF146" s="6" t="b">
        <f>OR(Tabla6131116[[#This Row],[Tiempo_normal (ns)]]&gt;$P$508,Tabla6131116[[#This Row],[Tiempo_normal (ns)]]&lt;$P$509)</f>
        <v>0</v>
      </c>
    </row>
    <row r="147" spans="2:32" x14ac:dyDescent="0.3">
      <c r="B147">
        <v>144</v>
      </c>
      <c r="C147">
        <v>2516</v>
      </c>
      <c r="D147">
        <v>647</v>
      </c>
      <c r="E147">
        <v>144</v>
      </c>
      <c r="F147">
        <v>5551</v>
      </c>
      <c r="G147">
        <v>1623</v>
      </c>
      <c r="H147">
        <v>144</v>
      </c>
      <c r="I147">
        <v>21833</v>
      </c>
      <c r="J147">
        <v>26250</v>
      </c>
      <c r="K147">
        <v>144</v>
      </c>
      <c r="L147">
        <v>45194</v>
      </c>
      <c r="M147">
        <v>4803</v>
      </c>
      <c r="N147">
        <v>144</v>
      </c>
      <c r="O147">
        <v>131356</v>
      </c>
      <c r="P147">
        <v>67042</v>
      </c>
      <c r="R147" s="7">
        <v>144</v>
      </c>
      <c r="S147" t="b">
        <f>OR(Tabla19712[[#This Row],[Tiempo_lineal (ns)]]&gt;$C$508,Tabla19712[[#This Row],[Tiempo_lineal (ns)]]&lt;$C$509)</f>
        <v>0</v>
      </c>
      <c r="T147" t="b">
        <f>OR(Tabla19712[[#This Row],[Tiempo_normal (ns)]]&gt;$D$508,Tabla19712[[#This Row],[Tiempo_normal (ns)]]&lt;$D$509)</f>
        <v>0</v>
      </c>
      <c r="U147" s="7">
        <v>144</v>
      </c>
      <c r="V147" t="b">
        <f>OR(Tabla310813[[#This Row],[Tiempo_lineal (ns)]]&gt;$F$508,Tabla310813[[#This Row],[Tiempo_lineal (ns)]]&lt;$F$509)</f>
        <v>0</v>
      </c>
      <c r="W147" t="b">
        <f>OR(Tabla310813[[#This Row],[Tiempo_normal (ns)]]&gt;$G$508,Tabla310813[[#This Row],[Tiempo_normal (ns)]]&lt;$G$509)</f>
        <v>0</v>
      </c>
      <c r="X147" s="7">
        <v>144</v>
      </c>
      <c r="Y147" t="b">
        <f>OR(Tabla411914[[#This Row],[Tiempo_lineal (ns)]]&gt;$I$508,Tabla411914[[#This Row],[Tiempo_lineal (ns)]]&lt;$I$509)</f>
        <v>0</v>
      </c>
      <c r="Z147" t="b">
        <f>OR(Tabla411914[[#This Row],[Tiempo_normal (ns)]]&gt;$J$508,Tabla411914[[#This Row],[Tiempo_normal (ns)]]&lt;$J$509)</f>
        <v>1</v>
      </c>
      <c r="AA147" s="7">
        <v>144</v>
      </c>
      <c r="AB147" t="b">
        <f>OR(Tabla5121015[[#This Row],[Tiempo_lineal (ns)]]&gt;$L$508,Tabla5121015[[#This Row],[Tiempo_lineal (ns)]]&lt;$L$509)</f>
        <v>0</v>
      </c>
      <c r="AC147" t="b">
        <f>OR(Tabla5121015[[#This Row],[Tiempo_normal (ns)]]&gt;$M$508,Tabla5121015[[#This Row],[Tiempo_normal (ns)]]&lt;$M$509)</f>
        <v>0</v>
      </c>
      <c r="AD147" s="7">
        <v>144</v>
      </c>
      <c r="AE147" t="b">
        <f>OR(Tabla6131116[[#This Row],[Tiempo_lineal (ns)]]&gt;$O$508,Tabla6131116[[#This Row],[Tiempo_lineal (ns)]]&lt;$O$509)</f>
        <v>0</v>
      </c>
      <c r="AF147" s="6" t="b">
        <f>OR(Tabla6131116[[#This Row],[Tiempo_normal (ns)]]&gt;$P$508,Tabla6131116[[#This Row],[Tiempo_normal (ns)]]&lt;$P$509)</f>
        <v>1</v>
      </c>
    </row>
    <row r="148" spans="2:32" x14ac:dyDescent="0.3">
      <c r="B148">
        <v>145</v>
      </c>
      <c r="C148">
        <v>2433</v>
      </c>
      <c r="D148">
        <v>1148</v>
      </c>
      <c r="E148">
        <v>145</v>
      </c>
      <c r="F148">
        <v>2331</v>
      </c>
      <c r="G148">
        <v>1275</v>
      </c>
      <c r="H148">
        <v>145</v>
      </c>
      <c r="I148">
        <v>28063</v>
      </c>
      <c r="J148">
        <v>10909</v>
      </c>
      <c r="K148">
        <v>145</v>
      </c>
      <c r="L148">
        <v>11700</v>
      </c>
      <c r="M148">
        <v>5273</v>
      </c>
      <c r="N148">
        <v>145</v>
      </c>
      <c r="O148">
        <v>130174</v>
      </c>
      <c r="P148">
        <v>15745</v>
      </c>
      <c r="R148" s="5">
        <v>145</v>
      </c>
      <c r="S148" t="b">
        <f>OR(Tabla19712[[#This Row],[Tiempo_lineal (ns)]]&gt;$C$508,Tabla19712[[#This Row],[Tiempo_lineal (ns)]]&lt;$C$509)</f>
        <v>0</v>
      </c>
      <c r="T148" t="b">
        <f>OR(Tabla19712[[#This Row],[Tiempo_normal (ns)]]&gt;$D$508,Tabla19712[[#This Row],[Tiempo_normal (ns)]]&lt;$D$509)</f>
        <v>0</v>
      </c>
      <c r="U148" s="5">
        <v>145</v>
      </c>
      <c r="V148" t="b">
        <f>OR(Tabla310813[[#This Row],[Tiempo_lineal (ns)]]&gt;$F$508,Tabla310813[[#This Row],[Tiempo_lineal (ns)]]&lt;$F$509)</f>
        <v>1</v>
      </c>
      <c r="W148" t="b">
        <f>OR(Tabla310813[[#This Row],[Tiempo_normal (ns)]]&gt;$G$508,Tabla310813[[#This Row],[Tiempo_normal (ns)]]&lt;$G$509)</f>
        <v>0</v>
      </c>
      <c r="X148" s="5">
        <v>145</v>
      </c>
      <c r="Y148" t="b">
        <f>OR(Tabla411914[[#This Row],[Tiempo_lineal (ns)]]&gt;$I$508,Tabla411914[[#This Row],[Tiempo_lineal (ns)]]&lt;$I$509)</f>
        <v>1</v>
      </c>
      <c r="Z148" t="b">
        <f>OR(Tabla411914[[#This Row],[Tiempo_normal (ns)]]&gt;$J$508,Tabla411914[[#This Row],[Tiempo_normal (ns)]]&lt;$J$509)</f>
        <v>0</v>
      </c>
      <c r="AA148" s="5">
        <v>145</v>
      </c>
      <c r="AB148" t="b">
        <f>OR(Tabla5121015[[#This Row],[Tiempo_lineal (ns)]]&gt;$L$508,Tabla5121015[[#This Row],[Tiempo_lineal (ns)]]&lt;$L$509)</f>
        <v>1</v>
      </c>
      <c r="AC148" t="b">
        <f>OR(Tabla5121015[[#This Row],[Tiempo_normal (ns)]]&gt;$M$508,Tabla5121015[[#This Row],[Tiempo_normal (ns)]]&lt;$M$509)</f>
        <v>0</v>
      </c>
      <c r="AD148" s="5">
        <v>145</v>
      </c>
      <c r="AE148" t="b">
        <f>OR(Tabla6131116[[#This Row],[Tiempo_lineal (ns)]]&gt;$O$508,Tabla6131116[[#This Row],[Tiempo_lineal (ns)]]&lt;$O$509)</f>
        <v>0</v>
      </c>
      <c r="AF148" s="6" t="b">
        <f>OR(Tabla6131116[[#This Row],[Tiempo_normal (ns)]]&gt;$P$508,Tabla6131116[[#This Row],[Tiempo_normal (ns)]]&lt;$P$509)</f>
        <v>0</v>
      </c>
    </row>
    <row r="149" spans="2:32" x14ac:dyDescent="0.3">
      <c r="B149">
        <v>146</v>
      </c>
      <c r="C149">
        <v>6398</v>
      </c>
      <c r="D149">
        <v>2646</v>
      </c>
      <c r="E149">
        <v>146</v>
      </c>
      <c r="F149">
        <v>5148</v>
      </c>
      <c r="G149">
        <v>1305</v>
      </c>
      <c r="H149">
        <v>146</v>
      </c>
      <c r="I149">
        <v>8200</v>
      </c>
      <c r="J149">
        <v>5193</v>
      </c>
      <c r="K149">
        <v>146</v>
      </c>
      <c r="L149">
        <v>50309</v>
      </c>
      <c r="M149">
        <v>4503</v>
      </c>
      <c r="N149">
        <v>146</v>
      </c>
      <c r="O149">
        <v>219641</v>
      </c>
      <c r="P149">
        <v>5062</v>
      </c>
      <c r="R149" s="7">
        <v>146</v>
      </c>
      <c r="S149" t="b">
        <f>OR(Tabla19712[[#This Row],[Tiempo_lineal (ns)]]&gt;$C$508,Tabla19712[[#This Row],[Tiempo_lineal (ns)]]&lt;$C$509)</f>
        <v>1</v>
      </c>
      <c r="T149" t="b">
        <f>OR(Tabla19712[[#This Row],[Tiempo_normal (ns)]]&gt;$D$508,Tabla19712[[#This Row],[Tiempo_normal (ns)]]&lt;$D$509)</f>
        <v>0</v>
      </c>
      <c r="U149" s="7">
        <v>146</v>
      </c>
      <c r="V149" t="b">
        <f>OR(Tabla310813[[#This Row],[Tiempo_lineal (ns)]]&gt;$F$508,Tabla310813[[#This Row],[Tiempo_lineal (ns)]]&lt;$F$509)</f>
        <v>0</v>
      </c>
      <c r="W149" t="b">
        <f>OR(Tabla310813[[#This Row],[Tiempo_normal (ns)]]&gt;$G$508,Tabla310813[[#This Row],[Tiempo_normal (ns)]]&lt;$G$509)</f>
        <v>0</v>
      </c>
      <c r="X149" s="7">
        <v>146</v>
      </c>
      <c r="Y149" t="b">
        <f>OR(Tabla411914[[#This Row],[Tiempo_lineal (ns)]]&gt;$I$508,Tabla411914[[#This Row],[Tiempo_lineal (ns)]]&lt;$I$509)</f>
        <v>1</v>
      </c>
      <c r="Z149" t="b">
        <f>OR(Tabla411914[[#This Row],[Tiempo_normal (ns)]]&gt;$J$508,Tabla411914[[#This Row],[Tiempo_normal (ns)]]&lt;$J$509)</f>
        <v>0</v>
      </c>
      <c r="AA149" s="7">
        <v>146</v>
      </c>
      <c r="AB149" t="b">
        <f>OR(Tabla5121015[[#This Row],[Tiempo_lineal (ns)]]&gt;$L$508,Tabla5121015[[#This Row],[Tiempo_lineal (ns)]]&lt;$L$509)</f>
        <v>0</v>
      </c>
      <c r="AC149" t="b">
        <f>OR(Tabla5121015[[#This Row],[Tiempo_normal (ns)]]&gt;$M$508,Tabla5121015[[#This Row],[Tiempo_normal (ns)]]&lt;$M$509)</f>
        <v>0</v>
      </c>
      <c r="AD149" s="7">
        <v>146</v>
      </c>
      <c r="AE149" t="b">
        <f>OR(Tabla6131116[[#This Row],[Tiempo_lineal (ns)]]&gt;$O$508,Tabla6131116[[#This Row],[Tiempo_lineal (ns)]]&lt;$O$509)</f>
        <v>1</v>
      </c>
      <c r="AF149" s="6" t="b">
        <f>OR(Tabla6131116[[#This Row],[Tiempo_normal (ns)]]&gt;$P$508,Tabla6131116[[#This Row],[Tiempo_normal (ns)]]&lt;$P$509)</f>
        <v>0</v>
      </c>
    </row>
    <row r="150" spans="2:32" x14ac:dyDescent="0.3">
      <c r="B150">
        <v>147</v>
      </c>
      <c r="C150">
        <v>4265</v>
      </c>
      <c r="D150">
        <v>1070</v>
      </c>
      <c r="E150">
        <v>147</v>
      </c>
      <c r="F150">
        <v>2804</v>
      </c>
      <c r="G150">
        <v>890</v>
      </c>
      <c r="H150">
        <v>147</v>
      </c>
      <c r="I150">
        <v>22880</v>
      </c>
      <c r="J150">
        <v>5769</v>
      </c>
      <c r="K150">
        <v>147</v>
      </c>
      <c r="L150">
        <v>59419</v>
      </c>
      <c r="M150">
        <v>5463</v>
      </c>
      <c r="N150">
        <v>147</v>
      </c>
      <c r="O150">
        <v>134153</v>
      </c>
      <c r="P150">
        <v>5279</v>
      </c>
      <c r="R150" s="5">
        <v>147</v>
      </c>
      <c r="S150" t="b">
        <f>OR(Tabla19712[[#This Row],[Tiempo_lineal (ns)]]&gt;$C$508,Tabla19712[[#This Row],[Tiempo_lineal (ns)]]&lt;$C$509)</f>
        <v>0</v>
      </c>
      <c r="T150" t="b">
        <f>OR(Tabla19712[[#This Row],[Tiempo_normal (ns)]]&gt;$D$508,Tabla19712[[#This Row],[Tiempo_normal (ns)]]&lt;$D$509)</f>
        <v>0</v>
      </c>
      <c r="U150" s="5">
        <v>147</v>
      </c>
      <c r="V150" t="b">
        <f>OR(Tabla310813[[#This Row],[Tiempo_lineal (ns)]]&gt;$F$508,Tabla310813[[#This Row],[Tiempo_lineal (ns)]]&lt;$F$509)</f>
        <v>1</v>
      </c>
      <c r="W150" t="b">
        <f>OR(Tabla310813[[#This Row],[Tiempo_normal (ns)]]&gt;$G$508,Tabla310813[[#This Row],[Tiempo_normal (ns)]]&lt;$G$509)</f>
        <v>0</v>
      </c>
      <c r="X150" s="5">
        <v>147</v>
      </c>
      <c r="Y150" t="b">
        <f>OR(Tabla411914[[#This Row],[Tiempo_lineal (ns)]]&gt;$I$508,Tabla411914[[#This Row],[Tiempo_lineal (ns)]]&lt;$I$509)</f>
        <v>0</v>
      </c>
      <c r="Z150" t="b">
        <f>OR(Tabla411914[[#This Row],[Tiempo_normal (ns)]]&gt;$J$508,Tabla411914[[#This Row],[Tiempo_normal (ns)]]&lt;$J$509)</f>
        <v>0</v>
      </c>
      <c r="AA150" s="5">
        <v>147</v>
      </c>
      <c r="AB150" t="b">
        <f>OR(Tabla5121015[[#This Row],[Tiempo_lineal (ns)]]&gt;$L$508,Tabla5121015[[#This Row],[Tiempo_lineal (ns)]]&lt;$L$509)</f>
        <v>1</v>
      </c>
      <c r="AC150" t="b">
        <f>OR(Tabla5121015[[#This Row],[Tiempo_normal (ns)]]&gt;$M$508,Tabla5121015[[#This Row],[Tiempo_normal (ns)]]&lt;$M$509)</f>
        <v>0</v>
      </c>
      <c r="AD150" s="5">
        <v>147</v>
      </c>
      <c r="AE150" t="b">
        <f>OR(Tabla6131116[[#This Row],[Tiempo_lineal (ns)]]&gt;$O$508,Tabla6131116[[#This Row],[Tiempo_lineal (ns)]]&lt;$O$509)</f>
        <v>0</v>
      </c>
      <c r="AF150" s="6" t="b">
        <f>OR(Tabla6131116[[#This Row],[Tiempo_normal (ns)]]&gt;$P$508,Tabla6131116[[#This Row],[Tiempo_normal (ns)]]&lt;$P$509)</f>
        <v>0</v>
      </c>
    </row>
    <row r="151" spans="2:32" x14ac:dyDescent="0.3">
      <c r="B151">
        <v>148</v>
      </c>
      <c r="C151">
        <v>2548</v>
      </c>
      <c r="D151">
        <v>2508</v>
      </c>
      <c r="E151">
        <v>148</v>
      </c>
      <c r="F151">
        <v>5349</v>
      </c>
      <c r="G151">
        <v>733</v>
      </c>
      <c r="H151">
        <v>148</v>
      </c>
      <c r="I151">
        <v>18765</v>
      </c>
      <c r="J151">
        <v>4020</v>
      </c>
      <c r="K151">
        <v>148</v>
      </c>
      <c r="L151">
        <v>48848</v>
      </c>
      <c r="M151">
        <v>6845</v>
      </c>
      <c r="N151">
        <v>148</v>
      </c>
      <c r="O151">
        <v>166504</v>
      </c>
      <c r="P151">
        <v>4942</v>
      </c>
      <c r="R151" s="7">
        <v>148</v>
      </c>
      <c r="S151" t="b">
        <f>OR(Tabla19712[[#This Row],[Tiempo_lineal (ns)]]&gt;$C$508,Tabla19712[[#This Row],[Tiempo_lineal (ns)]]&lt;$C$509)</f>
        <v>0</v>
      </c>
      <c r="T151" t="b">
        <f>OR(Tabla19712[[#This Row],[Tiempo_normal (ns)]]&gt;$D$508,Tabla19712[[#This Row],[Tiempo_normal (ns)]]&lt;$D$509)</f>
        <v>0</v>
      </c>
      <c r="U151" s="7">
        <v>148</v>
      </c>
      <c r="V151" t="b">
        <f>OR(Tabla310813[[#This Row],[Tiempo_lineal (ns)]]&gt;$F$508,Tabla310813[[#This Row],[Tiempo_lineal (ns)]]&lt;$F$509)</f>
        <v>0</v>
      </c>
      <c r="W151" t="b">
        <f>OR(Tabla310813[[#This Row],[Tiempo_normal (ns)]]&gt;$G$508,Tabla310813[[#This Row],[Tiempo_normal (ns)]]&lt;$G$509)</f>
        <v>0</v>
      </c>
      <c r="X151" s="7">
        <v>148</v>
      </c>
      <c r="Y151" t="b">
        <f>OR(Tabla411914[[#This Row],[Tiempo_lineal (ns)]]&gt;$I$508,Tabla411914[[#This Row],[Tiempo_lineal (ns)]]&lt;$I$509)</f>
        <v>0</v>
      </c>
      <c r="Z151" t="b">
        <f>OR(Tabla411914[[#This Row],[Tiempo_normal (ns)]]&gt;$J$508,Tabla411914[[#This Row],[Tiempo_normal (ns)]]&lt;$J$509)</f>
        <v>0</v>
      </c>
      <c r="AA151" s="7">
        <v>148</v>
      </c>
      <c r="AB151" t="b">
        <f>OR(Tabla5121015[[#This Row],[Tiempo_lineal (ns)]]&gt;$L$508,Tabla5121015[[#This Row],[Tiempo_lineal (ns)]]&lt;$L$509)</f>
        <v>0</v>
      </c>
      <c r="AC151" t="b">
        <f>OR(Tabla5121015[[#This Row],[Tiempo_normal (ns)]]&gt;$M$508,Tabla5121015[[#This Row],[Tiempo_normal (ns)]]&lt;$M$509)</f>
        <v>0</v>
      </c>
      <c r="AD151" s="7">
        <v>148</v>
      </c>
      <c r="AE151" t="b">
        <f>OR(Tabla6131116[[#This Row],[Tiempo_lineal (ns)]]&gt;$O$508,Tabla6131116[[#This Row],[Tiempo_lineal (ns)]]&lt;$O$509)</f>
        <v>0</v>
      </c>
      <c r="AF151" s="6" t="b">
        <f>OR(Tabla6131116[[#This Row],[Tiempo_normal (ns)]]&gt;$P$508,Tabla6131116[[#This Row],[Tiempo_normal (ns)]]&lt;$P$509)</f>
        <v>0</v>
      </c>
    </row>
    <row r="152" spans="2:32" x14ac:dyDescent="0.3">
      <c r="B152">
        <v>149</v>
      </c>
      <c r="C152">
        <v>4433</v>
      </c>
      <c r="D152">
        <v>1561</v>
      </c>
      <c r="E152">
        <v>149</v>
      </c>
      <c r="F152">
        <v>6176</v>
      </c>
      <c r="G152">
        <v>789</v>
      </c>
      <c r="H152">
        <v>149</v>
      </c>
      <c r="I152">
        <v>21955</v>
      </c>
      <c r="J152">
        <v>4644</v>
      </c>
      <c r="K152">
        <v>149</v>
      </c>
      <c r="L152">
        <v>46264</v>
      </c>
      <c r="M152">
        <v>4041</v>
      </c>
      <c r="N152">
        <v>149</v>
      </c>
      <c r="O152">
        <v>136038</v>
      </c>
      <c r="P152">
        <v>9906</v>
      </c>
      <c r="R152" s="5">
        <v>149</v>
      </c>
      <c r="S152" t="b">
        <f>OR(Tabla19712[[#This Row],[Tiempo_lineal (ns)]]&gt;$C$508,Tabla19712[[#This Row],[Tiempo_lineal (ns)]]&lt;$C$509)</f>
        <v>0</v>
      </c>
      <c r="T152" t="b">
        <f>OR(Tabla19712[[#This Row],[Tiempo_normal (ns)]]&gt;$D$508,Tabla19712[[#This Row],[Tiempo_normal (ns)]]&lt;$D$509)</f>
        <v>0</v>
      </c>
      <c r="U152" s="5">
        <v>149</v>
      </c>
      <c r="V152" t="b">
        <f>OR(Tabla310813[[#This Row],[Tiempo_lineal (ns)]]&gt;$F$508,Tabla310813[[#This Row],[Tiempo_lineal (ns)]]&lt;$F$509)</f>
        <v>0</v>
      </c>
      <c r="W152" t="b">
        <f>OR(Tabla310813[[#This Row],[Tiempo_normal (ns)]]&gt;$G$508,Tabla310813[[#This Row],[Tiempo_normal (ns)]]&lt;$G$509)</f>
        <v>0</v>
      </c>
      <c r="X152" s="5">
        <v>149</v>
      </c>
      <c r="Y152" t="b">
        <f>OR(Tabla411914[[#This Row],[Tiempo_lineal (ns)]]&gt;$I$508,Tabla411914[[#This Row],[Tiempo_lineal (ns)]]&lt;$I$509)</f>
        <v>0</v>
      </c>
      <c r="Z152" t="b">
        <f>OR(Tabla411914[[#This Row],[Tiempo_normal (ns)]]&gt;$J$508,Tabla411914[[#This Row],[Tiempo_normal (ns)]]&lt;$J$509)</f>
        <v>0</v>
      </c>
      <c r="AA152" s="5">
        <v>149</v>
      </c>
      <c r="AB152" t="b">
        <f>OR(Tabla5121015[[#This Row],[Tiempo_lineal (ns)]]&gt;$L$508,Tabla5121015[[#This Row],[Tiempo_lineal (ns)]]&lt;$L$509)</f>
        <v>0</v>
      </c>
      <c r="AC152" t="b">
        <f>OR(Tabla5121015[[#This Row],[Tiempo_normal (ns)]]&gt;$M$508,Tabla5121015[[#This Row],[Tiempo_normal (ns)]]&lt;$M$509)</f>
        <v>0</v>
      </c>
      <c r="AD152" s="5">
        <v>149</v>
      </c>
      <c r="AE152" t="b">
        <f>OR(Tabla6131116[[#This Row],[Tiempo_lineal (ns)]]&gt;$O$508,Tabla6131116[[#This Row],[Tiempo_lineal (ns)]]&lt;$O$509)</f>
        <v>0</v>
      </c>
      <c r="AF152" s="6" t="b">
        <f>OR(Tabla6131116[[#This Row],[Tiempo_normal (ns)]]&gt;$P$508,Tabla6131116[[#This Row],[Tiempo_normal (ns)]]&lt;$P$509)</f>
        <v>0</v>
      </c>
    </row>
    <row r="153" spans="2:32" x14ac:dyDescent="0.3">
      <c r="B153">
        <v>150</v>
      </c>
      <c r="C153">
        <v>3350</v>
      </c>
      <c r="D153">
        <v>6026</v>
      </c>
      <c r="E153">
        <v>150</v>
      </c>
      <c r="F153">
        <v>5765</v>
      </c>
      <c r="G153">
        <v>2103</v>
      </c>
      <c r="H153">
        <v>150</v>
      </c>
      <c r="I153">
        <v>25674</v>
      </c>
      <c r="J153">
        <v>25419</v>
      </c>
      <c r="K153">
        <v>150</v>
      </c>
      <c r="L153">
        <v>41666</v>
      </c>
      <c r="M153">
        <v>4529</v>
      </c>
      <c r="N153">
        <v>150</v>
      </c>
      <c r="O153">
        <v>133416</v>
      </c>
      <c r="P153">
        <v>5135</v>
      </c>
      <c r="R153" s="7">
        <v>150</v>
      </c>
      <c r="S153" t="b">
        <f>OR(Tabla19712[[#This Row],[Tiempo_lineal (ns)]]&gt;$C$508,Tabla19712[[#This Row],[Tiempo_lineal (ns)]]&lt;$C$509)</f>
        <v>0</v>
      </c>
      <c r="T153" t="b">
        <f>OR(Tabla19712[[#This Row],[Tiempo_normal (ns)]]&gt;$D$508,Tabla19712[[#This Row],[Tiempo_normal (ns)]]&lt;$D$509)</f>
        <v>1</v>
      </c>
      <c r="U153" s="7">
        <v>150</v>
      </c>
      <c r="V153" t="b">
        <f>OR(Tabla310813[[#This Row],[Tiempo_lineal (ns)]]&gt;$F$508,Tabla310813[[#This Row],[Tiempo_lineal (ns)]]&lt;$F$509)</f>
        <v>0</v>
      </c>
      <c r="W153" t="b">
        <f>OR(Tabla310813[[#This Row],[Tiempo_normal (ns)]]&gt;$G$508,Tabla310813[[#This Row],[Tiempo_normal (ns)]]&lt;$G$509)</f>
        <v>0</v>
      </c>
      <c r="X153" s="7">
        <v>150</v>
      </c>
      <c r="Y153" t="b">
        <f>OR(Tabla411914[[#This Row],[Tiempo_lineal (ns)]]&gt;$I$508,Tabla411914[[#This Row],[Tiempo_lineal (ns)]]&lt;$I$509)</f>
        <v>1</v>
      </c>
      <c r="Z153" t="b">
        <f>OR(Tabla411914[[#This Row],[Tiempo_normal (ns)]]&gt;$J$508,Tabla411914[[#This Row],[Tiempo_normal (ns)]]&lt;$J$509)</f>
        <v>1</v>
      </c>
      <c r="AA153" s="7">
        <v>150</v>
      </c>
      <c r="AB153" t="b">
        <f>OR(Tabla5121015[[#This Row],[Tiempo_lineal (ns)]]&gt;$L$508,Tabla5121015[[#This Row],[Tiempo_lineal (ns)]]&lt;$L$509)</f>
        <v>0</v>
      </c>
      <c r="AC153" t="b">
        <f>OR(Tabla5121015[[#This Row],[Tiempo_normal (ns)]]&gt;$M$508,Tabla5121015[[#This Row],[Tiempo_normal (ns)]]&lt;$M$509)</f>
        <v>0</v>
      </c>
      <c r="AD153" s="7">
        <v>150</v>
      </c>
      <c r="AE153" t="b">
        <f>OR(Tabla6131116[[#This Row],[Tiempo_lineal (ns)]]&gt;$O$508,Tabla6131116[[#This Row],[Tiempo_lineal (ns)]]&lt;$O$509)</f>
        <v>0</v>
      </c>
      <c r="AF153" s="6" t="b">
        <f>OR(Tabla6131116[[#This Row],[Tiempo_normal (ns)]]&gt;$P$508,Tabla6131116[[#This Row],[Tiempo_normal (ns)]]&lt;$P$509)</f>
        <v>0</v>
      </c>
    </row>
    <row r="154" spans="2:32" x14ac:dyDescent="0.3">
      <c r="B154">
        <v>151</v>
      </c>
      <c r="C154">
        <v>4974</v>
      </c>
      <c r="D154">
        <v>1398</v>
      </c>
      <c r="E154">
        <v>151</v>
      </c>
      <c r="F154">
        <v>6107</v>
      </c>
      <c r="G154">
        <v>1215</v>
      </c>
      <c r="H154">
        <v>151</v>
      </c>
      <c r="I154">
        <v>18375</v>
      </c>
      <c r="J154">
        <v>3435</v>
      </c>
      <c r="K154">
        <v>151</v>
      </c>
      <c r="L154">
        <v>44537</v>
      </c>
      <c r="M154">
        <v>10538</v>
      </c>
      <c r="N154">
        <v>151</v>
      </c>
      <c r="O154">
        <v>234899</v>
      </c>
      <c r="P154">
        <v>4988</v>
      </c>
      <c r="R154" s="5">
        <v>151</v>
      </c>
      <c r="S154" t="b">
        <f>OR(Tabla19712[[#This Row],[Tiempo_lineal (ns)]]&gt;$C$508,Tabla19712[[#This Row],[Tiempo_lineal (ns)]]&lt;$C$509)</f>
        <v>1</v>
      </c>
      <c r="T154" t="b">
        <f>OR(Tabla19712[[#This Row],[Tiempo_normal (ns)]]&gt;$D$508,Tabla19712[[#This Row],[Tiempo_normal (ns)]]&lt;$D$509)</f>
        <v>0</v>
      </c>
      <c r="U154" s="5">
        <v>151</v>
      </c>
      <c r="V154" t="b">
        <f>OR(Tabla310813[[#This Row],[Tiempo_lineal (ns)]]&gt;$F$508,Tabla310813[[#This Row],[Tiempo_lineal (ns)]]&lt;$F$509)</f>
        <v>0</v>
      </c>
      <c r="W154" t="b">
        <f>OR(Tabla310813[[#This Row],[Tiempo_normal (ns)]]&gt;$G$508,Tabla310813[[#This Row],[Tiempo_normal (ns)]]&lt;$G$509)</f>
        <v>0</v>
      </c>
      <c r="X154" s="5">
        <v>151</v>
      </c>
      <c r="Y154" t="b">
        <f>OR(Tabla411914[[#This Row],[Tiempo_lineal (ns)]]&gt;$I$508,Tabla411914[[#This Row],[Tiempo_lineal (ns)]]&lt;$I$509)</f>
        <v>0</v>
      </c>
      <c r="Z154" t="b">
        <f>OR(Tabla411914[[#This Row],[Tiempo_normal (ns)]]&gt;$J$508,Tabla411914[[#This Row],[Tiempo_normal (ns)]]&lt;$J$509)</f>
        <v>0</v>
      </c>
      <c r="AA154" s="5">
        <v>151</v>
      </c>
      <c r="AB154" t="b">
        <f>OR(Tabla5121015[[#This Row],[Tiempo_lineal (ns)]]&gt;$L$508,Tabla5121015[[#This Row],[Tiempo_lineal (ns)]]&lt;$L$509)</f>
        <v>0</v>
      </c>
      <c r="AC154" t="b">
        <f>OR(Tabla5121015[[#This Row],[Tiempo_normal (ns)]]&gt;$M$508,Tabla5121015[[#This Row],[Tiempo_normal (ns)]]&lt;$M$509)</f>
        <v>1</v>
      </c>
      <c r="AD154" s="5">
        <v>151</v>
      </c>
      <c r="AE154" t="b">
        <f>OR(Tabla6131116[[#This Row],[Tiempo_lineal (ns)]]&gt;$O$508,Tabla6131116[[#This Row],[Tiempo_lineal (ns)]]&lt;$O$509)</f>
        <v>1</v>
      </c>
      <c r="AF154" s="6" t="b">
        <f>OR(Tabla6131116[[#This Row],[Tiempo_normal (ns)]]&gt;$P$508,Tabla6131116[[#This Row],[Tiempo_normal (ns)]]&lt;$P$509)</f>
        <v>0</v>
      </c>
    </row>
    <row r="155" spans="2:32" x14ac:dyDescent="0.3">
      <c r="B155">
        <v>152</v>
      </c>
      <c r="C155">
        <v>3820</v>
      </c>
      <c r="D155">
        <v>3128</v>
      </c>
      <c r="E155">
        <v>152</v>
      </c>
      <c r="F155">
        <v>2517</v>
      </c>
      <c r="G155">
        <v>2947</v>
      </c>
      <c r="H155">
        <v>152</v>
      </c>
      <c r="I155">
        <v>19443</v>
      </c>
      <c r="J155">
        <v>5747</v>
      </c>
      <c r="K155">
        <v>152</v>
      </c>
      <c r="L155">
        <v>45396</v>
      </c>
      <c r="M155">
        <v>5632</v>
      </c>
      <c r="N155">
        <v>152</v>
      </c>
      <c r="O155">
        <v>133209</v>
      </c>
      <c r="P155">
        <v>7973</v>
      </c>
      <c r="R155" s="7">
        <v>152</v>
      </c>
      <c r="S155" t="b">
        <f>OR(Tabla19712[[#This Row],[Tiempo_lineal (ns)]]&gt;$C$508,Tabla19712[[#This Row],[Tiempo_lineal (ns)]]&lt;$C$509)</f>
        <v>0</v>
      </c>
      <c r="T155" t="b">
        <f>OR(Tabla19712[[#This Row],[Tiempo_normal (ns)]]&gt;$D$508,Tabla19712[[#This Row],[Tiempo_normal (ns)]]&lt;$D$509)</f>
        <v>0</v>
      </c>
      <c r="U155" s="7">
        <v>152</v>
      </c>
      <c r="V155" t="b">
        <f>OR(Tabla310813[[#This Row],[Tiempo_lineal (ns)]]&gt;$F$508,Tabla310813[[#This Row],[Tiempo_lineal (ns)]]&lt;$F$509)</f>
        <v>1</v>
      </c>
      <c r="W155" t="b">
        <f>OR(Tabla310813[[#This Row],[Tiempo_normal (ns)]]&gt;$G$508,Tabla310813[[#This Row],[Tiempo_normal (ns)]]&lt;$G$509)</f>
        <v>0</v>
      </c>
      <c r="X155" s="7">
        <v>152</v>
      </c>
      <c r="Y155" t="b">
        <f>OR(Tabla411914[[#This Row],[Tiempo_lineal (ns)]]&gt;$I$508,Tabla411914[[#This Row],[Tiempo_lineal (ns)]]&lt;$I$509)</f>
        <v>0</v>
      </c>
      <c r="Z155" t="b">
        <f>OR(Tabla411914[[#This Row],[Tiempo_normal (ns)]]&gt;$J$508,Tabla411914[[#This Row],[Tiempo_normal (ns)]]&lt;$J$509)</f>
        <v>0</v>
      </c>
      <c r="AA155" s="7">
        <v>152</v>
      </c>
      <c r="AB155" t="b">
        <f>OR(Tabla5121015[[#This Row],[Tiempo_lineal (ns)]]&gt;$L$508,Tabla5121015[[#This Row],[Tiempo_lineal (ns)]]&lt;$L$509)</f>
        <v>0</v>
      </c>
      <c r="AC155" t="b">
        <f>OR(Tabla5121015[[#This Row],[Tiempo_normal (ns)]]&gt;$M$508,Tabla5121015[[#This Row],[Tiempo_normal (ns)]]&lt;$M$509)</f>
        <v>0</v>
      </c>
      <c r="AD155" s="7">
        <v>152</v>
      </c>
      <c r="AE155" t="b">
        <f>OR(Tabla6131116[[#This Row],[Tiempo_lineal (ns)]]&gt;$O$508,Tabla6131116[[#This Row],[Tiempo_lineal (ns)]]&lt;$O$509)</f>
        <v>0</v>
      </c>
      <c r="AF155" s="6" t="b">
        <f>OR(Tabla6131116[[#This Row],[Tiempo_normal (ns)]]&gt;$P$508,Tabla6131116[[#This Row],[Tiempo_normal (ns)]]&lt;$P$509)</f>
        <v>0</v>
      </c>
    </row>
    <row r="156" spans="2:32" x14ac:dyDescent="0.3">
      <c r="B156">
        <v>153</v>
      </c>
      <c r="C156">
        <v>3286</v>
      </c>
      <c r="D156">
        <v>1013</v>
      </c>
      <c r="E156">
        <v>153</v>
      </c>
      <c r="F156">
        <v>4839</v>
      </c>
      <c r="G156">
        <v>4707</v>
      </c>
      <c r="H156">
        <v>153</v>
      </c>
      <c r="I156">
        <v>18996</v>
      </c>
      <c r="J156">
        <v>3711</v>
      </c>
      <c r="K156">
        <v>153</v>
      </c>
      <c r="L156">
        <v>51345</v>
      </c>
      <c r="M156">
        <v>4453</v>
      </c>
      <c r="N156">
        <v>153</v>
      </c>
      <c r="O156" s="35">
        <v>1404120</v>
      </c>
      <c r="P156">
        <v>4930</v>
      </c>
      <c r="R156" s="5">
        <v>153</v>
      </c>
      <c r="S156" t="b">
        <f>OR(Tabla19712[[#This Row],[Tiempo_lineal (ns)]]&gt;$C$508,Tabla19712[[#This Row],[Tiempo_lineal (ns)]]&lt;$C$509)</f>
        <v>0</v>
      </c>
      <c r="T156" t="b">
        <f>OR(Tabla19712[[#This Row],[Tiempo_normal (ns)]]&gt;$D$508,Tabla19712[[#This Row],[Tiempo_normal (ns)]]&lt;$D$509)</f>
        <v>0</v>
      </c>
      <c r="U156" s="5">
        <v>153</v>
      </c>
      <c r="V156" t="b">
        <f>OR(Tabla310813[[#This Row],[Tiempo_lineal (ns)]]&gt;$F$508,Tabla310813[[#This Row],[Tiempo_lineal (ns)]]&lt;$F$509)</f>
        <v>0</v>
      </c>
      <c r="W156" t="b">
        <f>OR(Tabla310813[[#This Row],[Tiempo_normal (ns)]]&gt;$G$508,Tabla310813[[#This Row],[Tiempo_normal (ns)]]&lt;$G$509)</f>
        <v>0</v>
      </c>
      <c r="X156" s="5">
        <v>153</v>
      </c>
      <c r="Y156" t="b">
        <f>OR(Tabla411914[[#This Row],[Tiempo_lineal (ns)]]&gt;$I$508,Tabla411914[[#This Row],[Tiempo_lineal (ns)]]&lt;$I$509)</f>
        <v>0</v>
      </c>
      <c r="Z156" t="b">
        <f>OR(Tabla411914[[#This Row],[Tiempo_normal (ns)]]&gt;$J$508,Tabla411914[[#This Row],[Tiempo_normal (ns)]]&lt;$J$509)</f>
        <v>0</v>
      </c>
      <c r="AA156" s="5">
        <v>153</v>
      </c>
      <c r="AB156" t="b">
        <f>OR(Tabla5121015[[#This Row],[Tiempo_lineal (ns)]]&gt;$L$508,Tabla5121015[[#This Row],[Tiempo_lineal (ns)]]&lt;$L$509)</f>
        <v>0</v>
      </c>
      <c r="AC156" t="b">
        <f>OR(Tabla5121015[[#This Row],[Tiempo_normal (ns)]]&gt;$M$508,Tabla5121015[[#This Row],[Tiempo_normal (ns)]]&lt;$M$509)</f>
        <v>0</v>
      </c>
      <c r="AD156" s="5">
        <v>153</v>
      </c>
      <c r="AE156" t="b">
        <f>OR(Tabla6131116[[#This Row],[Tiempo_lineal (ns)]]&gt;$O$508,Tabla6131116[[#This Row],[Tiempo_lineal (ns)]]&lt;$O$509)</f>
        <v>1</v>
      </c>
      <c r="AF156" s="6" t="b">
        <f>OR(Tabla6131116[[#This Row],[Tiempo_normal (ns)]]&gt;$P$508,Tabla6131116[[#This Row],[Tiempo_normal (ns)]]&lt;$P$509)</f>
        <v>0</v>
      </c>
    </row>
    <row r="157" spans="2:32" x14ac:dyDescent="0.3">
      <c r="B157">
        <v>154</v>
      </c>
      <c r="C157">
        <v>2924</v>
      </c>
      <c r="D157">
        <v>1389</v>
      </c>
      <c r="E157">
        <v>154</v>
      </c>
      <c r="F157">
        <v>2655</v>
      </c>
      <c r="G157">
        <v>1103</v>
      </c>
      <c r="H157">
        <v>154</v>
      </c>
      <c r="I157">
        <v>9351</v>
      </c>
      <c r="J157">
        <v>4923</v>
      </c>
      <c r="K157">
        <v>154</v>
      </c>
      <c r="L157">
        <v>47666</v>
      </c>
      <c r="M157">
        <v>6390</v>
      </c>
      <c r="N157">
        <v>154</v>
      </c>
      <c r="O157">
        <v>138876</v>
      </c>
      <c r="P157">
        <v>20201</v>
      </c>
      <c r="R157" s="7">
        <v>154</v>
      </c>
      <c r="S157" t="b">
        <f>OR(Tabla19712[[#This Row],[Tiempo_lineal (ns)]]&gt;$C$508,Tabla19712[[#This Row],[Tiempo_lineal (ns)]]&lt;$C$509)</f>
        <v>0</v>
      </c>
      <c r="T157" t="b">
        <f>OR(Tabla19712[[#This Row],[Tiempo_normal (ns)]]&gt;$D$508,Tabla19712[[#This Row],[Tiempo_normal (ns)]]&lt;$D$509)</f>
        <v>0</v>
      </c>
      <c r="U157" s="7">
        <v>154</v>
      </c>
      <c r="V157" t="b">
        <f>OR(Tabla310813[[#This Row],[Tiempo_lineal (ns)]]&gt;$F$508,Tabla310813[[#This Row],[Tiempo_lineal (ns)]]&lt;$F$509)</f>
        <v>1</v>
      </c>
      <c r="W157" t="b">
        <f>OR(Tabla310813[[#This Row],[Tiempo_normal (ns)]]&gt;$G$508,Tabla310813[[#This Row],[Tiempo_normal (ns)]]&lt;$G$509)</f>
        <v>0</v>
      </c>
      <c r="X157" s="7">
        <v>154</v>
      </c>
      <c r="Y157" t="b">
        <f>OR(Tabla411914[[#This Row],[Tiempo_lineal (ns)]]&gt;$I$508,Tabla411914[[#This Row],[Tiempo_lineal (ns)]]&lt;$I$509)</f>
        <v>1</v>
      </c>
      <c r="Z157" t="b">
        <f>OR(Tabla411914[[#This Row],[Tiempo_normal (ns)]]&gt;$J$508,Tabla411914[[#This Row],[Tiempo_normal (ns)]]&lt;$J$509)</f>
        <v>0</v>
      </c>
      <c r="AA157" s="7">
        <v>154</v>
      </c>
      <c r="AB157" t="b">
        <f>OR(Tabla5121015[[#This Row],[Tiempo_lineal (ns)]]&gt;$L$508,Tabla5121015[[#This Row],[Tiempo_lineal (ns)]]&lt;$L$509)</f>
        <v>0</v>
      </c>
      <c r="AC157" t="b">
        <f>OR(Tabla5121015[[#This Row],[Tiempo_normal (ns)]]&gt;$M$508,Tabla5121015[[#This Row],[Tiempo_normal (ns)]]&lt;$M$509)</f>
        <v>0</v>
      </c>
      <c r="AD157" s="7">
        <v>154</v>
      </c>
      <c r="AE157" t="b">
        <f>OR(Tabla6131116[[#This Row],[Tiempo_lineal (ns)]]&gt;$O$508,Tabla6131116[[#This Row],[Tiempo_lineal (ns)]]&lt;$O$509)</f>
        <v>0</v>
      </c>
      <c r="AF157" s="6" t="b">
        <f>OR(Tabla6131116[[#This Row],[Tiempo_normal (ns)]]&gt;$P$508,Tabla6131116[[#This Row],[Tiempo_normal (ns)]]&lt;$P$509)</f>
        <v>1</v>
      </c>
    </row>
    <row r="158" spans="2:32" x14ac:dyDescent="0.3">
      <c r="B158">
        <v>155</v>
      </c>
      <c r="C158">
        <v>3802</v>
      </c>
      <c r="D158">
        <v>1647</v>
      </c>
      <c r="E158">
        <v>155</v>
      </c>
      <c r="F158">
        <v>5294</v>
      </c>
      <c r="G158">
        <v>3055</v>
      </c>
      <c r="H158">
        <v>155</v>
      </c>
      <c r="I158">
        <v>19549</v>
      </c>
      <c r="J158">
        <v>5173</v>
      </c>
      <c r="K158">
        <v>155</v>
      </c>
      <c r="L158">
        <v>43307</v>
      </c>
      <c r="M158">
        <v>13032</v>
      </c>
      <c r="N158">
        <v>155</v>
      </c>
      <c r="O158">
        <v>140309</v>
      </c>
      <c r="P158">
        <v>4825</v>
      </c>
      <c r="R158" s="5">
        <v>155</v>
      </c>
      <c r="S158" t="b">
        <f>OR(Tabla19712[[#This Row],[Tiempo_lineal (ns)]]&gt;$C$508,Tabla19712[[#This Row],[Tiempo_lineal (ns)]]&lt;$C$509)</f>
        <v>0</v>
      </c>
      <c r="T158" t="b">
        <f>OR(Tabla19712[[#This Row],[Tiempo_normal (ns)]]&gt;$D$508,Tabla19712[[#This Row],[Tiempo_normal (ns)]]&lt;$D$509)</f>
        <v>0</v>
      </c>
      <c r="U158" s="5">
        <v>155</v>
      </c>
      <c r="V158" t="b">
        <f>OR(Tabla310813[[#This Row],[Tiempo_lineal (ns)]]&gt;$F$508,Tabla310813[[#This Row],[Tiempo_lineal (ns)]]&lt;$F$509)</f>
        <v>0</v>
      </c>
      <c r="W158" t="b">
        <f>OR(Tabla310813[[#This Row],[Tiempo_normal (ns)]]&gt;$G$508,Tabla310813[[#This Row],[Tiempo_normal (ns)]]&lt;$G$509)</f>
        <v>0</v>
      </c>
      <c r="X158" s="5">
        <v>155</v>
      </c>
      <c r="Y158" t="b">
        <f>OR(Tabla411914[[#This Row],[Tiempo_lineal (ns)]]&gt;$I$508,Tabla411914[[#This Row],[Tiempo_lineal (ns)]]&lt;$I$509)</f>
        <v>0</v>
      </c>
      <c r="Z158" t="b">
        <f>OR(Tabla411914[[#This Row],[Tiempo_normal (ns)]]&gt;$J$508,Tabla411914[[#This Row],[Tiempo_normal (ns)]]&lt;$J$509)</f>
        <v>0</v>
      </c>
      <c r="AA158" s="5">
        <v>155</v>
      </c>
      <c r="AB158" t="b">
        <f>OR(Tabla5121015[[#This Row],[Tiempo_lineal (ns)]]&gt;$L$508,Tabla5121015[[#This Row],[Tiempo_lineal (ns)]]&lt;$L$509)</f>
        <v>0</v>
      </c>
      <c r="AC158" t="b">
        <f>OR(Tabla5121015[[#This Row],[Tiempo_normal (ns)]]&gt;$M$508,Tabla5121015[[#This Row],[Tiempo_normal (ns)]]&lt;$M$509)</f>
        <v>1</v>
      </c>
      <c r="AD158" s="5">
        <v>155</v>
      </c>
      <c r="AE158" t="b">
        <f>OR(Tabla6131116[[#This Row],[Tiempo_lineal (ns)]]&gt;$O$508,Tabla6131116[[#This Row],[Tiempo_lineal (ns)]]&lt;$O$509)</f>
        <v>0</v>
      </c>
      <c r="AF158" s="6" t="b">
        <f>OR(Tabla6131116[[#This Row],[Tiempo_normal (ns)]]&gt;$P$508,Tabla6131116[[#This Row],[Tiempo_normal (ns)]]&lt;$P$509)</f>
        <v>0</v>
      </c>
    </row>
    <row r="159" spans="2:32" x14ac:dyDescent="0.3">
      <c r="B159">
        <v>156</v>
      </c>
      <c r="C159">
        <v>3129</v>
      </c>
      <c r="D159">
        <v>1413</v>
      </c>
      <c r="E159">
        <v>156</v>
      </c>
      <c r="F159">
        <v>5640</v>
      </c>
      <c r="G159">
        <v>1078</v>
      </c>
      <c r="H159">
        <v>156</v>
      </c>
      <c r="I159">
        <v>17297</v>
      </c>
      <c r="J159">
        <v>5422</v>
      </c>
      <c r="K159">
        <v>156</v>
      </c>
      <c r="L159">
        <v>55487</v>
      </c>
      <c r="M159">
        <v>8638</v>
      </c>
      <c r="N159">
        <v>156</v>
      </c>
      <c r="O159">
        <v>268850</v>
      </c>
      <c r="P159">
        <v>6876</v>
      </c>
      <c r="R159" s="7">
        <v>156</v>
      </c>
      <c r="S159" t="b">
        <f>OR(Tabla19712[[#This Row],[Tiempo_lineal (ns)]]&gt;$C$508,Tabla19712[[#This Row],[Tiempo_lineal (ns)]]&lt;$C$509)</f>
        <v>0</v>
      </c>
      <c r="T159" t="b">
        <f>OR(Tabla19712[[#This Row],[Tiempo_normal (ns)]]&gt;$D$508,Tabla19712[[#This Row],[Tiempo_normal (ns)]]&lt;$D$509)</f>
        <v>0</v>
      </c>
      <c r="U159" s="7">
        <v>156</v>
      </c>
      <c r="V159" t="b">
        <f>OR(Tabla310813[[#This Row],[Tiempo_lineal (ns)]]&gt;$F$508,Tabla310813[[#This Row],[Tiempo_lineal (ns)]]&lt;$F$509)</f>
        <v>0</v>
      </c>
      <c r="W159" t="b">
        <f>OR(Tabla310813[[#This Row],[Tiempo_normal (ns)]]&gt;$G$508,Tabla310813[[#This Row],[Tiempo_normal (ns)]]&lt;$G$509)</f>
        <v>0</v>
      </c>
      <c r="X159" s="7">
        <v>156</v>
      </c>
      <c r="Y159" t="b">
        <f>OR(Tabla411914[[#This Row],[Tiempo_lineal (ns)]]&gt;$I$508,Tabla411914[[#This Row],[Tiempo_lineal (ns)]]&lt;$I$509)</f>
        <v>0</v>
      </c>
      <c r="Z159" t="b">
        <f>OR(Tabla411914[[#This Row],[Tiempo_normal (ns)]]&gt;$J$508,Tabla411914[[#This Row],[Tiempo_normal (ns)]]&lt;$J$509)</f>
        <v>0</v>
      </c>
      <c r="AA159" s="7">
        <v>156</v>
      </c>
      <c r="AB159" t="b">
        <f>OR(Tabla5121015[[#This Row],[Tiempo_lineal (ns)]]&gt;$L$508,Tabla5121015[[#This Row],[Tiempo_lineal (ns)]]&lt;$L$509)</f>
        <v>1</v>
      </c>
      <c r="AC159" t="b">
        <f>OR(Tabla5121015[[#This Row],[Tiempo_normal (ns)]]&gt;$M$508,Tabla5121015[[#This Row],[Tiempo_normal (ns)]]&lt;$M$509)</f>
        <v>0</v>
      </c>
      <c r="AD159" s="7">
        <v>156</v>
      </c>
      <c r="AE159" t="b">
        <f>OR(Tabla6131116[[#This Row],[Tiempo_lineal (ns)]]&gt;$O$508,Tabla6131116[[#This Row],[Tiempo_lineal (ns)]]&lt;$O$509)</f>
        <v>1</v>
      </c>
      <c r="AF159" s="6" t="b">
        <f>OR(Tabla6131116[[#This Row],[Tiempo_normal (ns)]]&gt;$P$508,Tabla6131116[[#This Row],[Tiempo_normal (ns)]]&lt;$P$509)</f>
        <v>0</v>
      </c>
    </row>
    <row r="160" spans="2:32" x14ac:dyDescent="0.3">
      <c r="B160">
        <v>157</v>
      </c>
      <c r="C160">
        <v>3143</v>
      </c>
      <c r="D160">
        <v>4623</v>
      </c>
      <c r="E160">
        <v>157</v>
      </c>
      <c r="F160">
        <v>5174</v>
      </c>
      <c r="G160">
        <v>2505</v>
      </c>
      <c r="H160">
        <v>157</v>
      </c>
      <c r="I160">
        <v>12044</v>
      </c>
      <c r="J160">
        <v>26320</v>
      </c>
      <c r="K160">
        <v>157</v>
      </c>
      <c r="L160">
        <v>47665</v>
      </c>
      <c r="M160">
        <v>4369</v>
      </c>
      <c r="N160">
        <v>157</v>
      </c>
      <c r="O160">
        <v>137185</v>
      </c>
      <c r="P160">
        <v>4549</v>
      </c>
      <c r="R160" s="5">
        <v>157</v>
      </c>
      <c r="S160" t="b">
        <f>OR(Tabla19712[[#This Row],[Tiempo_lineal (ns)]]&gt;$C$508,Tabla19712[[#This Row],[Tiempo_lineal (ns)]]&lt;$C$509)</f>
        <v>0</v>
      </c>
      <c r="T160" t="b">
        <f>OR(Tabla19712[[#This Row],[Tiempo_normal (ns)]]&gt;$D$508,Tabla19712[[#This Row],[Tiempo_normal (ns)]]&lt;$D$509)</f>
        <v>1</v>
      </c>
      <c r="U160" s="5">
        <v>157</v>
      </c>
      <c r="V160" t="b">
        <f>OR(Tabla310813[[#This Row],[Tiempo_lineal (ns)]]&gt;$F$508,Tabla310813[[#This Row],[Tiempo_lineal (ns)]]&lt;$F$509)</f>
        <v>0</v>
      </c>
      <c r="W160" t="b">
        <f>OR(Tabla310813[[#This Row],[Tiempo_normal (ns)]]&gt;$G$508,Tabla310813[[#This Row],[Tiempo_normal (ns)]]&lt;$G$509)</f>
        <v>0</v>
      </c>
      <c r="X160" s="5">
        <v>157</v>
      </c>
      <c r="Y160" t="b">
        <f>OR(Tabla411914[[#This Row],[Tiempo_lineal (ns)]]&gt;$I$508,Tabla411914[[#This Row],[Tiempo_lineal (ns)]]&lt;$I$509)</f>
        <v>1</v>
      </c>
      <c r="Z160" t="b">
        <f>OR(Tabla411914[[#This Row],[Tiempo_normal (ns)]]&gt;$J$508,Tabla411914[[#This Row],[Tiempo_normal (ns)]]&lt;$J$509)</f>
        <v>1</v>
      </c>
      <c r="AA160" s="5">
        <v>157</v>
      </c>
      <c r="AB160" t="b">
        <f>OR(Tabla5121015[[#This Row],[Tiempo_lineal (ns)]]&gt;$L$508,Tabla5121015[[#This Row],[Tiempo_lineal (ns)]]&lt;$L$509)</f>
        <v>0</v>
      </c>
      <c r="AC160" t="b">
        <f>OR(Tabla5121015[[#This Row],[Tiempo_normal (ns)]]&gt;$M$508,Tabla5121015[[#This Row],[Tiempo_normal (ns)]]&lt;$M$509)</f>
        <v>0</v>
      </c>
      <c r="AD160" s="5">
        <v>157</v>
      </c>
      <c r="AE160" t="b">
        <f>OR(Tabla6131116[[#This Row],[Tiempo_lineal (ns)]]&gt;$O$508,Tabla6131116[[#This Row],[Tiempo_lineal (ns)]]&lt;$O$509)</f>
        <v>0</v>
      </c>
      <c r="AF160" s="6" t="b">
        <f>OR(Tabla6131116[[#This Row],[Tiempo_normal (ns)]]&gt;$P$508,Tabla6131116[[#This Row],[Tiempo_normal (ns)]]&lt;$P$509)</f>
        <v>0</v>
      </c>
    </row>
    <row r="161" spans="2:32" x14ac:dyDescent="0.3">
      <c r="B161">
        <v>158</v>
      </c>
      <c r="C161">
        <v>3552</v>
      </c>
      <c r="D161">
        <v>2722</v>
      </c>
      <c r="E161">
        <v>158</v>
      </c>
      <c r="F161">
        <v>7590</v>
      </c>
      <c r="G161">
        <v>791</v>
      </c>
      <c r="H161">
        <v>158</v>
      </c>
      <c r="I161">
        <v>19585</v>
      </c>
      <c r="J161">
        <v>24351</v>
      </c>
      <c r="K161">
        <v>158</v>
      </c>
      <c r="L161">
        <v>15991</v>
      </c>
      <c r="M161">
        <v>5684</v>
      </c>
      <c r="N161">
        <v>158</v>
      </c>
      <c r="O161">
        <v>127432</v>
      </c>
      <c r="P161">
        <v>4998</v>
      </c>
      <c r="R161" s="7">
        <v>158</v>
      </c>
      <c r="S161" t="b">
        <f>OR(Tabla19712[[#This Row],[Tiempo_lineal (ns)]]&gt;$C$508,Tabla19712[[#This Row],[Tiempo_lineal (ns)]]&lt;$C$509)</f>
        <v>0</v>
      </c>
      <c r="T161" t="b">
        <f>OR(Tabla19712[[#This Row],[Tiempo_normal (ns)]]&gt;$D$508,Tabla19712[[#This Row],[Tiempo_normal (ns)]]&lt;$D$509)</f>
        <v>0</v>
      </c>
      <c r="U161" s="7">
        <v>158</v>
      </c>
      <c r="V161" t="b">
        <f>OR(Tabla310813[[#This Row],[Tiempo_lineal (ns)]]&gt;$F$508,Tabla310813[[#This Row],[Tiempo_lineal (ns)]]&lt;$F$509)</f>
        <v>0</v>
      </c>
      <c r="W161" t="b">
        <f>OR(Tabla310813[[#This Row],[Tiempo_normal (ns)]]&gt;$G$508,Tabla310813[[#This Row],[Tiempo_normal (ns)]]&lt;$G$509)</f>
        <v>0</v>
      </c>
      <c r="X161" s="7">
        <v>158</v>
      </c>
      <c r="Y161" t="b">
        <f>OR(Tabla411914[[#This Row],[Tiempo_lineal (ns)]]&gt;$I$508,Tabla411914[[#This Row],[Tiempo_lineal (ns)]]&lt;$I$509)</f>
        <v>0</v>
      </c>
      <c r="Z161" t="b">
        <f>OR(Tabla411914[[#This Row],[Tiempo_normal (ns)]]&gt;$J$508,Tabla411914[[#This Row],[Tiempo_normal (ns)]]&lt;$J$509)</f>
        <v>1</v>
      </c>
      <c r="AA161" s="7">
        <v>158</v>
      </c>
      <c r="AB161" t="b">
        <f>OR(Tabla5121015[[#This Row],[Tiempo_lineal (ns)]]&gt;$L$508,Tabla5121015[[#This Row],[Tiempo_lineal (ns)]]&lt;$L$509)</f>
        <v>1</v>
      </c>
      <c r="AC161" t="b">
        <f>OR(Tabla5121015[[#This Row],[Tiempo_normal (ns)]]&gt;$M$508,Tabla5121015[[#This Row],[Tiempo_normal (ns)]]&lt;$M$509)</f>
        <v>0</v>
      </c>
      <c r="AD161" s="7">
        <v>158</v>
      </c>
      <c r="AE161" t="b">
        <f>OR(Tabla6131116[[#This Row],[Tiempo_lineal (ns)]]&gt;$O$508,Tabla6131116[[#This Row],[Tiempo_lineal (ns)]]&lt;$O$509)</f>
        <v>0</v>
      </c>
      <c r="AF161" s="6" t="b">
        <f>OR(Tabla6131116[[#This Row],[Tiempo_normal (ns)]]&gt;$P$508,Tabla6131116[[#This Row],[Tiempo_normal (ns)]]&lt;$P$509)</f>
        <v>0</v>
      </c>
    </row>
    <row r="162" spans="2:32" x14ac:dyDescent="0.3">
      <c r="B162">
        <v>159</v>
      </c>
      <c r="C162">
        <v>2160</v>
      </c>
      <c r="D162">
        <v>1250</v>
      </c>
      <c r="E162">
        <v>159</v>
      </c>
      <c r="F162">
        <v>5679</v>
      </c>
      <c r="G162">
        <v>1116</v>
      </c>
      <c r="H162">
        <v>159</v>
      </c>
      <c r="I162">
        <v>19921</v>
      </c>
      <c r="J162">
        <v>5351</v>
      </c>
      <c r="K162">
        <v>159</v>
      </c>
      <c r="L162">
        <v>44829</v>
      </c>
      <c r="M162">
        <v>8703</v>
      </c>
      <c r="N162">
        <v>159</v>
      </c>
      <c r="O162">
        <v>115282</v>
      </c>
      <c r="P162">
        <v>6359</v>
      </c>
      <c r="R162" s="5">
        <v>159</v>
      </c>
      <c r="S162" t="b">
        <f>OR(Tabla19712[[#This Row],[Tiempo_lineal (ns)]]&gt;$C$508,Tabla19712[[#This Row],[Tiempo_lineal (ns)]]&lt;$C$509)</f>
        <v>0</v>
      </c>
      <c r="T162" t="b">
        <f>OR(Tabla19712[[#This Row],[Tiempo_normal (ns)]]&gt;$D$508,Tabla19712[[#This Row],[Tiempo_normal (ns)]]&lt;$D$509)</f>
        <v>0</v>
      </c>
      <c r="U162" s="5">
        <v>159</v>
      </c>
      <c r="V162" t="b">
        <f>OR(Tabla310813[[#This Row],[Tiempo_lineal (ns)]]&gt;$F$508,Tabla310813[[#This Row],[Tiempo_lineal (ns)]]&lt;$F$509)</f>
        <v>0</v>
      </c>
      <c r="W162" t="b">
        <f>OR(Tabla310813[[#This Row],[Tiempo_normal (ns)]]&gt;$G$508,Tabla310813[[#This Row],[Tiempo_normal (ns)]]&lt;$G$509)</f>
        <v>0</v>
      </c>
      <c r="X162" s="5">
        <v>159</v>
      </c>
      <c r="Y162" t="b">
        <f>OR(Tabla411914[[#This Row],[Tiempo_lineal (ns)]]&gt;$I$508,Tabla411914[[#This Row],[Tiempo_lineal (ns)]]&lt;$I$509)</f>
        <v>0</v>
      </c>
      <c r="Z162" t="b">
        <f>OR(Tabla411914[[#This Row],[Tiempo_normal (ns)]]&gt;$J$508,Tabla411914[[#This Row],[Tiempo_normal (ns)]]&lt;$J$509)</f>
        <v>0</v>
      </c>
      <c r="AA162" s="5">
        <v>159</v>
      </c>
      <c r="AB162" t="b">
        <f>OR(Tabla5121015[[#This Row],[Tiempo_lineal (ns)]]&gt;$L$508,Tabla5121015[[#This Row],[Tiempo_lineal (ns)]]&lt;$L$509)</f>
        <v>0</v>
      </c>
      <c r="AC162" t="b">
        <f>OR(Tabla5121015[[#This Row],[Tiempo_normal (ns)]]&gt;$M$508,Tabla5121015[[#This Row],[Tiempo_normal (ns)]]&lt;$M$509)</f>
        <v>0</v>
      </c>
      <c r="AD162" s="5">
        <v>159</v>
      </c>
      <c r="AE162" t="b">
        <f>OR(Tabla6131116[[#This Row],[Tiempo_lineal (ns)]]&gt;$O$508,Tabla6131116[[#This Row],[Tiempo_lineal (ns)]]&lt;$O$509)</f>
        <v>0</v>
      </c>
      <c r="AF162" s="6" t="b">
        <f>OR(Tabla6131116[[#This Row],[Tiempo_normal (ns)]]&gt;$P$508,Tabla6131116[[#This Row],[Tiempo_normal (ns)]]&lt;$P$509)</f>
        <v>0</v>
      </c>
    </row>
    <row r="163" spans="2:32" x14ac:dyDescent="0.3">
      <c r="B163">
        <v>160</v>
      </c>
      <c r="C163">
        <v>4704</v>
      </c>
      <c r="D163">
        <v>1305</v>
      </c>
      <c r="E163">
        <v>160</v>
      </c>
      <c r="F163">
        <v>6396</v>
      </c>
      <c r="G163">
        <v>1400</v>
      </c>
      <c r="H163">
        <v>160</v>
      </c>
      <c r="I163">
        <v>24273</v>
      </c>
      <c r="J163">
        <v>20112</v>
      </c>
      <c r="K163">
        <v>160</v>
      </c>
      <c r="L163">
        <v>50699</v>
      </c>
      <c r="M163">
        <v>6240</v>
      </c>
      <c r="N163">
        <v>160</v>
      </c>
      <c r="O163">
        <v>132332</v>
      </c>
      <c r="P163">
        <v>9470</v>
      </c>
      <c r="R163" s="7">
        <v>160</v>
      </c>
      <c r="S163" t="b">
        <f>OR(Tabla19712[[#This Row],[Tiempo_lineal (ns)]]&gt;$C$508,Tabla19712[[#This Row],[Tiempo_lineal (ns)]]&lt;$C$509)</f>
        <v>1</v>
      </c>
      <c r="T163" t="b">
        <f>OR(Tabla19712[[#This Row],[Tiempo_normal (ns)]]&gt;$D$508,Tabla19712[[#This Row],[Tiempo_normal (ns)]]&lt;$D$509)</f>
        <v>0</v>
      </c>
      <c r="U163" s="7">
        <v>160</v>
      </c>
      <c r="V163" t="b">
        <f>OR(Tabla310813[[#This Row],[Tiempo_lineal (ns)]]&gt;$F$508,Tabla310813[[#This Row],[Tiempo_lineal (ns)]]&lt;$F$509)</f>
        <v>0</v>
      </c>
      <c r="W163" t="b">
        <f>OR(Tabla310813[[#This Row],[Tiempo_normal (ns)]]&gt;$G$508,Tabla310813[[#This Row],[Tiempo_normal (ns)]]&lt;$G$509)</f>
        <v>0</v>
      </c>
      <c r="X163" s="7">
        <v>160</v>
      </c>
      <c r="Y163" t="b">
        <f>OR(Tabla411914[[#This Row],[Tiempo_lineal (ns)]]&gt;$I$508,Tabla411914[[#This Row],[Tiempo_lineal (ns)]]&lt;$I$509)</f>
        <v>0</v>
      </c>
      <c r="Z163" t="b">
        <f>OR(Tabla411914[[#This Row],[Tiempo_normal (ns)]]&gt;$J$508,Tabla411914[[#This Row],[Tiempo_normal (ns)]]&lt;$J$509)</f>
        <v>1</v>
      </c>
      <c r="AA163" s="7">
        <v>160</v>
      </c>
      <c r="AB163" t="b">
        <f>OR(Tabla5121015[[#This Row],[Tiempo_lineal (ns)]]&gt;$L$508,Tabla5121015[[#This Row],[Tiempo_lineal (ns)]]&lt;$L$509)</f>
        <v>0</v>
      </c>
      <c r="AC163" t="b">
        <f>OR(Tabla5121015[[#This Row],[Tiempo_normal (ns)]]&gt;$M$508,Tabla5121015[[#This Row],[Tiempo_normal (ns)]]&lt;$M$509)</f>
        <v>0</v>
      </c>
      <c r="AD163" s="7">
        <v>160</v>
      </c>
      <c r="AE163" t="b">
        <f>OR(Tabla6131116[[#This Row],[Tiempo_lineal (ns)]]&gt;$O$508,Tabla6131116[[#This Row],[Tiempo_lineal (ns)]]&lt;$O$509)</f>
        <v>0</v>
      </c>
      <c r="AF163" s="6" t="b">
        <f>OR(Tabla6131116[[#This Row],[Tiempo_normal (ns)]]&gt;$P$508,Tabla6131116[[#This Row],[Tiempo_normal (ns)]]&lt;$P$509)</f>
        <v>0</v>
      </c>
    </row>
    <row r="164" spans="2:32" x14ac:dyDescent="0.3">
      <c r="B164">
        <v>161</v>
      </c>
      <c r="C164">
        <v>2925</v>
      </c>
      <c r="D164">
        <v>2438</v>
      </c>
      <c r="E164">
        <v>161</v>
      </c>
      <c r="F164">
        <v>6330</v>
      </c>
      <c r="G164">
        <v>1054</v>
      </c>
      <c r="H164">
        <v>161</v>
      </c>
      <c r="I164">
        <v>25202</v>
      </c>
      <c r="J164">
        <v>4212</v>
      </c>
      <c r="K164">
        <v>161</v>
      </c>
      <c r="L164">
        <v>44880</v>
      </c>
      <c r="M164">
        <v>5583</v>
      </c>
      <c r="N164">
        <v>161</v>
      </c>
      <c r="O164">
        <v>272938</v>
      </c>
      <c r="P164">
        <v>5306</v>
      </c>
      <c r="R164" s="5">
        <v>161</v>
      </c>
      <c r="S164" t="b">
        <f>OR(Tabla19712[[#This Row],[Tiempo_lineal (ns)]]&gt;$C$508,Tabla19712[[#This Row],[Tiempo_lineal (ns)]]&lt;$C$509)</f>
        <v>0</v>
      </c>
      <c r="T164" t="b">
        <f>OR(Tabla19712[[#This Row],[Tiempo_normal (ns)]]&gt;$D$508,Tabla19712[[#This Row],[Tiempo_normal (ns)]]&lt;$D$509)</f>
        <v>0</v>
      </c>
      <c r="U164" s="5">
        <v>161</v>
      </c>
      <c r="V164" t="b">
        <f>OR(Tabla310813[[#This Row],[Tiempo_lineal (ns)]]&gt;$F$508,Tabla310813[[#This Row],[Tiempo_lineal (ns)]]&lt;$F$509)</f>
        <v>0</v>
      </c>
      <c r="W164" t="b">
        <f>OR(Tabla310813[[#This Row],[Tiempo_normal (ns)]]&gt;$G$508,Tabla310813[[#This Row],[Tiempo_normal (ns)]]&lt;$G$509)</f>
        <v>0</v>
      </c>
      <c r="X164" s="5">
        <v>161</v>
      </c>
      <c r="Y164" t="b">
        <f>OR(Tabla411914[[#This Row],[Tiempo_lineal (ns)]]&gt;$I$508,Tabla411914[[#This Row],[Tiempo_lineal (ns)]]&lt;$I$509)</f>
        <v>0</v>
      </c>
      <c r="Z164" t="b">
        <f>OR(Tabla411914[[#This Row],[Tiempo_normal (ns)]]&gt;$J$508,Tabla411914[[#This Row],[Tiempo_normal (ns)]]&lt;$J$509)</f>
        <v>0</v>
      </c>
      <c r="AA164" s="5">
        <v>161</v>
      </c>
      <c r="AB164" t="b">
        <f>OR(Tabla5121015[[#This Row],[Tiempo_lineal (ns)]]&gt;$L$508,Tabla5121015[[#This Row],[Tiempo_lineal (ns)]]&lt;$L$509)</f>
        <v>0</v>
      </c>
      <c r="AC164" t="b">
        <f>OR(Tabla5121015[[#This Row],[Tiempo_normal (ns)]]&gt;$M$508,Tabla5121015[[#This Row],[Tiempo_normal (ns)]]&lt;$M$509)</f>
        <v>0</v>
      </c>
      <c r="AD164" s="5">
        <v>161</v>
      </c>
      <c r="AE164" t="b">
        <f>OR(Tabla6131116[[#This Row],[Tiempo_lineal (ns)]]&gt;$O$508,Tabla6131116[[#This Row],[Tiempo_lineal (ns)]]&lt;$O$509)</f>
        <v>1</v>
      </c>
      <c r="AF164" s="6" t="b">
        <f>OR(Tabla6131116[[#This Row],[Tiempo_normal (ns)]]&gt;$P$508,Tabla6131116[[#This Row],[Tiempo_normal (ns)]]&lt;$P$509)</f>
        <v>0</v>
      </c>
    </row>
    <row r="165" spans="2:32" x14ac:dyDescent="0.3">
      <c r="B165">
        <v>162</v>
      </c>
      <c r="C165">
        <v>2834</v>
      </c>
      <c r="D165">
        <v>3791</v>
      </c>
      <c r="E165">
        <v>162</v>
      </c>
      <c r="F165">
        <v>5285</v>
      </c>
      <c r="G165">
        <v>1782</v>
      </c>
      <c r="H165">
        <v>162</v>
      </c>
      <c r="I165">
        <v>19093</v>
      </c>
      <c r="J165">
        <v>4777</v>
      </c>
      <c r="K165">
        <v>162</v>
      </c>
      <c r="L165">
        <v>45250</v>
      </c>
      <c r="M165">
        <v>4351</v>
      </c>
      <c r="N165">
        <v>162</v>
      </c>
      <c r="O165">
        <v>145150</v>
      </c>
      <c r="P165">
        <v>4270</v>
      </c>
      <c r="R165" s="7">
        <v>162</v>
      </c>
      <c r="S165" t="b">
        <f>OR(Tabla19712[[#This Row],[Tiempo_lineal (ns)]]&gt;$C$508,Tabla19712[[#This Row],[Tiempo_lineal (ns)]]&lt;$C$509)</f>
        <v>0</v>
      </c>
      <c r="T165" t="b">
        <f>OR(Tabla19712[[#This Row],[Tiempo_normal (ns)]]&gt;$D$508,Tabla19712[[#This Row],[Tiempo_normal (ns)]]&lt;$D$509)</f>
        <v>1</v>
      </c>
      <c r="U165" s="7">
        <v>162</v>
      </c>
      <c r="V165" t="b">
        <f>OR(Tabla310813[[#This Row],[Tiempo_lineal (ns)]]&gt;$F$508,Tabla310813[[#This Row],[Tiempo_lineal (ns)]]&lt;$F$509)</f>
        <v>0</v>
      </c>
      <c r="W165" t="b">
        <f>OR(Tabla310813[[#This Row],[Tiempo_normal (ns)]]&gt;$G$508,Tabla310813[[#This Row],[Tiempo_normal (ns)]]&lt;$G$509)</f>
        <v>0</v>
      </c>
      <c r="X165" s="7">
        <v>162</v>
      </c>
      <c r="Y165" t="b">
        <f>OR(Tabla411914[[#This Row],[Tiempo_lineal (ns)]]&gt;$I$508,Tabla411914[[#This Row],[Tiempo_lineal (ns)]]&lt;$I$509)</f>
        <v>0</v>
      </c>
      <c r="Z165" t="b">
        <f>OR(Tabla411914[[#This Row],[Tiempo_normal (ns)]]&gt;$J$508,Tabla411914[[#This Row],[Tiempo_normal (ns)]]&lt;$J$509)</f>
        <v>0</v>
      </c>
      <c r="AA165" s="7">
        <v>162</v>
      </c>
      <c r="AB165" t="b">
        <f>OR(Tabla5121015[[#This Row],[Tiempo_lineal (ns)]]&gt;$L$508,Tabla5121015[[#This Row],[Tiempo_lineal (ns)]]&lt;$L$509)</f>
        <v>0</v>
      </c>
      <c r="AC165" t="b">
        <f>OR(Tabla5121015[[#This Row],[Tiempo_normal (ns)]]&gt;$M$508,Tabla5121015[[#This Row],[Tiempo_normal (ns)]]&lt;$M$509)</f>
        <v>0</v>
      </c>
      <c r="AD165" s="7">
        <v>162</v>
      </c>
      <c r="AE165" t="b">
        <f>OR(Tabla6131116[[#This Row],[Tiempo_lineal (ns)]]&gt;$O$508,Tabla6131116[[#This Row],[Tiempo_lineal (ns)]]&lt;$O$509)</f>
        <v>0</v>
      </c>
      <c r="AF165" s="6" t="b">
        <f>OR(Tabla6131116[[#This Row],[Tiempo_normal (ns)]]&gt;$P$508,Tabla6131116[[#This Row],[Tiempo_normal (ns)]]&lt;$P$509)</f>
        <v>0</v>
      </c>
    </row>
    <row r="166" spans="2:32" x14ac:dyDescent="0.3">
      <c r="B166">
        <v>163</v>
      </c>
      <c r="C166">
        <v>3788</v>
      </c>
      <c r="D166">
        <v>1979</v>
      </c>
      <c r="E166">
        <v>163</v>
      </c>
      <c r="F166">
        <v>7050</v>
      </c>
      <c r="G166">
        <v>1275</v>
      </c>
      <c r="H166">
        <v>163</v>
      </c>
      <c r="I166">
        <v>18922</v>
      </c>
      <c r="J166">
        <v>2717</v>
      </c>
      <c r="K166">
        <v>163</v>
      </c>
      <c r="L166">
        <v>32208</v>
      </c>
      <c r="M166">
        <v>16285</v>
      </c>
      <c r="N166">
        <v>163</v>
      </c>
      <c r="O166">
        <v>23529</v>
      </c>
      <c r="P166">
        <v>6140</v>
      </c>
      <c r="R166" s="5">
        <v>163</v>
      </c>
      <c r="S166" t="b">
        <f>OR(Tabla19712[[#This Row],[Tiempo_lineal (ns)]]&gt;$C$508,Tabla19712[[#This Row],[Tiempo_lineal (ns)]]&lt;$C$509)</f>
        <v>0</v>
      </c>
      <c r="T166" t="b">
        <f>OR(Tabla19712[[#This Row],[Tiempo_normal (ns)]]&gt;$D$508,Tabla19712[[#This Row],[Tiempo_normal (ns)]]&lt;$D$509)</f>
        <v>0</v>
      </c>
      <c r="U166" s="5">
        <v>163</v>
      </c>
      <c r="V166" t="b">
        <f>OR(Tabla310813[[#This Row],[Tiempo_lineal (ns)]]&gt;$F$508,Tabla310813[[#This Row],[Tiempo_lineal (ns)]]&lt;$F$509)</f>
        <v>0</v>
      </c>
      <c r="W166" t="b">
        <f>OR(Tabla310813[[#This Row],[Tiempo_normal (ns)]]&gt;$G$508,Tabla310813[[#This Row],[Tiempo_normal (ns)]]&lt;$G$509)</f>
        <v>0</v>
      </c>
      <c r="X166" s="5">
        <v>163</v>
      </c>
      <c r="Y166" t="b">
        <f>OR(Tabla411914[[#This Row],[Tiempo_lineal (ns)]]&gt;$I$508,Tabla411914[[#This Row],[Tiempo_lineal (ns)]]&lt;$I$509)</f>
        <v>0</v>
      </c>
      <c r="Z166" t="b">
        <f>OR(Tabla411914[[#This Row],[Tiempo_normal (ns)]]&gt;$J$508,Tabla411914[[#This Row],[Tiempo_normal (ns)]]&lt;$J$509)</f>
        <v>0</v>
      </c>
      <c r="AA166" s="5">
        <v>163</v>
      </c>
      <c r="AB166" t="b">
        <f>OR(Tabla5121015[[#This Row],[Tiempo_lineal (ns)]]&gt;$L$508,Tabla5121015[[#This Row],[Tiempo_lineal (ns)]]&lt;$L$509)</f>
        <v>1</v>
      </c>
      <c r="AC166" t="b">
        <f>OR(Tabla5121015[[#This Row],[Tiempo_normal (ns)]]&gt;$M$508,Tabla5121015[[#This Row],[Tiempo_normal (ns)]]&lt;$M$509)</f>
        <v>1</v>
      </c>
      <c r="AD166" s="5">
        <v>163</v>
      </c>
      <c r="AE166" t="b">
        <f>OR(Tabla6131116[[#This Row],[Tiempo_lineal (ns)]]&gt;$O$508,Tabla6131116[[#This Row],[Tiempo_lineal (ns)]]&lt;$O$509)</f>
        <v>1</v>
      </c>
      <c r="AF166" s="6" t="b">
        <f>OR(Tabla6131116[[#This Row],[Tiempo_normal (ns)]]&gt;$P$508,Tabla6131116[[#This Row],[Tiempo_normal (ns)]]&lt;$P$509)</f>
        <v>0</v>
      </c>
    </row>
    <row r="167" spans="2:32" x14ac:dyDescent="0.3">
      <c r="B167">
        <v>164</v>
      </c>
      <c r="C167">
        <v>2745</v>
      </c>
      <c r="D167">
        <v>966</v>
      </c>
      <c r="E167">
        <v>164</v>
      </c>
      <c r="F167">
        <v>5475</v>
      </c>
      <c r="G167">
        <v>826</v>
      </c>
      <c r="H167">
        <v>164</v>
      </c>
      <c r="I167">
        <v>17577</v>
      </c>
      <c r="J167">
        <v>2945</v>
      </c>
      <c r="K167">
        <v>164</v>
      </c>
      <c r="L167">
        <v>44805</v>
      </c>
      <c r="M167">
        <v>4382</v>
      </c>
      <c r="N167">
        <v>164</v>
      </c>
      <c r="O167">
        <v>128442</v>
      </c>
      <c r="P167">
        <v>5363</v>
      </c>
      <c r="R167" s="7">
        <v>164</v>
      </c>
      <c r="S167" t="b">
        <f>OR(Tabla19712[[#This Row],[Tiempo_lineal (ns)]]&gt;$C$508,Tabla19712[[#This Row],[Tiempo_lineal (ns)]]&lt;$C$509)</f>
        <v>0</v>
      </c>
      <c r="T167" t="b">
        <f>OR(Tabla19712[[#This Row],[Tiempo_normal (ns)]]&gt;$D$508,Tabla19712[[#This Row],[Tiempo_normal (ns)]]&lt;$D$509)</f>
        <v>0</v>
      </c>
      <c r="U167" s="7">
        <v>164</v>
      </c>
      <c r="V167" t="b">
        <f>OR(Tabla310813[[#This Row],[Tiempo_lineal (ns)]]&gt;$F$508,Tabla310813[[#This Row],[Tiempo_lineal (ns)]]&lt;$F$509)</f>
        <v>0</v>
      </c>
      <c r="W167" t="b">
        <f>OR(Tabla310813[[#This Row],[Tiempo_normal (ns)]]&gt;$G$508,Tabla310813[[#This Row],[Tiempo_normal (ns)]]&lt;$G$509)</f>
        <v>0</v>
      </c>
      <c r="X167" s="7">
        <v>164</v>
      </c>
      <c r="Y167" t="b">
        <f>OR(Tabla411914[[#This Row],[Tiempo_lineal (ns)]]&gt;$I$508,Tabla411914[[#This Row],[Tiempo_lineal (ns)]]&lt;$I$509)</f>
        <v>0</v>
      </c>
      <c r="Z167" t="b">
        <f>OR(Tabla411914[[#This Row],[Tiempo_normal (ns)]]&gt;$J$508,Tabla411914[[#This Row],[Tiempo_normal (ns)]]&lt;$J$509)</f>
        <v>0</v>
      </c>
      <c r="AA167" s="7">
        <v>164</v>
      </c>
      <c r="AB167" t="b">
        <f>OR(Tabla5121015[[#This Row],[Tiempo_lineal (ns)]]&gt;$L$508,Tabla5121015[[#This Row],[Tiempo_lineal (ns)]]&lt;$L$509)</f>
        <v>0</v>
      </c>
      <c r="AC167" t="b">
        <f>OR(Tabla5121015[[#This Row],[Tiempo_normal (ns)]]&gt;$M$508,Tabla5121015[[#This Row],[Tiempo_normal (ns)]]&lt;$M$509)</f>
        <v>0</v>
      </c>
      <c r="AD167" s="7">
        <v>164</v>
      </c>
      <c r="AE167" t="b">
        <f>OR(Tabla6131116[[#This Row],[Tiempo_lineal (ns)]]&gt;$O$508,Tabla6131116[[#This Row],[Tiempo_lineal (ns)]]&lt;$O$509)</f>
        <v>0</v>
      </c>
      <c r="AF167" s="6" t="b">
        <f>OR(Tabla6131116[[#This Row],[Tiempo_normal (ns)]]&gt;$P$508,Tabla6131116[[#This Row],[Tiempo_normal (ns)]]&lt;$P$509)</f>
        <v>0</v>
      </c>
    </row>
    <row r="168" spans="2:32" x14ac:dyDescent="0.3">
      <c r="B168">
        <v>165</v>
      </c>
      <c r="C168">
        <v>3308</v>
      </c>
      <c r="D168">
        <v>866</v>
      </c>
      <c r="E168">
        <v>165</v>
      </c>
      <c r="F168">
        <v>6438</v>
      </c>
      <c r="G168">
        <v>1856</v>
      </c>
      <c r="H168">
        <v>165</v>
      </c>
      <c r="I168">
        <v>18720</v>
      </c>
      <c r="J168">
        <v>4104</v>
      </c>
      <c r="K168">
        <v>165</v>
      </c>
      <c r="L168">
        <v>35071</v>
      </c>
      <c r="M168">
        <v>4128</v>
      </c>
      <c r="N168">
        <v>165</v>
      </c>
      <c r="O168">
        <v>128996</v>
      </c>
      <c r="P168">
        <v>6089</v>
      </c>
      <c r="R168" s="5">
        <v>165</v>
      </c>
      <c r="S168" t="b">
        <f>OR(Tabla19712[[#This Row],[Tiempo_lineal (ns)]]&gt;$C$508,Tabla19712[[#This Row],[Tiempo_lineal (ns)]]&lt;$C$509)</f>
        <v>0</v>
      </c>
      <c r="T168" t="b">
        <f>OR(Tabla19712[[#This Row],[Tiempo_normal (ns)]]&gt;$D$508,Tabla19712[[#This Row],[Tiempo_normal (ns)]]&lt;$D$509)</f>
        <v>0</v>
      </c>
      <c r="U168" s="5">
        <v>165</v>
      </c>
      <c r="V168" t="b">
        <f>OR(Tabla310813[[#This Row],[Tiempo_lineal (ns)]]&gt;$F$508,Tabla310813[[#This Row],[Tiempo_lineal (ns)]]&lt;$F$509)</f>
        <v>0</v>
      </c>
      <c r="W168" t="b">
        <f>OR(Tabla310813[[#This Row],[Tiempo_normal (ns)]]&gt;$G$508,Tabla310813[[#This Row],[Tiempo_normal (ns)]]&lt;$G$509)</f>
        <v>0</v>
      </c>
      <c r="X168" s="5">
        <v>165</v>
      </c>
      <c r="Y168" t="b">
        <f>OR(Tabla411914[[#This Row],[Tiempo_lineal (ns)]]&gt;$I$508,Tabla411914[[#This Row],[Tiempo_lineal (ns)]]&lt;$I$509)</f>
        <v>0</v>
      </c>
      <c r="Z168" t="b">
        <f>OR(Tabla411914[[#This Row],[Tiempo_normal (ns)]]&gt;$J$508,Tabla411914[[#This Row],[Tiempo_normal (ns)]]&lt;$J$509)</f>
        <v>0</v>
      </c>
      <c r="AA168" s="5">
        <v>165</v>
      </c>
      <c r="AB168" t="b">
        <f>OR(Tabla5121015[[#This Row],[Tiempo_lineal (ns)]]&gt;$L$508,Tabla5121015[[#This Row],[Tiempo_lineal (ns)]]&lt;$L$509)</f>
        <v>1</v>
      </c>
      <c r="AC168" t="b">
        <f>OR(Tabla5121015[[#This Row],[Tiempo_normal (ns)]]&gt;$M$508,Tabla5121015[[#This Row],[Tiempo_normal (ns)]]&lt;$M$509)</f>
        <v>0</v>
      </c>
      <c r="AD168" s="5">
        <v>165</v>
      </c>
      <c r="AE168" t="b">
        <f>OR(Tabla6131116[[#This Row],[Tiempo_lineal (ns)]]&gt;$O$508,Tabla6131116[[#This Row],[Tiempo_lineal (ns)]]&lt;$O$509)</f>
        <v>0</v>
      </c>
      <c r="AF168" s="6" t="b">
        <f>OR(Tabla6131116[[#This Row],[Tiempo_normal (ns)]]&gt;$P$508,Tabla6131116[[#This Row],[Tiempo_normal (ns)]]&lt;$P$509)</f>
        <v>0</v>
      </c>
    </row>
    <row r="169" spans="2:32" x14ac:dyDescent="0.3">
      <c r="B169">
        <v>166</v>
      </c>
      <c r="C169">
        <v>2588</v>
      </c>
      <c r="D169">
        <v>2607</v>
      </c>
      <c r="E169">
        <v>166</v>
      </c>
      <c r="F169">
        <v>5954</v>
      </c>
      <c r="G169">
        <v>1082</v>
      </c>
      <c r="H169">
        <v>166</v>
      </c>
      <c r="I169">
        <v>7806</v>
      </c>
      <c r="J169">
        <v>4415</v>
      </c>
      <c r="K169">
        <v>166</v>
      </c>
      <c r="L169">
        <v>46481</v>
      </c>
      <c r="M169">
        <v>4433</v>
      </c>
      <c r="N169">
        <v>166</v>
      </c>
      <c r="O169">
        <v>515688</v>
      </c>
      <c r="P169">
        <v>4511</v>
      </c>
      <c r="R169" s="7">
        <v>166</v>
      </c>
      <c r="S169" t="b">
        <f>OR(Tabla19712[[#This Row],[Tiempo_lineal (ns)]]&gt;$C$508,Tabla19712[[#This Row],[Tiempo_lineal (ns)]]&lt;$C$509)</f>
        <v>0</v>
      </c>
      <c r="T169" t="b">
        <f>OR(Tabla19712[[#This Row],[Tiempo_normal (ns)]]&gt;$D$508,Tabla19712[[#This Row],[Tiempo_normal (ns)]]&lt;$D$509)</f>
        <v>0</v>
      </c>
      <c r="U169" s="7">
        <v>166</v>
      </c>
      <c r="V169" t="b">
        <f>OR(Tabla310813[[#This Row],[Tiempo_lineal (ns)]]&gt;$F$508,Tabla310813[[#This Row],[Tiempo_lineal (ns)]]&lt;$F$509)</f>
        <v>0</v>
      </c>
      <c r="W169" t="b">
        <f>OR(Tabla310813[[#This Row],[Tiempo_normal (ns)]]&gt;$G$508,Tabla310813[[#This Row],[Tiempo_normal (ns)]]&lt;$G$509)</f>
        <v>0</v>
      </c>
      <c r="X169" s="7">
        <v>166</v>
      </c>
      <c r="Y169" t="b">
        <f>OR(Tabla411914[[#This Row],[Tiempo_lineal (ns)]]&gt;$I$508,Tabla411914[[#This Row],[Tiempo_lineal (ns)]]&lt;$I$509)</f>
        <v>1</v>
      </c>
      <c r="Z169" t="b">
        <f>OR(Tabla411914[[#This Row],[Tiempo_normal (ns)]]&gt;$J$508,Tabla411914[[#This Row],[Tiempo_normal (ns)]]&lt;$J$509)</f>
        <v>0</v>
      </c>
      <c r="AA169" s="7">
        <v>166</v>
      </c>
      <c r="AB169" t="b">
        <f>OR(Tabla5121015[[#This Row],[Tiempo_lineal (ns)]]&gt;$L$508,Tabla5121015[[#This Row],[Tiempo_lineal (ns)]]&lt;$L$509)</f>
        <v>0</v>
      </c>
      <c r="AC169" t="b">
        <f>OR(Tabla5121015[[#This Row],[Tiempo_normal (ns)]]&gt;$M$508,Tabla5121015[[#This Row],[Tiempo_normal (ns)]]&lt;$M$509)</f>
        <v>0</v>
      </c>
      <c r="AD169" s="7">
        <v>166</v>
      </c>
      <c r="AE169" t="b">
        <f>OR(Tabla6131116[[#This Row],[Tiempo_lineal (ns)]]&gt;$O$508,Tabla6131116[[#This Row],[Tiempo_lineal (ns)]]&lt;$O$509)</f>
        <v>1</v>
      </c>
      <c r="AF169" s="6" t="b">
        <f>OR(Tabla6131116[[#This Row],[Tiempo_normal (ns)]]&gt;$P$508,Tabla6131116[[#This Row],[Tiempo_normal (ns)]]&lt;$P$509)</f>
        <v>0</v>
      </c>
    </row>
    <row r="170" spans="2:32" x14ac:dyDescent="0.3">
      <c r="B170">
        <v>167</v>
      </c>
      <c r="C170">
        <v>2589</v>
      </c>
      <c r="D170">
        <v>733</v>
      </c>
      <c r="E170">
        <v>167</v>
      </c>
      <c r="F170">
        <v>5966</v>
      </c>
      <c r="G170">
        <v>1014</v>
      </c>
      <c r="H170">
        <v>167</v>
      </c>
      <c r="I170">
        <v>17927</v>
      </c>
      <c r="J170">
        <v>23106</v>
      </c>
      <c r="K170">
        <v>167</v>
      </c>
      <c r="L170">
        <v>53373</v>
      </c>
      <c r="M170">
        <v>5010</v>
      </c>
      <c r="N170">
        <v>167</v>
      </c>
      <c r="O170">
        <v>126738</v>
      </c>
      <c r="P170">
        <v>35224</v>
      </c>
      <c r="R170" s="5">
        <v>167</v>
      </c>
      <c r="S170" t="b">
        <f>OR(Tabla19712[[#This Row],[Tiempo_lineal (ns)]]&gt;$C$508,Tabla19712[[#This Row],[Tiempo_lineal (ns)]]&lt;$C$509)</f>
        <v>0</v>
      </c>
      <c r="T170" t="b">
        <f>OR(Tabla19712[[#This Row],[Tiempo_normal (ns)]]&gt;$D$508,Tabla19712[[#This Row],[Tiempo_normal (ns)]]&lt;$D$509)</f>
        <v>0</v>
      </c>
      <c r="U170" s="5">
        <v>167</v>
      </c>
      <c r="V170" t="b">
        <f>OR(Tabla310813[[#This Row],[Tiempo_lineal (ns)]]&gt;$F$508,Tabla310813[[#This Row],[Tiempo_lineal (ns)]]&lt;$F$509)</f>
        <v>0</v>
      </c>
      <c r="W170" t="b">
        <f>OR(Tabla310813[[#This Row],[Tiempo_normal (ns)]]&gt;$G$508,Tabla310813[[#This Row],[Tiempo_normal (ns)]]&lt;$G$509)</f>
        <v>0</v>
      </c>
      <c r="X170" s="5">
        <v>167</v>
      </c>
      <c r="Y170" t="b">
        <f>OR(Tabla411914[[#This Row],[Tiempo_lineal (ns)]]&gt;$I$508,Tabla411914[[#This Row],[Tiempo_lineal (ns)]]&lt;$I$509)</f>
        <v>0</v>
      </c>
      <c r="Z170" t="b">
        <f>OR(Tabla411914[[#This Row],[Tiempo_normal (ns)]]&gt;$J$508,Tabla411914[[#This Row],[Tiempo_normal (ns)]]&lt;$J$509)</f>
        <v>1</v>
      </c>
      <c r="AA170" s="5">
        <v>167</v>
      </c>
      <c r="AB170" t="b">
        <f>OR(Tabla5121015[[#This Row],[Tiempo_lineal (ns)]]&gt;$L$508,Tabla5121015[[#This Row],[Tiempo_lineal (ns)]]&lt;$L$509)</f>
        <v>0</v>
      </c>
      <c r="AC170" t="b">
        <f>OR(Tabla5121015[[#This Row],[Tiempo_normal (ns)]]&gt;$M$508,Tabla5121015[[#This Row],[Tiempo_normal (ns)]]&lt;$M$509)</f>
        <v>0</v>
      </c>
      <c r="AD170" s="5">
        <v>167</v>
      </c>
      <c r="AE170" t="b">
        <f>OR(Tabla6131116[[#This Row],[Tiempo_lineal (ns)]]&gt;$O$508,Tabla6131116[[#This Row],[Tiempo_lineal (ns)]]&lt;$O$509)</f>
        <v>0</v>
      </c>
      <c r="AF170" s="6" t="b">
        <f>OR(Tabla6131116[[#This Row],[Tiempo_normal (ns)]]&gt;$P$508,Tabla6131116[[#This Row],[Tiempo_normal (ns)]]&lt;$P$509)</f>
        <v>1</v>
      </c>
    </row>
    <row r="171" spans="2:32" x14ac:dyDescent="0.3">
      <c r="B171">
        <v>168</v>
      </c>
      <c r="C171">
        <v>3352</v>
      </c>
      <c r="D171">
        <v>1343</v>
      </c>
      <c r="E171">
        <v>168</v>
      </c>
      <c r="F171">
        <v>8956</v>
      </c>
      <c r="G171">
        <v>2695</v>
      </c>
      <c r="H171">
        <v>168</v>
      </c>
      <c r="I171">
        <v>20988</v>
      </c>
      <c r="J171">
        <v>4826</v>
      </c>
      <c r="K171">
        <v>168</v>
      </c>
      <c r="L171">
        <v>47176</v>
      </c>
      <c r="M171">
        <v>5630</v>
      </c>
      <c r="N171">
        <v>168</v>
      </c>
      <c r="O171">
        <v>148218</v>
      </c>
      <c r="P171">
        <v>194132</v>
      </c>
      <c r="R171" s="7">
        <v>168</v>
      </c>
      <c r="S171" t="b">
        <f>OR(Tabla19712[[#This Row],[Tiempo_lineal (ns)]]&gt;$C$508,Tabla19712[[#This Row],[Tiempo_lineal (ns)]]&lt;$C$509)</f>
        <v>0</v>
      </c>
      <c r="T171" t="b">
        <f>OR(Tabla19712[[#This Row],[Tiempo_normal (ns)]]&gt;$D$508,Tabla19712[[#This Row],[Tiempo_normal (ns)]]&lt;$D$509)</f>
        <v>0</v>
      </c>
      <c r="U171" s="7">
        <v>168</v>
      </c>
      <c r="V171" t="b">
        <f>OR(Tabla310813[[#This Row],[Tiempo_lineal (ns)]]&gt;$F$508,Tabla310813[[#This Row],[Tiempo_lineal (ns)]]&lt;$F$509)</f>
        <v>0</v>
      </c>
      <c r="W171" t="b">
        <f>OR(Tabla310813[[#This Row],[Tiempo_normal (ns)]]&gt;$G$508,Tabla310813[[#This Row],[Tiempo_normal (ns)]]&lt;$G$509)</f>
        <v>0</v>
      </c>
      <c r="X171" s="7">
        <v>168</v>
      </c>
      <c r="Y171" t="b">
        <f>OR(Tabla411914[[#This Row],[Tiempo_lineal (ns)]]&gt;$I$508,Tabla411914[[#This Row],[Tiempo_lineal (ns)]]&lt;$I$509)</f>
        <v>0</v>
      </c>
      <c r="Z171" t="b">
        <f>OR(Tabla411914[[#This Row],[Tiempo_normal (ns)]]&gt;$J$508,Tabla411914[[#This Row],[Tiempo_normal (ns)]]&lt;$J$509)</f>
        <v>0</v>
      </c>
      <c r="AA171" s="7">
        <v>168</v>
      </c>
      <c r="AB171" t="b">
        <f>OR(Tabla5121015[[#This Row],[Tiempo_lineal (ns)]]&gt;$L$508,Tabla5121015[[#This Row],[Tiempo_lineal (ns)]]&lt;$L$509)</f>
        <v>0</v>
      </c>
      <c r="AC171" t="b">
        <f>OR(Tabla5121015[[#This Row],[Tiempo_normal (ns)]]&gt;$M$508,Tabla5121015[[#This Row],[Tiempo_normal (ns)]]&lt;$M$509)</f>
        <v>0</v>
      </c>
      <c r="AD171" s="7">
        <v>168</v>
      </c>
      <c r="AE171" t="b">
        <f>OR(Tabla6131116[[#This Row],[Tiempo_lineal (ns)]]&gt;$O$508,Tabla6131116[[#This Row],[Tiempo_lineal (ns)]]&lt;$O$509)</f>
        <v>0</v>
      </c>
      <c r="AF171" s="6" t="b">
        <f>OR(Tabla6131116[[#This Row],[Tiempo_normal (ns)]]&gt;$P$508,Tabla6131116[[#This Row],[Tiempo_normal (ns)]]&lt;$P$509)</f>
        <v>1</v>
      </c>
    </row>
    <row r="172" spans="2:32" x14ac:dyDescent="0.3">
      <c r="B172">
        <v>169</v>
      </c>
      <c r="C172">
        <v>2463</v>
      </c>
      <c r="D172">
        <v>1410</v>
      </c>
      <c r="E172">
        <v>169</v>
      </c>
      <c r="F172">
        <v>10520</v>
      </c>
      <c r="G172">
        <v>2227</v>
      </c>
      <c r="H172">
        <v>169</v>
      </c>
      <c r="I172">
        <v>19155</v>
      </c>
      <c r="J172">
        <v>23819</v>
      </c>
      <c r="K172">
        <v>169</v>
      </c>
      <c r="L172">
        <v>45555</v>
      </c>
      <c r="M172">
        <v>6058</v>
      </c>
      <c r="N172">
        <v>169</v>
      </c>
      <c r="O172">
        <v>126671</v>
      </c>
      <c r="P172">
        <v>5856</v>
      </c>
      <c r="R172" s="5">
        <v>169</v>
      </c>
      <c r="S172" t="b">
        <f>OR(Tabla19712[[#This Row],[Tiempo_lineal (ns)]]&gt;$C$508,Tabla19712[[#This Row],[Tiempo_lineal (ns)]]&lt;$C$509)</f>
        <v>0</v>
      </c>
      <c r="T172" t="b">
        <f>OR(Tabla19712[[#This Row],[Tiempo_normal (ns)]]&gt;$D$508,Tabla19712[[#This Row],[Tiempo_normal (ns)]]&lt;$D$509)</f>
        <v>0</v>
      </c>
      <c r="U172" s="5">
        <v>169</v>
      </c>
      <c r="V172" t="b">
        <f>OR(Tabla310813[[#This Row],[Tiempo_lineal (ns)]]&gt;$F$508,Tabla310813[[#This Row],[Tiempo_lineal (ns)]]&lt;$F$509)</f>
        <v>1</v>
      </c>
      <c r="W172" t="b">
        <f>OR(Tabla310813[[#This Row],[Tiempo_normal (ns)]]&gt;$G$508,Tabla310813[[#This Row],[Tiempo_normal (ns)]]&lt;$G$509)</f>
        <v>0</v>
      </c>
      <c r="X172" s="5">
        <v>169</v>
      </c>
      <c r="Y172" t="b">
        <f>OR(Tabla411914[[#This Row],[Tiempo_lineal (ns)]]&gt;$I$508,Tabla411914[[#This Row],[Tiempo_lineal (ns)]]&lt;$I$509)</f>
        <v>0</v>
      </c>
      <c r="Z172" t="b">
        <f>OR(Tabla411914[[#This Row],[Tiempo_normal (ns)]]&gt;$J$508,Tabla411914[[#This Row],[Tiempo_normal (ns)]]&lt;$J$509)</f>
        <v>1</v>
      </c>
      <c r="AA172" s="5">
        <v>169</v>
      </c>
      <c r="AB172" t="b">
        <f>OR(Tabla5121015[[#This Row],[Tiempo_lineal (ns)]]&gt;$L$508,Tabla5121015[[#This Row],[Tiempo_lineal (ns)]]&lt;$L$509)</f>
        <v>0</v>
      </c>
      <c r="AC172" t="b">
        <f>OR(Tabla5121015[[#This Row],[Tiempo_normal (ns)]]&gt;$M$508,Tabla5121015[[#This Row],[Tiempo_normal (ns)]]&lt;$M$509)</f>
        <v>0</v>
      </c>
      <c r="AD172" s="5">
        <v>169</v>
      </c>
      <c r="AE172" t="b">
        <f>OR(Tabla6131116[[#This Row],[Tiempo_lineal (ns)]]&gt;$O$508,Tabla6131116[[#This Row],[Tiempo_lineal (ns)]]&lt;$O$509)</f>
        <v>0</v>
      </c>
      <c r="AF172" s="6" t="b">
        <f>OR(Tabla6131116[[#This Row],[Tiempo_normal (ns)]]&gt;$P$508,Tabla6131116[[#This Row],[Tiempo_normal (ns)]]&lt;$P$509)</f>
        <v>0</v>
      </c>
    </row>
    <row r="173" spans="2:32" x14ac:dyDescent="0.3">
      <c r="B173">
        <v>170</v>
      </c>
      <c r="C173">
        <v>2930</v>
      </c>
      <c r="D173">
        <v>876</v>
      </c>
      <c r="E173">
        <v>170</v>
      </c>
      <c r="F173">
        <v>3892</v>
      </c>
      <c r="G173">
        <v>10032</v>
      </c>
      <c r="H173">
        <v>170</v>
      </c>
      <c r="I173">
        <v>76235</v>
      </c>
      <c r="J173">
        <v>4504</v>
      </c>
      <c r="K173">
        <v>170</v>
      </c>
      <c r="L173">
        <v>47497</v>
      </c>
      <c r="M173">
        <v>16447</v>
      </c>
      <c r="N173">
        <v>170</v>
      </c>
      <c r="O173">
        <v>146229</v>
      </c>
      <c r="P173">
        <v>4439</v>
      </c>
      <c r="R173" s="7">
        <v>170</v>
      </c>
      <c r="S173" t="b">
        <f>OR(Tabla19712[[#This Row],[Tiempo_lineal (ns)]]&gt;$C$508,Tabla19712[[#This Row],[Tiempo_lineal (ns)]]&lt;$C$509)</f>
        <v>0</v>
      </c>
      <c r="T173" t="b">
        <f>OR(Tabla19712[[#This Row],[Tiempo_normal (ns)]]&gt;$D$508,Tabla19712[[#This Row],[Tiempo_normal (ns)]]&lt;$D$509)</f>
        <v>0</v>
      </c>
      <c r="U173" s="7">
        <v>170</v>
      </c>
      <c r="V173" t="b">
        <f>OR(Tabla310813[[#This Row],[Tiempo_lineal (ns)]]&gt;$F$508,Tabla310813[[#This Row],[Tiempo_lineal (ns)]]&lt;$F$509)</f>
        <v>0</v>
      </c>
      <c r="W173" t="b">
        <f>OR(Tabla310813[[#This Row],[Tiempo_normal (ns)]]&gt;$G$508,Tabla310813[[#This Row],[Tiempo_normal (ns)]]&lt;$G$509)</f>
        <v>1</v>
      </c>
      <c r="X173" s="7">
        <v>170</v>
      </c>
      <c r="Y173" t="b">
        <f>OR(Tabla411914[[#This Row],[Tiempo_lineal (ns)]]&gt;$I$508,Tabla411914[[#This Row],[Tiempo_lineal (ns)]]&lt;$I$509)</f>
        <v>1</v>
      </c>
      <c r="Z173" t="b">
        <f>OR(Tabla411914[[#This Row],[Tiempo_normal (ns)]]&gt;$J$508,Tabla411914[[#This Row],[Tiempo_normal (ns)]]&lt;$J$509)</f>
        <v>0</v>
      </c>
      <c r="AA173" s="7">
        <v>170</v>
      </c>
      <c r="AB173" t="b">
        <f>OR(Tabla5121015[[#This Row],[Tiempo_lineal (ns)]]&gt;$L$508,Tabla5121015[[#This Row],[Tiempo_lineal (ns)]]&lt;$L$509)</f>
        <v>0</v>
      </c>
      <c r="AC173" t="b">
        <f>OR(Tabla5121015[[#This Row],[Tiempo_normal (ns)]]&gt;$M$508,Tabla5121015[[#This Row],[Tiempo_normal (ns)]]&lt;$M$509)</f>
        <v>1</v>
      </c>
      <c r="AD173" s="7">
        <v>170</v>
      </c>
      <c r="AE173" t="b">
        <f>OR(Tabla6131116[[#This Row],[Tiempo_lineal (ns)]]&gt;$O$508,Tabla6131116[[#This Row],[Tiempo_lineal (ns)]]&lt;$O$509)</f>
        <v>0</v>
      </c>
      <c r="AF173" s="6" t="b">
        <f>OR(Tabla6131116[[#This Row],[Tiempo_normal (ns)]]&gt;$P$508,Tabla6131116[[#This Row],[Tiempo_normal (ns)]]&lt;$P$509)</f>
        <v>0</v>
      </c>
    </row>
    <row r="174" spans="2:32" x14ac:dyDescent="0.3">
      <c r="B174">
        <v>171</v>
      </c>
      <c r="C174">
        <v>2629</v>
      </c>
      <c r="D174">
        <v>1791</v>
      </c>
      <c r="E174">
        <v>171</v>
      </c>
      <c r="F174">
        <v>5223</v>
      </c>
      <c r="G174">
        <v>1504</v>
      </c>
      <c r="H174">
        <v>171</v>
      </c>
      <c r="I174">
        <v>21030</v>
      </c>
      <c r="J174">
        <v>4654</v>
      </c>
      <c r="K174">
        <v>171</v>
      </c>
      <c r="L174">
        <v>46490</v>
      </c>
      <c r="M174">
        <v>4644</v>
      </c>
      <c r="N174">
        <v>171</v>
      </c>
      <c r="O174">
        <v>316776</v>
      </c>
      <c r="P174">
        <v>32543</v>
      </c>
      <c r="R174" s="5">
        <v>171</v>
      </c>
      <c r="S174" t="b">
        <f>OR(Tabla19712[[#This Row],[Tiempo_lineal (ns)]]&gt;$C$508,Tabla19712[[#This Row],[Tiempo_lineal (ns)]]&lt;$C$509)</f>
        <v>0</v>
      </c>
      <c r="T174" t="b">
        <f>OR(Tabla19712[[#This Row],[Tiempo_normal (ns)]]&gt;$D$508,Tabla19712[[#This Row],[Tiempo_normal (ns)]]&lt;$D$509)</f>
        <v>0</v>
      </c>
      <c r="U174" s="5">
        <v>171</v>
      </c>
      <c r="V174" t="b">
        <f>OR(Tabla310813[[#This Row],[Tiempo_lineal (ns)]]&gt;$F$508,Tabla310813[[#This Row],[Tiempo_lineal (ns)]]&lt;$F$509)</f>
        <v>0</v>
      </c>
      <c r="W174" t="b">
        <f>OR(Tabla310813[[#This Row],[Tiempo_normal (ns)]]&gt;$G$508,Tabla310813[[#This Row],[Tiempo_normal (ns)]]&lt;$G$509)</f>
        <v>0</v>
      </c>
      <c r="X174" s="5">
        <v>171</v>
      </c>
      <c r="Y174" t="b">
        <f>OR(Tabla411914[[#This Row],[Tiempo_lineal (ns)]]&gt;$I$508,Tabla411914[[#This Row],[Tiempo_lineal (ns)]]&lt;$I$509)</f>
        <v>0</v>
      </c>
      <c r="Z174" t="b">
        <f>OR(Tabla411914[[#This Row],[Tiempo_normal (ns)]]&gt;$J$508,Tabla411914[[#This Row],[Tiempo_normal (ns)]]&lt;$J$509)</f>
        <v>0</v>
      </c>
      <c r="AA174" s="5">
        <v>171</v>
      </c>
      <c r="AB174" t="b">
        <f>OR(Tabla5121015[[#This Row],[Tiempo_lineal (ns)]]&gt;$L$508,Tabla5121015[[#This Row],[Tiempo_lineal (ns)]]&lt;$L$509)</f>
        <v>0</v>
      </c>
      <c r="AC174" t="b">
        <f>OR(Tabla5121015[[#This Row],[Tiempo_normal (ns)]]&gt;$M$508,Tabla5121015[[#This Row],[Tiempo_normal (ns)]]&lt;$M$509)</f>
        <v>0</v>
      </c>
      <c r="AD174" s="5">
        <v>171</v>
      </c>
      <c r="AE174" t="b">
        <f>OR(Tabla6131116[[#This Row],[Tiempo_lineal (ns)]]&gt;$O$508,Tabla6131116[[#This Row],[Tiempo_lineal (ns)]]&lt;$O$509)</f>
        <v>1</v>
      </c>
      <c r="AF174" s="6" t="b">
        <f>OR(Tabla6131116[[#This Row],[Tiempo_normal (ns)]]&gt;$P$508,Tabla6131116[[#This Row],[Tiempo_normal (ns)]]&lt;$P$509)</f>
        <v>1</v>
      </c>
    </row>
    <row r="175" spans="2:32" x14ac:dyDescent="0.3">
      <c r="B175">
        <v>172</v>
      </c>
      <c r="C175">
        <v>2432</v>
      </c>
      <c r="D175">
        <v>1417</v>
      </c>
      <c r="E175">
        <v>172</v>
      </c>
      <c r="F175">
        <v>6276</v>
      </c>
      <c r="G175">
        <v>1655</v>
      </c>
      <c r="H175">
        <v>172</v>
      </c>
      <c r="I175">
        <v>19054</v>
      </c>
      <c r="J175">
        <v>5276</v>
      </c>
      <c r="K175">
        <v>172</v>
      </c>
      <c r="L175">
        <v>48766</v>
      </c>
      <c r="M175">
        <v>6991</v>
      </c>
      <c r="N175">
        <v>172</v>
      </c>
      <c r="O175">
        <v>100741</v>
      </c>
      <c r="P175">
        <v>4302</v>
      </c>
      <c r="R175" s="7">
        <v>172</v>
      </c>
      <c r="S175" t="b">
        <f>OR(Tabla19712[[#This Row],[Tiempo_lineal (ns)]]&gt;$C$508,Tabla19712[[#This Row],[Tiempo_lineal (ns)]]&lt;$C$509)</f>
        <v>0</v>
      </c>
      <c r="T175" t="b">
        <f>OR(Tabla19712[[#This Row],[Tiempo_normal (ns)]]&gt;$D$508,Tabla19712[[#This Row],[Tiempo_normal (ns)]]&lt;$D$509)</f>
        <v>0</v>
      </c>
      <c r="U175" s="7">
        <v>172</v>
      </c>
      <c r="V175" t="b">
        <f>OR(Tabla310813[[#This Row],[Tiempo_lineal (ns)]]&gt;$F$508,Tabla310813[[#This Row],[Tiempo_lineal (ns)]]&lt;$F$509)</f>
        <v>0</v>
      </c>
      <c r="W175" t="b">
        <f>OR(Tabla310813[[#This Row],[Tiempo_normal (ns)]]&gt;$G$508,Tabla310813[[#This Row],[Tiempo_normal (ns)]]&lt;$G$509)</f>
        <v>0</v>
      </c>
      <c r="X175" s="7">
        <v>172</v>
      </c>
      <c r="Y175" t="b">
        <f>OR(Tabla411914[[#This Row],[Tiempo_lineal (ns)]]&gt;$I$508,Tabla411914[[#This Row],[Tiempo_lineal (ns)]]&lt;$I$509)</f>
        <v>0</v>
      </c>
      <c r="Z175" t="b">
        <f>OR(Tabla411914[[#This Row],[Tiempo_normal (ns)]]&gt;$J$508,Tabla411914[[#This Row],[Tiempo_normal (ns)]]&lt;$J$509)</f>
        <v>0</v>
      </c>
      <c r="AA175" s="7">
        <v>172</v>
      </c>
      <c r="AB175" t="b">
        <f>OR(Tabla5121015[[#This Row],[Tiempo_lineal (ns)]]&gt;$L$508,Tabla5121015[[#This Row],[Tiempo_lineal (ns)]]&lt;$L$509)</f>
        <v>0</v>
      </c>
      <c r="AC175" t="b">
        <f>OR(Tabla5121015[[#This Row],[Tiempo_normal (ns)]]&gt;$M$508,Tabla5121015[[#This Row],[Tiempo_normal (ns)]]&lt;$M$509)</f>
        <v>0</v>
      </c>
      <c r="AD175" s="7">
        <v>172</v>
      </c>
      <c r="AE175" t="b">
        <f>OR(Tabla6131116[[#This Row],[Tiempo_lineal (ns)]]&gt;$O$508,Tabla6131116[[#This Row],[Tiempo_lineal (ns)]]&lt;$O$509)</f>
        <v>0</v>
      </c>
      <c r="AF175" s="6" t="b">
        <f>OR(Tabla6131116[[#This Row],[Tiempo_normal (ns)]]&gt;$P$508,Tabla6131116[[#This Row],[Tiempo_normal (ns)]]&lt;$P$509)</f>
        <v>0</v>
      </c>
    </row>
    <row r="176" spans="2:32" x14ac:dyDescent="0.3">
      <c r="B176">
        <v>173</v>
      </c>
      <c r="C176">
        <v>2826</v>
      </c>
      <c r="D176">
        <v>1593</v>
      </c>
      <c r="E176">
        <v>173</v>
      </c>
      <c r="F176">
        <v>5725</v>
      </c>
      <c r="G176">
        <v>1221</v>
      </c>
      <c r="H176">
        <v>173</v>
      </c>
      <c r="I176">
        <v>22747</v>
      </c>
      <c r="J176">
        <v>4290</v>
      </c>
      <c r="K176">
        <v>173</v>
      </c>
      <c r="L176">
        <v>10886</v>
      </c>
      <c r="M176">
        <v>4380</v>
      </c>
      <c r="N176">
        <v>173</v>
      </c>
      <c r="O176">
        <v>132469</v>
      </c>
      <c r="P176">
        <v>4826</v>
      </c>
      <c r="R176" s="5">
        <v>173</v>
      </c>
      <c r="S176" t="b">
        <f>OR(Tabla19712[[#This Row],[Tiempo_lineal (ns)]]&gt;$C$508,Tabla19712[[#This Row],[Tiempo_lineal (ns)]]&lt;$C$509)</f>
        <v>0</v>
      </c>
      <c r="T176" t="b">
        <f>OR(Tabla19712[[#This Row],[Tiempo_normal (ns)]]&gt;$D$508,Tabla19712[[#This Row],[Tiempo_normal (ns)]]&lt;$D$509)</f>
        <v>0</v>
      </c>
      <c r="U176" s="5">
        <v>173</v>
      </c>
      <c r="V176" t="b">
        <f>OR(Tabla310813[[#This Row],[Tiempo_lineal (ns)]]&gt;$F$508,Tabla310813[[#This Row],[Tiempo_lineal (ns)]]&lt;$F$509)</f>
        <v>0</v>
      </c>
      <c r="W176" t="b">
        <f>OR(Tabla310813[[#This Row],[Tiempo_normal (ns)]]&gt;$G$508,Tabla310813[[#This Row],[Tiempo_normal (ns)]]&lt;$G$509)</f>
        <v>0</v>
      </c>
      <c r="X176" s="5">
        <v>173</v>
      </c>
      <c r="Y176" t="b">
        <f>OR(Tabla411914[[#This Row],[Tiempo_lineal (ns)]]&gt;$I$508,Tabla411914[[#This Row],[Tiempo_lineal (ns)]]&lt;$I$509)</f>
        <v>0</v>
      </c>
      <c r="Z176" t="b">
        <f>OR(Tabla411914[[#This Row],[Tiempo_normal (ns)]]&gt;$J$508,Tabla411914[[#This Row],[Tiempo_normal (ns)]]&lt;$J$509)</f>
        <v>0</v>
      </c>
      <c r="AA176" s="5">
        <v>173</v>
      </c>
      <c r="AB176" t="b">
        <f>OR(Tabla5121015[[#This Row],[Tiempo_lineal (ns)]]&gt;$L$508,Tabla5121015[[#This Row],[Tiempo_lineal (ns)]]&lt;$L$509)</f>
        <v>1</v>
      </c>
      <c r="AC176" t="b">
        <f>OR(Tabla5121015[[#This Row],[Tiempo_normal (ns)]]&gt;$M$508,Tabla5121015[[#This Row],[Tiempo_normal (ns)]]&lt;$M$509)</f>
        <v>0</v>
      </c>
      <c r="AD176" s="5">
        <v>173</v>
      </c>
      <c r="AE176" t="b">
        <f>OR(Tabla6131116[[#This Row],[Tiempo_lineal (ns)]]&gt;$O$508,Tabla6131116[[#This Row],[Tiempo_lineal (ns)]]&lt;$O$509)</f>
        <v>0</v>
      </c>
      <c r="AF176" s="6" t="b">
        <f>OR(Tabla6131116[[#This Row],[Tiempo_normal (ns)]]&gt;$P$508,Tabla6131116[[#This Row],[Tiempo_normal (ns)]]&lt;$P$509)</f>
        <v>0</v>
      </c>
    </row>
    <row r="177" spans="2:32" x14ac:dyDescent="0.3">
      <c r="B177">
        <v>174</v>
      </c>
      <c r="C177">
        <v>16894</v>
      </c>
      <c r="D177">
        <v>1577</v>
      </c>
      <c r="E177">
        <v>174</v>
      </c>
      <c r="F177">
        <v>6882</v>
      </c>
      <c r="G177">
        <v>907</v>
      </c>
      <c r="H177">
        <v>174</v>
      </c>
      <c r="I177">
        <v>17849</v>
      </c>
      <c r="J177">
        <v>5057</v>
      </c>
      <c r="K177">
        <v>174</v>
      </c>
      <c r="L177">
        <v>55477</v>
      </c>
      <c r="M177">
        <v>7725</v>
      </c>
      <c r="N177">
        <v>174</v>
      </c>
      <c r="O177">
        <v>140724</v>
      </c>
      <c r="P177">
        <v>4391</v>
      </c>
      <c r="R177" s="7">
        <v>174</v>
      </c>
      <c r="S177" t="b">
        <f>OR(Tabla19712[[#This Row],[Tiempo_lineal (ns)]]&gt;$C$508,Tabla19712[[#This Row],[Tiempo_lineal (ns)]]&lt;$C$509)</f>
        <v>1</v>
      </c>
      <c r="T177" t="b">
        <f>OR(Tabla19712[[#This Row],[Tiempo_normal (ns)]]&gt;$D$508,Tabla19712[[#This Row],[Tiempo_normal (ns)]]&lt;$D$509)</f>
        <v>0</v>
      </c>
      <c r="U177" s="7">
        <v>174</v>
      </c>
      <c r="V177" t="b">
        <f>OR(Tabla310813[[#This Row],[Tiempo_lineal (ns)]]&gt;$F$508,Tabla310813[[#This Row],[Tiempo_lineal (ns)]]&lt;$F$509)</f>
        <v>0</v>
      </c>
      <c r="W177" t="b">
        <f>OR(Tabla310813[[#This Row],[Tiempo_normal (ns)]]&gt;$G$508,Tabla310813[[#This Row],[Tiempo_normal (ns)]]&lt;$G$509)</f>
        <v>0</v>
      </c>
      <c r="X177" s="7">
        <v>174</v>
      </c>
      <c r="Y177" t="b">
        <f>OR(Tabla411914[[#This Row],[Tiempo_lineal (ns)]]&gt;$I$508,Tabla411914[[#This Row],[Tiempo_lineal (ns)]]&lt;$I$509)</f>
        <v>0</v>
      </c>
      <c r="Z177" t="b">
        <f>OR(Tabla411914[[#This Row],[Tiempo_normal (ns)]]&gt;$J$508,Tabla411914[[#This Row],[Tiempo_normal (ns)]]&lt;$J$509)</f>
        <v>0</v>
      </c>
      <c r="AA177" s="7">
        <v>174</v>
      </c>
      <c r="AB177" t="b">
        <f>OR(Tabla5121015[[#This Row],[Tiempo_lineal (ns)]]&gt;$L$508,Tabla5121015[[#This Row],[Tiempo_lineal (ns)]]&lt;$L$509)</f>
        <v>1</v>
      </c>
      <c r="AC177" t="b">
        <f>OR(Tabla5121015[[#This Row],[Tiempo_normal (ns)]]&gt;$M$508,Tabla5121015[[#This Row],[Tiempo_normal (ns)]]&lt;$M$509)</f>
        <v>0</v>
      </c>
      <c r="AD177" s="7">
        <v>174</v>
      </c>
      <c r="AE177" t="b">
        <f>OR(Tabla6131116[[#This Row],[Tiempo_lineal (ns)]]&gt;$O$508,Tabla6131116[[#This Row],[Tiempo_lineal (ns)]]&lt;$O$509)</f>
        <v>0</v>
      </c>
      <c r="AF177" s="6" t="b">
        <f>OR(Tabla6131116[[#This Row],[Tiempo_normal (ns)]]&gt;$P$508,Tabla6131116[[#This Row],[Tiempo_normal (ns)]]&lt;$P$509)</f>
        <v>0</v>
      </c>
    </row>
    <row r="178" spans="2:32" x14ac:dyDescent="0.3">
      <c r="B178">
        <v>175</v>
      </c>
      <c r="C178">
        <v>2861</v>
      </c>
      <c r="D178">
        <v>1599</v>
      </c>
      <c r="E178">
        <v>175</v>
      </c>
      <c r="F178">
        <v>7116</v>
      </c>
      <c r="G178">
        <v>5452</v>
      </c>
      <c r="H178">
        <v>175</v>
      </c>
      <c r="I178">
        <v>22080</v>
      </c>
      <c r="J178">
        <v>5238</v>
      </c>
      <c r="K178">
        <v>175</v>
      </c>
      <c r="L178">
        <v>30925</v>
      </c>
      <c r="M178">
        <v>6244</v>
      </c>
      <c r="N178">
        <v>175</v>
      </c>
      <c r="O178">
        <v>309774</v>
      </c>
      <c r="P178">
        <v>4078</v>
      </c>
      <c r="R178" s="5">
        <v>175</v>
      </c>
      <c r="S178" t="b">
        <f>OR(Tabla19712[[#This Row],[Tiempo_lineal (ns)]]&gt;$C$508,Tabla19712[[#This Row],[Tiempo_lineal (ns)]]&lt;$C$509)</f>
        <v>0</v>
      </c>
      <c r="T178" t="b">
        <f>OR(Tabla19712[[#This Row],[Tiempo_normal (ns)]]&gt;$D$508,Tabla19712[[#This Row],[Tiempo_normal (ns)]]&lt;$D$509)</f>
        <v>0</v>
      </c>
      <c r="U178" s="5">
        <v>175</v>
      </c>
      <c r="V178" t="b">
        <f>OR(Tabla310813[[#This Row],[Tiempo_lineal (ns)]]&gt;$F$508,Tabla310813[[#This Row],[Tiempo_lineal (ns)]]&lt;$F$509)</f>
        <v>0</v>
      </c>
      <c r="W178" t="b">
        <f>OR(Tabla310813[[#This Row],[Tiempo_normal (ns)]]&gt;$G$508,Tabla310813[[#This Row],[Tiempo_normal (ns)]]&lt;$G$509)</f>
        <v>0</v>
      </c>
      <c r="X178" s="5">
        <v>175</v>
      </c>
      <c r="Y178" t="b">
        <f>OR(Tabla411914[[#This Row],[Tiempo_lineal (ns)]]&gt;$I$508,Tabla411914[[#This Row],[Tiempo_lineal (ns)]]&lt;$I$509)</f>
        <v>0</v>
      </c>
      <c r="Z178" t="b">
        <f>OR(Tabla411914[[#This Row],[Tiempo_normal (ns)]]&gt;$J$508,Tabla411914[[#This Row],[Tiempo_normal (ns)]]&lt;$J$509)</f>
        <v>0</v>
      </c>
      <c r="AA178" s="5">
        <v>175</v>
      </c>
      <c r="AB178" t="b">
        <f>OR(Tabla5121015[[#This Row],[Tiempo_lineal (ns)]]&gt;$L$508,Tabla5121015[[#This Row],[Tiempo_lineal (ns)]]&lt;$L$509)</f>
        <v>1</v>
      </c>
      <c r="AC178" t="b">
        <f>OR(Tabla5121015[[#This Row],[Tiempo_normal (ns)]]&gt;$M$508,Tabla5121015[[#This Row],[Tiempo_normal (ns)]]&lt;$M$509)</f>
        <v>0</v>
      </c>
      <c r="AD178" s="5">
        <v>175</v>
      </c>
      <c r="AE178" t="b">
        <f>OR(Tabla6131116[[#This Row],[Tiempo_lineal (ns)]]&gt;$O$508,Tabla6131116[[#This Row],[Tiempo_lineal (ns)]]&lt;$O$509)</f>
        <v>1</v>
      </c>
      <c r="AF178" s="6" t="b">
        <f>OR(Tabla6131116[[#This Row],[Tiempo_normal (ns)]]&gt;$P$508,Tabla6131116[[#This Row],[Tiempo_normal (ns)]]&lt;$P$509)</f>
        <v>0</v>
      </c>
    </row>
    <row r="179" spans="2:32" x14ac:dyDescent="0.3">
      <c r="B179">
        <v>176</v>
      </c>
      <c r="C179">
        <v>2591</v>
      </c>
      <c r="D179">
        <v>1448</v>
      </c>
      <c r="E179">
        <v>176</v>
      </c>
      <c r="F179">
        <v>6740</v>
      </c>
      <c r="G179">
        <v>4964</v>
      </c>
      <c r="H179">
        <v>176</v>
      </c>
      <c r="I179">
        <v>25667</v>
      </c>
      <c r="J179">
        <v>6182</v>
      </c>
      <c r="K179">
        <v>176</v>
      </c>
      <c r="L179">
        <v>44804</v>
      </c>
      <c r="M179">
        <v>16092</v>
      </c>
      <c r="N179">
        <v>176</v>
      </c>
      <c r="O179">
        <v>131079</v>
      </c>
      <c r="P179">
        <v>6907</v>
      </c>
      <c r="R179" s="7">
        <v>176</v>
      </c>
      <c r="S179" t="b">
        <f>OR(Tabla19712[[#This Row],[Tiempo_lineal (ns)]]&gt;$C$508,Tabla19712[[#This Row],[Tiempo_lineal (ns)]]&lt;$C$509)</f>
        <v>0</v>
      </c>
      <c r="T179" t="b">
        <f>OR(Tabla19712[[#This Row],[Tiempo_normal (ns)]]&gt;$D$508,Tabla19712[[#This Row],[Tiempo_normal (ns)]]&lt;$D$509)</f>
        <v>0</v>
      </c>
      <c r="U179" s="7">
        <v>176</v>
      </c>
      <c r="V179" t="b">
        <f>OR(Tabla310813[[#This Row],[Tiempo_lineal (ns)]]&gt;$F$508,Tabla310813[[#This Row],[Tiempo_lineal (ns)]]&lt;$F$509)</f>
        <v>0</v>
      </c>
      <c r="W179" t="b">
        <f>OR(Tabla310813[[#This Row],[Tiempo_normal (ns)]]&gt;$G$508,Tabla310813[[#This Row],[Tiempo_normal (ns)]]&lt;$G$509)</f>
        <v>0</v>
      </c>
      <c r="X179" s="7">
        <v>176</v>
      </c>
      <c r="Y179" t="b">
        <f>OR(Tabla411914[[#This Row],[Tiempo_lineal (ns)]]&gt;$I$508,Tabla411914[[#This Row],[Tiempo_lineal (ns)]]&lt;$I$509)</f>
        <v>1</v>
      </c>
      <c r="Z179" t="b">
        <f>OR(Tabla411914[[#This Row],[Tiempo_normal (ns)]]&gt;$J$508,Tabla411914[[#This Row],[Tiempo_normal (ns)]]&lt;$J$509)</f>
        <v>0</v>
      </c>
      <c r="AA179" s="7">
        <v>176</v>
      </c>
      <c r="AB179" t="b">
        <f>OR(Tabla5121015[[#This Row],[Tiempo_lineal (ns)]]&gt;$L$508,Tabla5121015[[#This Row],[Tiempo_lineal (ns)]]&lt;$L$509)</f>
        <v>0</v>
      </c>
      <c r="AC179" t="b">
        <f>OR(Tabla5121015[[#This Row],[Tiempo_normal (ns)]]&gt;$M$508,Tabla5121015[[#This Row],[Tiempo_normal (ns)]]&lt;$M$509)</f>
        <v>1</v>
      </c>
      <c r="AD179" s="7">
        <v>176</v>
      </c>
      <c r="AE179" t="b">
        <f>OR(Tabla6131116[[#This Row],[Tiempo_lineal (ns)]]&gt;$O$508,Tabla6131116[[#This Row],[Tiempo_lineal (ns)]]&lt;$O$509)</f>
        <v>0</v>
      </c>
      <c r="AF179" s="6" t="b">
        <f>OR(Tabla6131116[[#This Row],[Tiempo_normal (ns)]]&gt;$P$508,Tabla6131116[[#This Row],[Tiempo_normal (ns)]]&lt;$P$509)</f>
        <v>0</v>
      </c>
    </row>
    <row r="180" spans="2:32" x14ac:dyDescent="0.3">
      <c r="B180">
        <v>177</v>
      </c>
      <c r="C180">
        <v>1685</v>
      </c>
      <c r="D180">
        <v>2614</v>
      </c>
      <c r="E180">
        <v>177</v>
      </c>
      <c r="F180">
        <v>6459</v>
      </c>
      <c r="G180">
        <v>798</v>
      </c>
      <c r="H180">
        <v>177</v>
      </c>
      <c r="I180">
        <v>19423</v>
      </c>
      <c r="J180">
        <v>5743</v>
      </c>
      <c r="K180">
        <v>177</v>
      </c>
      <c r="L180">
        <v>46366</v>
      </c>
      <c r="M180">
        <v>5280</v>
      </c>
      <c r="N180">
        <v>177</v>
      </c>
      <c r="O180">
        <v>145268</v>
      </c>
      <c r="P180">
        <v>7007</v>
      </c>
      <c r="R180" s="5">
        <v>177</v>
      </c>
      <c r="S180" t="b">
        <f>OR(Tabla19712[[#This Row],[Tiempo_lineal (ns)]]&gt;$C$508,Tabla19712[[#This Row],[Tiempo_lineal (ns)]]&lt;$C$509)</f>
        <v>0</v>
      </c>
      <c r="T180" t="b">
        <f>OR(Tabla19712[[#This Row],[Tiempo_normal (ns)]]&gt;$D$508,Tabla19712[[#This Row],[Tiempo_normal (ns)]]&lt;$D$509)</f>
        <v>0</v>
      </c>
      <c r="U180" s="5">
        <v>177</v>
      </c>
      <c r="V180" t="b">
        <f>OR(Tabla310813[[#This Row],[Tiempo_lineal (ns)]]&gt;$F$508,Tabla310813[[#This Row],[Tiempo_lineal (ns)]]&lt;$F$509)</f>
        <v>0</v>
      </c>
      <c r="W180" t="b">
        <f>OR(Tabla310813[[#This Row],[Tiempo_normal (ns)]]&gt;$G$508,Tabla310813[[#This Row],[Tiempo_normal (ns)]]&lt;$G$509)</f>
        <v>0</v>
      </c>
      <c r="X180" s="5">
        <v>177</v>
      </c>
      <c r="Y180" t="b">
        <f>OR(Tabla411914[[#This Row],[Tiempo_lineal (ns)]]&gt;$I$508,Tabla411914[[#This Row],[Tiempo_lineal (ns)]]&lt;$I$509)</f>
        <v>0</v>
      </c>
      <c r="Z180" t="b">
        <f>OR(Tabla411914[[#This Row],[Tiempo_normal (ns)]]&gt;$J$508,Tabla411914[[#This Row],[Tiempo_normal (ns)]]&lt;$J$509)</f>
        <v>0</v>
      </c>
      <c r="AA180" s="5">
        <v>177</v>
      </c>
      <c r="AB180" t="b">
        <f>OR(Tabla5121015[[#This Row],[Tiempo_lineal (ns)]]&gt;$L$508,Tabla5121015[[#This Row],[Tiempo_lineal (ns)]]&lt;$L$509)</f>
        <v>0</v>
      </c>
      <c r="AC180" t="b">
        <f>OR(Tabla5121015[[#This Row],[Tiempo_normal (ns)]]&gt;$M$508,Tabla5121015[[#This Row],[Tiempo_normal (ns)]]&lt;$M$509)</f>
        <v>0</v>
      </c>
      <c r="AD180" s="5">
        <v>177</v>
      </c>
      <c r="AE180" t="b">
        <f>OR(Tabla6131116[[#This Row],[Tiempo_lineal (ns)]]&gt;$O$508,Tabla6131116[[#This Row],[Tiempo_lineal (ns)]]&lt;$O$509)</f>
        <v>0</v>
      </c>
      <c r="AF180" s="6" t="b">
        <f>OR(Tabla6131116[[#This Row],[Tiempo_normal (ns)]]&gt;$P$508,Tabla6131116[[#This Row],[Tiempo_normal (ns)]]&lt;$P$509)</f>
        <v>0</v>
      </c>
    </row>
    <row r="181" spans="2:32" x14ac:dyDescent="0.3">
      <c r="B181">
        <v>178</v>
      </c>
      <c r="C181">
        <v>2909</v>
      </c>
      <c r="D181">
        <v>1056</v>
      </c>
      <c r="E181">
        <v>178</v>
      </c>
      <c r="F181">
        <v>5785</v>
      </c>
      <c r="G181">
        <v>6160</v>
      </c>
      <c r="H181">
        <v>178</v>
      </c>
      <c r="I181">
        <v>21471</v>
      </c>
      <c r="J181">
        <v>4996</v>
      </c>
      <c r="K181">
        <v>178</v>
      </c>
      <c r="L181">
        <v>46953</v>
      </c>
      <c r="M181">
        <v>3040</v>
      </c>
      <c r="N181">
        <v>178</v>
      </c>
      <c r="O181">
        <v>127131</v>
      </c>
      <c r="P181">
        <v>218006</v>
      </c>
      <c r="R181" s="7">
        <v>178</v>
      </c>
      <c r="S181" t="b">
        <f>OR(Tabla19712[[#This Row],[Tiempo_lineal (ns)]]&gt;$C$508,Tabla19712[[#This Row],[Tiempo_lineal (ns)]]&lt;$C$509)</f>
        <v>0</v>
      </c>
      <c r="T181" t="b">
        <f>OR(Tabla19712[[#This Row],[Tiempo_normal (ns)]]&gt;$D$508,Tabla19712[[#This Row],[Tiempo_normal (ns)]]&lt;$D$509)</f>
        <v>0</v>
      </c>
      <c r="U181" s="7">
        <v>178</v>
      </c>
      <c r="V181" t="b">
        <f>OR(Tabla310813[[#This Row],[Tiempo_lineal (ns)]]&gt;$F$508,Tabla310813[[#This Row],[Tiempo_lineal (ns)]]&lt;$F$509)</f>
        <v>0</v>
      </c>
      <c r="W181" t="b">
        <f>OR(Tabla310813[[#This Row],[Tiempo_normal (ns)]]&gt;$G$508,Tabla310813[[#This Row],[Tiempo_normal (ns)]]&lt;$G$509)</f>
        <v>0</v>
      </c>
      <c r="X181" s="7">
        <v>178</v>
      </c>
      <c r="Y181" t="b">
        <f>OR(Tabla411914[[#This Row],[Tiempo_lineal (ns)]]&gt;$I$508,Tabla411914[[#This Row],[Tiempo_lineal (ns)]]&lt;$I$509)</f>
        <v>0</v>
      </c>
      <c r="Z181" t="b">
        <f>OR(Tabla411914[[#This Row],[Tiempo_normal (ns)]]&gt;$J$508,Tabla411914[[#This Row],[Tiempo_normal (ns)]]&lt;$J$509)</f>
        <v>0</v>
      </c>
      <c r="AA181" s="7">
        <v>178</v>
      </c>
      <c r="AB181" t="b">
        <f>OR(Tabla5121015[[#This Row],[Tiempo_lineal (ns)]]&gt;$L$508,Tabla5121015[[#This Row],[Tiempo_lineal (ns)]]&lt;$L$509)</f>
        <v>0</v>
      </c>
      <c r="AC181" t="b">
        <f>OR(Tabla5121015[[#This Row],[Tiempo_normal (ns)]]&gt;$M$508,Tabla5121015[[#This Row],[Tiempo_normal (ns)]]&lt;$M$509)</f>
        <v>0</v>
      </c>
      <c r="AD181" s="7">
        <v>178</v>
      </c>
      <c r="AE181" t="b">
        <f>OR(Tabla6131116[[#This Row],[Tiempo_lineal (ns)]]&gt;$O$508,Tabla6131116[[#This Row],[Tiempo_lineal (ns)]]&lt;$O$509)</f>
        <v>0</v>
      </c>
      <c r="AF181" s="6" t="b">
        <f>OR(Tabla6131116[[#This Row],[Tiempo_normal (ns)]]&gt;$P$508,Tabla6131116[[#This Row],[Tiempo_normal (ns)]]&lt;$P$509)</f>
        <v>1</v>
      </c>
    </row>
    <row r="182" spans="2:32" x14ac:dyDescent="0.3">
      <c r="B182">
        <v>179</v>
      </c>
      <c r="C182">
        <v>2702</v>
      </c>
      <c r="D182">
        <v>2071</v>
      </c>
      <c r="E182">
        <v>179</v>
      </c>
      <c r="F182">
        <v>6284</v>
      </c>
      <c r="G182">
        <v>4995</v>
      </c>
      <c r="H182">
        <v>179</v>
      </c>
      <c r="I182">
        <v>20168</v>
      </c>
      <c r="J182">
        <v>4783</v>
      </c>
      <c r="K182">
        <v>179</v>
      </c>
      <c r="L182">
        <v>68303</v>
      </c>
      <c r="M182">
        <v>5023</v>
      </c>
      <c r="N182">
        <v>179</v>
      </c>
      <c r="O182">
        <v>128648</v>
      </c>
      <c r="P182">
        <v>5991</v>
      </c>
      <c r="R182" s="5">
        <v>179</v>
      </c>
      <c r="S182" t="b">
        <f>OR(Tabla19712[[#This Row],[Tiempo_lineal (ns)]]&gt;$C$508,Tabla19712[[#This Row],[Tiempo_lineal (ns)]]&lt;$C$509)</f>
        <v>0</v>
      </c>
      <c r="T182" t="b">
        <f>OR(Tabla19712[[#This Row],[Tiempo_normal (ns)]]&gt;$D$508,Tabla19712[[#This Row],[Tiempo_normal (ns)]]&lt;$D$509)</f>
        <v>0</v>
      </c>
      <c r="U182" s="5">
        <v>179</v>
      </c>
      <c r="V182" t="b">
        <f>OR(Tabla310813[[#This Row],[Tiempo_lineal (ns)]]&gt;$F$508,Tabla310813[[#This Row],[Tiempo_lineal (ns)]]&lt;$F$509)</f>
        <v>0</v>
      </c>
      <c r="W182" t="b">
        <f>OR(Tabla310813[[#This Row],[Tiempo_normal (ns)]]&gt;$G$508,Tabla310813[[#This Row],[Tiempo_normal (ns)]]&lt;$G$509)</f>
        <v>0</v>
      </c>
      <c r="X182" s="5">
        <v>179</v>
      </c>
      <c r="Y182" t="b">
        <f>OR(Tabla411914[[#This Row],[Tiempo_lineal (ns)]]&gt;$I$508,Tabla411914[[#This Row],[Tiempo_lineal (ns)]]&lt;$I$509)</f>
        <v>0</v>
      </c>
      <c r="Z182" t="b">
        <f>OR(Tabla411914[[#This Row],[Tiempo_normal (ns)]]&gt;$J$508,Tabla411914[[#This Row],[Tiempo_normal (ns)]]&lt;$J$509)</f>
        <v>0</v>
      </c>
      <c r="AA182" s="5">
        <v>179</v>
      </c>
      <c r="AB182" t="b">
        <f>OR(Tabla5121015[[#This Row],[Tiempo_lineal (ns)]]&gt;$L$508,Tabla5121015[[#This Row],[Tiempo_lineal (ns)]]&lt;$L$509)</f>
        <v>1</v>
      </c>
      <c r="AC182" t="b">
        <f>OR(Tabla5121015[[#This Row],[Tiempo_normal (ns)]]&gt;$M$508,Tabla5121015[[#This Row],[Tiempo_normal (ns)]]&lt;$M$509)</f>
        <v>0</v>
      </c>
      <c r="AD182" s="5">
        <v>179</v>
      </c>
      <c r="AE182" t="b">
        <f>OR(Tabla6131116[[#This Row],[Tiempo_lineal (ns)]]&gt;$O$508,Tabla6131116[[#This Row],[Tiempo_lineal (ns)]]&lt;$O$509)</f>
        <v>0</v>
      </c>
      <c r="AF182" s="6" t="b">
        <f>OR(Tabla6131116[[#This Row],[Tiempo_normal (ns)]]&gt;$P$508,Tabla6131116[[#This Row],[Tiempo_normal (ns)]]&lt;$P$509)</f>
        <v>0</v>
      </c>
    </row>
    <row r="183" spans="2:32" x14ac:dyDescent="0.3">
      <c r="B183">
        <v>180</v>
      </c>
      <c r="C183">
        <v>2608</v>
      </c>
      <c r="D183">
        <v>1580</v>
      </c>
      <c r="E183">
        <v>180</v>
      </c>
      <c r="F183">
        <v>6659</v>
      </c>
      <c r="G183">
        <v>1437</v>
      </c>
      <c r="H183">
        <v>180</v>
      </c>
      <c r="I183">
        <v>19452</v>
      </c>
      <c r="J183">
        <v>4401</v>
      </c>
      <c r="K183">
        <v>180</v>
      </c>
      <c r="L183">
        <v>21608</v>
      </c>
      <c r="M183">
        <v>4871</v>
      </c>
      <c r="N183">
        <v>180</v>
      </c>
      <c r="O183">
        <v>132554</v>
      </c>
      <c r="P183">
        <v>7552</v>
      </c>
      <c r="R183" s="7">
        <v>180</v>
      </c>
      <c r="S183" t="b">
        <f>OR(Tabla19712[[#This Row],[Tiempo_lineal (ns)]]&gt;$C$508,Tabla19712[[#This Row],[Tiempo_lineal (ns)]]&lt;$C$509)</f>
        <v>0</v>
      </c>
      <c r="T183" t="b">
        <f>OR(Tabla19712[[#This Row],[Tiempo_normal (ns)]]&gt;$D$508,Tabla19712[[#This Row],[Tiempo_normal (ns)]]&lt;$D$509)</f>
        <v>0</v>
      </c>
      <c r="U183" s="7">
        <v>180</v>
      </c>
      <c r="V183" t="b">
        <f>OR(Tabla310813[[#This Row],[Tiempo_lineal (ns)]]&gt;$F$508,Tabla310813[[#This Row],[Tiempo_lineal (ns)]]&lt;$F$509)</f>
        <v>0</v>
      </c>
      <c r="W183" t="b">
        <f>OR(Tabla310813[[#This Row],[Tiempo_normal (ns)]]&gt;$G$508,Tabla310813[[#This Row],[Tiempo_normal (ns)]]&lt;$G$509)</f>
        <v>0</v>
      </c>
      <c r="X183" s="7">
        <v>180</v>
      </c>
      <c r="Y183" t="b">
        <f>OR(Tabla411914[[#This Row],[Tiempo_lineal (ns)]]&gt;$I$508,Tabla411914[[#This Row],[Tiempo_lineal (ns)]]&lt;$I$509)</f>
        <v>0</v>
      </c>
      <c r="Z183" t="b">
        <f>OR(Tabla411914[[#This Row],[Tiempo_normal (ns)]]&gt;$J$508,Tabla411914[[#This Row],[Tiempo_normal (ns)]]&lt;$J$509)</f>
        <v>0</v>
      </c>
      <c r="AA183" s="7">
        <v>180</v>
      </c>
      <c r="AB183" t="b">
        <f>OR(Tabla5121015[[#This Row],[Tiempo_lineal (ns)]]&gt;$L$508,Tabla5121015[[#This Row],[Tiempo_lineal (ns)]]&lt;$L$509)</f>
        <v>1</v>
      </c>
      <c r="AC183" t="b">
        <f>OR(Tabla5121015[[#This Row],[Tiempo_normal (ns)]]&gt;$M$508,Tabla5121015[[#This Row],[Tiempo_normal (ns)]]&lt;$M$509)</f>
        <v>0</v>
      </c>
      <c r="AD183" s="7">
        <v>180</v>
      </c>
      <c r="AE183" t="b">
        <f>OR(Tabla6131116[[#This Row],[Tiempo_lineal (ns)]]&gt;$O$508,Tabla6131116[[#This Row],[Tiempo_lineal (ns)]]&lt;$O$509)</f>
        <v>0</v>
      </c>
      <c r="AF183" s="6" t="b">
        <f>OR(Tabla6131116[[#This Row],[Tiempo_normal (ns)]]&gt;$P$508,Tabla6131116[[#This Row],[Tiempo_normal (ns)]]&lt;$P$509)</f>
        <v>0</v>
      </c>
    </row>
    <row r="184" spans="2:32" x14ac:dyDescent="0.3">
      <c r="B184">
        <v>181</v>
      </c>
      <c r="C184">
        <v>2377</v>
      </c>
      <c r="D184">
        <v>897</v>
      </c>
      <c r="E184">
        <v>181</v>
      </c>
      <c r="F184">
        <v>4014</v>
      </c>
      <c r="G184">
        <v>1069</v>
      </c>
      <c r="H184">
        <v>181</v>
      </c>
      <c r="I184">
        <v>20418</v>
      </c>
      <c r="J184">
        <v>3696</v>
      </c>
      <c r="K184">
        <v>181</v>
      </c>
      <c r="L184">
        <v>49194</v>
      </c>
      <c r="M184">
        <v>5244</v>
      </c>
      <c r="N184">
        <v>181</v>
      </c>
      <c r="O184">
        <v>213883</v>
      </c>
      <c r="P184">
        <v>197475</v>
      </c>
      <c r="R184" s="5">
        <v>181</v>
      </c>
      <c r="S184" t="b">
        <f>OR(Tabla19712[[#This Row],[Tiempo_lineal (ns)]]&gt;$C$508,Tabla19712[[#This Row],[Tiempo_lineal (ns)]]&lt;$C$509)</f>
        <v>0</v>
      </c>
      <c r="T184" t="b">
        <f>OR(Tabla19712[[#This Row],[Tiempo_normal (ns)]]&gt;$D$508,Tabla19712[[#This Row],[Tiempo_normal (ns)]]&lt;$D$509)</f>
        <v>0</v>
      </c>
      <c r="U184" s="5">
        <v>181</v>
      </c>
      <c r="V184" t="b">
        <f>OR(Tabla310813[[#This Row],[Tiempo_lineal (ns)]]&gt;$F$508,Tabla310813[[#This Row],[Tiempo_lineal (ns)]]&lt;$F$509)</f>
        <v>0</v>
      </c>
      <c r="W184" t="b">
        <f>OR(Tabla310813[[#This Row],[Tiempo_normal (ns)]]&gt;$G$508,Tabla310813[[#This Row],[Tiempo_normal (ns)]]&lt;$G$509)</f>
        <v>0</v>
      </c>
      <c r="X184" s="5">
        <v>181</v>
      </c>
      <c r="Y184" t="b">
        <f>OR(Tabla411914[[#This Row],[Tiempo_lineal (ns)]]&gt;$I$508,Tabla411914[[#This Row],[Tiempo_lineal (ns)]]&lt;$I$509)</f>
        <v>0</v>
      </c>
      <c r="Z184" t="b">
        <f>OR(Tabla411914[[#This Row],[Tiempo_normal (ns)]]&gt;$J$508,Tabla411914[[#This Row],[Tiempo_normal (ns)]]&lt;$J$509)</f>
        <v>0</v>
      </c>
      <c r="AA184" s="5">
        <v>181</v>
      </c>
      <c r="AB184" t="b">
        <f>OR(Tabla5121015[[#This Row],[Tiempo_lineal (ns)]]&gt;$L$508,Tabla5121015[[#This Row],[Tiempo_lineal (ns)]]&lt;$L$509)</f>
        <v>0</v>
      </c>
      <c r="AC184" t="b">
        <f>OR(Tabla5121015[[#This Row],[Tiempo_normal (ns)]]&gt;$M$508,Tabla5121015[[#This Row],[Tiempo_normal (ns)]]&lt;$M$509)</f>
        <v>0</v>
      </c>
      <c r="AD184" s="5">
        <v>181</v>
      </c>
      <c r="AE184" t="b">
        <f>OR(Tabla6131116[[#This Row],[Tiempo_lineal (ns)]]&gt;$O$508,Tabla6131116[[#This Row],[Tiempo_lineal (ns)]]&lt;$O$509)</f>
        <v>1</v>
      </c>
      <c r="AF184" s="6" t="b">
        <f>OR(Tabla6131116[[#This Row],[Tiempo_normal (ns)]]&gt;$P$508,Tabla6131116[[#This Row],[Tiempo_normal (ns)]]&lt;$P$509)</f>
        <v>1</v>
      </c>
    </row>
    <row r="185" spans="2:32" x14ac:dyDescent="0.3">
      <c r="B185">
        <v>182</v>
      </c>
      <c r="C185">
        <v>2656</v>
      </c>
      <c r="D185">
        <v>2132</v>
      </c>
      <c r="E185">
        <v>182</v>
      </c>
      <c r="F185">
        <v>5394</v>
      </c>
      <c r="G185">
        <v>795</v>
      </c>
      <c r="H185">
        <v>182</v>
      </c>
      <c r="I185">
        <v>19053</v>
      </c>
      <c r="J185">
        <v>22341</v>
      </c>
      <c r="K185">
        <v>182</v>
      </c>
      <c r="L185">
        <v>48386</v>
      </c>
      <c r="M185">
        <v>13730</v>
      </c>
      <c r="N185">
        <v>182</v>
      </c>
      <c r="O185">
        <v>127264</v>
      </c>
      <c r="P185">
        <v>9126</v>
      </c>
      <c r="R185" s="7">
        <v>182</v>
      </c>
      <c r="S185" t="b">
        <f>OR(Tabla19712[[#This Row],[Tiempo_lineal (ns)]]&gt;$C$508,Tabla19712[[#This Row],[Tiempo_lineal (ns)]]&lt;$C$509)</f>
        <v>0</v>
      </c>
      <c r="T185" t="b">
        <f>OR(Tabla19712[[#This Row],[Tiempo_normal (ns)]]&gt;$D$508,Tabla19712[[#This Row],[Tiempo_normal (ns)]]&lt;$D$509)</f>
        <v>0</v>
      </c>
      <c r="U185" s="7">
        <v>182</v>
      </c>
      <c r="V185" t="b">
        <f>OR(Tabla310813[[#This Row],[Tiempo_lineal (ns)]]&gt;$F$508,Tabla310813[[#This Row],[Tiempo_lineal (ns)]]&lt;$F$509)</f>
        <v>0</v>
      </c>
      <c r="W185" t="b">
        <f>OR(Tabla310813[[#This Row],[Tiempo_normal (ns)]]&gt;$G$508,Tabla310813[[#This Row],[Tiempo_normal (ns)]]&lt;$G$509)</f>
        <v>0</v>
      </c>
      <c r="X185" s="7">
        <v>182</v>
      </c>
      <c r="Y185" t="b">
        <f>OR(Tabla411914[[#This Row],[Tiempo_lineal (ns)]]&gt;$I$508,Tabla411914[[#This Row],[Tiempo_lineal (ns)]]&lt;$I$509)</f>
        <v>0</v>
      </c>
      <c r="Z185" t="b">
        <f>OR(Tabla411914[[#This Row],[Tiempo_normal (ns)]]&gt;$J$508,Tabla411914[[#This Row],[Tiempo_normal (ns)]]&lt;$J$509)</f>
        <v>1</v>
      </c>
      <c r="AA185" s="7">
        <v>182</v>
      </c>
      <c r="AB185" t="b">
        <f>OR(Tabla5121015[[#This Row],[Tiempo_lineal (ns)]]&gt;$L$508,Tabla5121015[[#This Row],[Tiempo_lineal (ns)]]&lt;$L$509)</f>
        <v>0</v>
      </c>
      <c r="AC185" t="b">
        <f>OR(Tabla5121015[[#This Row],[Tiempo_normal (ns)]]&gt;$M$508,Tabla5121015[[#This Row],[Tiempo_normal (ns)]]&lt;$M$509)</f>
        <v>1</v>
      </c>
      <c r="AD185" s="7">
        <v>182</v>
      </c>
      <c r="AE185" t="b">
        <f>OR(Tabla6131116[[#This Row],[Tiempo_lineal (ns)]]&gt;$O$508,Tabla6131116[[#This Row],[Tiempo_lineal (ns)]]&lt;$O$509)</f>
        <v>0</v>
      </c>
      <c r="AF185" s="6" t="b">
        <f>OR(Tabla6131116[[#This Row],[Tiempo_normal (ns)]]&gt;$P$508,Tabla6131116[[#This Row],[Tiempo_normal (ns)]]&lt;$P$509)</f>
        <v>0</v>
      </c>
    </row>
    <row r="186" spans="2:32" x14ac:dyDescent="0.3">
      <c r="B186">
        <v>183</v>
      </c>
      <c r="C186">
        <v>2560</v>
      </c>
      <c r="D186">
        <v>1520</v>
      </c>
      <c r="E186">
        <v>183</v>
      </c>
      <c r="F186">
        <v>5975</v>
      </c>
      <c r="G186">
        <v>1141</v>
      </c>
      <c r="H186">
        <v>183</v>
      </c>
      <c r="I186">
        <v>26884</v>
      </c>
      <c r="J186">
        <v>4745</v>
      </c>
      <c r="K186">
        <v>183</v>
      </c>
      <c r="L186">
        <v>44759</v>
      </c>
      <c r="M186">
        <v>4124</v>
      </c>
      <c r="N186">
        <v>183</v>
      </c>
      <c r="O186">
        <v>126870</v>
      </c>
      <c r="P186">
        <v>10386</v>
      </c>
      <c r="R186" s="5">
        <v>183</v>
      </c>
      <c r="S186" t="b">
        <f>OR(Tabla19712[[#This Row],[Tiempo_lineal (ns)]]&gt;$C$508,Tabla19712[[#This Row],[Tiempo_lineal (ns)]]&lt;$C$509)</f>
        <v>0</v>
      </c>
      <c r="T186" t="b">
        <f>OR(Tabla19712[[#This Row],[Tiempo_normal (ns)]]&gt;$D$508,Tabla19712[[#This Row],[Tiempo_normal (ns)]]&lt;$D$509)</f>
        <v>0</v>
      </c>
      <c r="U186" s="5">
        <v>183</v>
      </c>
      <c r="V186" t="b">
        <f>OR(Tabla310813[[#This Row],[Tiempo_lineal (ns)]]&gt;$F$508,Tabla310813[[#This Row],[Tiempo_lineal (ns)]]&lt;$F$509)</f>
        <v>0</v>
      </c>
      <c r="W186" t="b">
        <f>OR(Tabla310813[[#This Row],[Tiempo_normal (ns)]]&gt;$G$508,Tabla310813[[#This Row],[Tiempo_normal (ns)]]&lt;$G$509)</f>
        <v>0</v>
      </c>
      <c r="X186" s="5">
        <v>183</v>
      </c>
      <c r="Y186" t="b">
        <f>OR(Tabla411914[[#This Row],[Tiempo_lineal (ns)]]&gt;$I$508,Tabla411914[[#This Row],[Tiempo_lineal (ns)]]&lt;$I$509)</f>
        <v>1</v>
      </c>
      <c r="Z186" t="b">
        <f>OR(Tabla411914[[#This Row],[Tiempo_normal (ns)]]&gt;$J$508,Tabla411914[[#This Row],[Tiempo_normal (ns)]]&lt;$J$509)</f>
        <v>0</v>
      </c>
      <c r="AA186" s="5">
        <v>183</v>
      </c>
      <c r="AB186" t="b">
        <f>OR(Tabla5121015[[#This Row],[Tiempo_lineal (ns)]]&gt;$L$508,Tabla5121015[[#This Row],[Tiempo_lineal (ns)]]&lt;$L$509)</f>
        <v>0</v>
      </c>
      <c r="AC186" t="b">
        <f>OR(Tabla5121015[[#This Row],[Tiempo_normal (ns)]]&gt;$M$508,Tabla5121015[[#This Row],[Tiempo_normal (ns)]]&lt;$M$509)</f>
        <v>0</v>
      </c>
      <c r="AD186" s="5">
        <v>183</v>
      </c>
      <c r="AE186" t="b">
        <f>OR(Tabla6131116[[#This Row],[Tiempo_lineal (ns)]]&gt;$O$508,Tabla6131116[[#This Row],[Tiempo_lineal (ns)]]&lt;$O$509)</f>
        <v>0</v>
      </c>
      <c r="AF186" s="6" t="b">
        <f>OR(Tabla6131116[[#This Row],[Tiempo_normal (ns)]]&gt;$P$508,Tabla6131116[[#This Row],[Tiempo_normal (ns)]]&lt;$P$509)</f>
        <v>0</v>
      </c>
    </row>
    <row r="187" spans="2:32" x14ac:dyDescent="0.3">
      <c r="B187">
        <v>184</v>
      </c>
      <c r="C187">
        <v>2842</v>
      </c>
      <c r="D187">
        <v>811</v>
      </c>
      <c r="E187">
        <v>184</v>
      </c>
      <c r="F187">
        <v>6053</v>
      </c>
      <c r="G187">
        <v>2705</v>
      </c>
      <c r="H187">
        <v>184</v>
      </c>
      <c r="I187">
        <v>18196</v>
      </c>
      <c r="J187">
        <v>2504</v>
      </c>
      <c r="K187">
        <v>184</v>
      </c>
      <c r="L187">
        <v>45237</v>
      </c>
      <c r="M187">
        <v>4696</v>
      </c>
      <c r="N187">
        <v>184</v>
      </c>
      <c r="O187">
        <v>126246</v>
      </c>
      <c r="P187">
        <v>5848</v>
      </c>
      <c r="R187" s="7">
        <v>184</v>
      </c>
      <c r="S187" t="b">
        <f>OR(Tabla19712[[#This Row],[Tiempo_lineal (ns)]]&gt;$C$508,Tabla19712[[#This Row],[Tiempo_lineal (ns)]]&lt;$C$509)</f>
        <v>0</v>
      </c>
      <c r="T187" t="b">
        <f>OR(Tabla19712[[#This Row],[Tiempo_normal (ns)]]&gt;$D$508,Tabla19712[[#This Row],[Tiempo_normal (ns)]]&lt;$D$509)</f>
        <v>0</v>
      </c>
      <c r="U187" s="7">
        <v>184</v>
      </c>
      <c r="V187" t="b">
        <f>OR(Tabla310813[[#This Row],[Tiempo_lineal (ns)]]&gt;$F$508,Tabla310813[[#This Row],[Tiempo_lineal (ns)]]&lt;$F$509)</f>
        <v>0</v>
      </c>
      <c r="W187" t="b">
        <f>OR(Tabla310813[[#This Row],[Tiempo_normal (ns)]]&gt;$G$508,Tabla310813[[#This Row],[Tiempo_normal (ns)]]&lt;$G$509)</f>
        <v>0</v>
      </c>
      <c r="X187" s="7">
        <v>184</v>
      </c>
      <c r="Y187" t="b">
        <f>OR(Tabla411914[[#This Row],[Tiempo_lineal (ns)]]&gt;$I$508,Tabla411914[[#This Row],[Tiempo_lineal (ns)]]&lt;$I$509)</f>
        <v>0</v>
      </c>
      <c r="Z187" t="b">
        <f>OR(Tabla411914[[#This Row],[Tiempo_normal (ns)]]&gt;$J$508,Tabla411914[[#This Row],[Tiempo_normal (ns)]]&lt;$J$509)</f>
        <v>0</v>
      </c>
      <c r="AA187" s="7">
        <v>184</v>
      </c>
      <c r="AB187" t="b">
        <f>OR(Tabla5121015[[#This Row],[Tiempo_lineal (ns)]]&gt;$L$508,Tabla5121015[[#This Row],[Tiempo_lineal (ns)]]&lt;$L$509)</f>
        <v>0</v>
      </c>
      <c r="AC187" t="b">
        <f>OR(Tabla5121015[[#This Row],[Tiempo_normal (ns)]]&gt;$M$508,Tabla5121015[[#This Row],[Tiempo_normal (ns)]]&lt;$M$509)</f>
        <v>0</v>
      </c>
      <c r="AD187" s="7">
        <v>184</v>
      </c>
      <c r="AE187" t="b">
        <f>OR(Tabla6131116[[#This Row],[Tiempo_lineal (ns)]]&gt;$O$508,Tabla6131116[[#This Row],[Tiempo_lineal (ns)]]&lt;$O$509)</f>
        <v>0</v>
      </c>
      <c r="AF187" s="6" t="b">
        <f>OR(Tabla6131116[[#This Row],[Tiempo_normal (ns)]]&gt;$P$508,Tabla6131116[[#This Row],[Tiempo_normal (ns)]]&lt;$P$509)</f>
        <v>0</v>
      </c>
    </row>
    <row r="188" spans="2:32" x14ac:dyDescent="0.3">
      <c r="B188">
        <v>185</v>
      </c>
      <c r="C188">
        <v>3256</v>
      </c>
      <c r="D188">
        <v>1679</v>
      </c>
      <c r="E188">
        <v>185</v>
      </c>
      <c r="F188">
        <v>6069</v>
      </c>
      <c r="G188">
        <v>2920</v>
      </c>
      <c r="H188">
        <v>185</v>
      </c>
      <c r="I188">
        <v>20161</v>
      </c>
      <c r="J188">
        <v>6636</v>
      </c>
      <c r="K188">
        <v>185</v>
      </c>
      <c r="L188">
        <v>13157</v>
      </c>
      <c r="M188">
        <v>4897</v>
      </c>
      <c r="N188">
        <v>185</v>
      </c>
      <c r="O188">
        <v>127046</v>
      </c>
      <c r="P188">
        <v>6777</v>
      </c>
      <c r="R188" s="5">
        <v>185</v>
      </c>
      <c r="S188" t="b">
        <f>OR(Tabla19712[[#This Row],[Tiempo_lineal (ns)]]&gt;$C$508,Tabla19712[[#This Row],[Tiempo_lineal (ns)]]&lt;$C$509)</f>
        <v>0</v>
      </c>
      <c r="T188" t="b">
        <f>OR(Tabla19712[[#This Row],[Tiempo_normal (ns)]]&gt;$D$508,Tabla19712[[#This Row],[Tiempo_normal (ns)]]&lt;$D$509)</f>
        <v>0</v>
      </c>
      <c r="U188" s="5">
        <v>185</v>
      </c>
      <c r="V188" t="b">
        <f>OR(Tabla310813[[#This Row],[Tiempo_lineal (ns)]]&gt;$F$508,Tabla310813[[#This Row],[Tiempo_lineal (ns)]]&lt;$F$509)</f>
        <v>0</v>
      </c>
      <c r="W188" t="b">
        <f>OR(Tabla310813[[#This Row],[Tiempo_normal (ns)]]&gt;$G$508,Tabla310813[[#This Row],[Tiempo_normal (ns)]]&lt;$G$509)</f>
        <v>0</v>
      </c>
      <c r="X188" s="5">
        <v>185</v>
      </c>
      <c r="Y188" t="b">
        <f>OR(Tabla411914[[#This Row],[Tiempo_lineal (ns)]]&gt;$I$508,Tabla411914[[#This Row],[Tiempo_lineal (ns)]]&lt;$I$509)</f>
        <v>0</v>
      </c>
      <c r="Z188" t="b">
        <f>OR(Tabla411914[[#This Row],[Tiempo_normal (ns)]]&gt;$J$508,Tabla411914[[#This Row],[Tiempo_normal (ns)]]&lt;$J$509)</f>
        <v>0</v>
      </c>
      <c r="AA188" s="5">
        <v>185</v>
      </c>
      <c r="AB188" t="b">
        <f>OR(Tabla5121015[[#This Row],[Tiempo_lineal (ns)]]&gt;$L$508,Tabla5121015[[#This Row],[Tiempo_lineal (ns)]]&lt;$L$509)</f>
        <v>1</v>
      </c>
      <c r="AC188" t="b">
        <f>OR(Tabla5121015[[#This Row],[Tiempo_normal (ns)]]&gt;$M$508,Tabla5121015[[#This Row],[Tiempo_normal (ns)]]&lt;$M$509)</f>
        <v>0</v>
      </c>
      <c r="AD188" s="5">
        <v>185</v>
      </c>
      <c r="AE188" t="b">
        <f>OR(Tabla6131116[[#This Row],[Tiempo_lineal (ns)]]&gt;$O$508,Tabla6131116[[#This Row],[Tiempo_lineal (ns)]]&lt;$O$509)</f>
        <v>0</v>
      </c>
      <c r="AF188" s="6" t="b">
        <f>OR(Tabla6131116[[#This Row],[Tiempo_normal (ns)]]&gt;$P$508,Tabla6131116[[#This Row],[Tiempo_normal (ns)]]&lt;$P$509)</f>
        <v>0</v>
      </c>
    </row>
    <row r="189" spans="2:32" x14ac:dyDescent="0.3">
      <c r="B189">
        <v>186</v>
      </c>
      <c r="C189">
        <v>2457</v>
      </c>
      <c r="D189">
        <v>1896</v>
      </c>
      <c r="E189">
        <v>186</v>
      </c>
      <c r="F189">
        <v>9082</v>
      </c>
      <c r="G189">
        <v>1876</v>
      </c>
      <c r="H189">
        <v>186</v>
      </c>
      <c r="I189">
        <v>6502</v>
      </c>
      <c r="J189">
        <v>4652</v>
      </c>
      <c r="K189">
        <v>186</v>
      </c>
      <c r="L189">
        <v>46517</v>
      </c>
      <c r="M189">
        <v>5703</v>
      </c>
      <c r="N189">
        <v>186</v>
      </c>
      <c r="O189">
        <v>242112</v>
      </c>
      <c r="P189">
        <v>5026</v>
      </c>
      <c r="R189" s="7">
        <v>186</v>
      </c>
      <c r="S189" t="b">
        <f>OR(Tabla19712[[#This Row],[Tiempo_lineal (ns)]]&gt;$C$508,Tabla19712[[#This Row],[Tiempo_lineal (ns)]]&lt;$C$509)</f>
        <v>0</v>
      </c>
      <c r="T189" t="b">
        <f>OR(Tabla19712[[#This Row],[Tiempo_normal (ns)]]&gt;$D$508,Tabla19712[[#This Row],[Tiempo_normal (ns)]]&lt;$D$509)</f>
        <v>0</v>
      </c>
      <c r="U189" s="7">
        <v>186</v>
      </c>
      <c r="V189" t="b">
        <f>OR(Tabla310813[[#This Row],[Tiempo_lineal (ns)]]&gt;$F$508,Tabla310813[[#This Row],[Tiempo_lineal (ns)]]&lt;$F$509)</f>
        <v>0</v>
      </c>
      <c r="W189" t="b">
        <f>OR(Tabla310813[[#This Row],[Tiempo_normal (ns)]]&gt;$G$508,Tabla310813[[#This Row],[Tiempo_normal (ns)]]&lt;$G$509)</f>
        <v>0</v>
      </c>
      <c r="X189" s="7">
        <v>186</v>
      </c>
      <c r="Y189" t="b">
        <f>OR(Tabla411914[[#This Row],[Tiempo_lineal (ns)]]&gt;$I$508,Tabla411914[[#This Row],[Tiempo_lineal (ns)]]&lt;$I$509)</f>
        <v>1</v>
      </c>
      <c r="Z189" t="b">
        <f>OR(Tabla411914[[#This Row],[Tiempo_normal (ns)]]&gt;$J$508,Tabla411914[[#This Row],[Tiempo_normal (ns)]]&lt;$J$509)</f>
        <v>0</v>
      </c>
      <c r="AA189" s="7">
        <v>186</v>
      </c>
      <c r="AB189" t="b">
        <f>OR(Tabla5121015[[#This Row],[Tiempo_lineal (ns)]]&gt;$L$508,Tabla5121015[[#This Row],[Tiempo_lineal (ns)]]&lt;$L$509)</f>
        <v>0</v>
      </c>
      <c r="AC189" t="b">
        <f>OR(Tabla5121015[[#This Row],[Tiempo_normal (ns)]]&gt;$M$508,Tabla5121015[[#This Row],[Tiempo_normal (ns)]]&lt;$M$509)</f>
        <v>0</v>
      </c>
      <c r="AD189" s="7">
        <v>186</v>
      </c>
      <c r="AE189" t="b">
        <f>OR(Tabla6131116[[#This Row],[Tiempo_lineal (ns)]]&gt;$O$508,Tabla6131116[[#This Row],[Tiempo_lineal (ns)]]&lt;$O$509)</f>
        <v>1</v>
      </c>
      <c r="AF189" s="6" t="b">
        <f>OR(Tabla6131116[[#This Row],[Tiempo_normal (ns)]]&gt;$P$508,Tabla6131116[[#This Row],[Tiempo_normal (ns)]]&lt;$P$509)</f>
        <v>0</v>
      </c>
    </row>
    <row r="190" spans="2:32" x14ac:dyDescent="0.3">
      <c r="B190">
        <v>187</v>
      </c>
      <c r="C190">
        <v>2126</v>
      </c>
      <c r="D190">
        <v>1586</v>
      </c>
      <c r="E190">
        <v>187</v>
      </c>
      <c r="F190">
        <v>5691</v>
      </c>
      <c r="G190">
        <v>1139</v>
      </c>
      <c r="H190">
        <v>187</v>
      </c>
      <c r="I190">
        <v>19394</v>
      </c>
      <c r="J190">
        <v>8819</v>
      </c>
      <c r="K190">
        <v>187</v>
      </c>
      <c r="L190">
        <v>23366</v>
      </c>
      <c r="M190">
        <v>4058</v>
      </c>
      <c r="N190">
        <v>187</v>
      </c>
      <c r="O190">
        <v>131434</v>
      </c>
      <c r="P190">
        <v>5821</v>
      </c>
      <c r="R190" s="5">
        <v>187</v>
      </c>
      <c r="S190" t="b">
        <f>OR(Tabla19712[[#This Row],[Tiempo_lineal (ns)]]&gt;$C$508,Tabla19712[[#This Row],[Tiempo_lineal (ns)]]&lt;$C$509)</f>
        <v>0</v>
      </c>
      <c r="T190" t="b">
        <f>OR(Tabla19712[[#This Row],[Tiempo_normal (ns)]]&gt;$D$508,Tabla19712[[#This Row],[Tiempo_normal (ns)]]&lt;$D$509)</f>
        <v>0</v>
      </c>
      <c r="U190" s="5">
        <v>187</v>
      </c>
      <c r="V190" t="b">
        <f>OR(Tabla310813[[#This Row],[Tiempo_lineal (ns)]]&gt;$F$508,Tabla310813[[#This Row],[Tiempo_lineal (ns)]]&lt;$F$509)</f>
        <v>0</v>
      </c>
      <c r="W190" t="b">
        <f>OR(Tabla310813[[#This Row],[Tiempo_normal (ns)]]&gt;$G$508,Tabla310813[[#This Row],[Tiempo_normal (ns)]]&lt;$G$509)</f>
        <v>0</v>
      </c>
      <c r="X190" s="5">
        <v>187</v>
      </c>
      <c r="Y190" t="b">
        <f>OR(Tabla411914[[#This Row],[Tiempo_lineal (ns)]]&gt;$I$508,Tabla411914[[#This Row],[Tiempo_lineal (ns)]]&lt;$I$509)</f>
        <v>0</v>
      </c>
      <c r="Z190" t="b">
        <f>OR(Tabla411914[[#This Row],[Tiempo_normal (ns)]]&gt;$J$508,Tabla411914[[#This Row],[Tiempo_normal (ns)]]&lt;$J$509)</f>
        <v>0</v>
      </c>
      <c r="AA190" s="5">
        <v>187</v>
      </c>
      <c r="AB190" t="b">
        <f>OR(Tabla5121015[[#This Row],[Tiempo_lineal (ns)]]&gt;$L$508,Tabla5121015[[#This Row],[Tiempo_lineal (ns)]]&lt;$L$509)</f>
        <v>1</v>
      </c>
      <c r="AC190" t="b">
        <f>OR(Tabla5121015[[#This Row],[Tiempo_normal (ns)]]&gt;$M$508,Tabla5121015[[#This Row],[Tiempo_normal (ns)]]&lt;$M$509)</f>
        <v>0</v>
      </c>
      <c r="AD190" s="5">
        <v>187</v>
      </c>
      <c r="AE190" t="b">
        <f>OR(Tabla6131116[[#This Row],[Tiempo_lineal (ns)]]&gt;$O$508,Tabla6131116[[#This Row],[Tiempo_lineal (ns)]]&lt;$O$509)</f>
        <v>0</v>
      </c>
      <c r="AF190" s="6" t="b">
        <f>OR(Tabla6131116[[#This Row],[Tiempo_normal (ns)]]&gt;$P$508,Tabla6131116[[#This Row],[Tiempo_normal (ns)]]&lt;$P$509)</f>
        <v>0</v>
      </c>
    </row>
    <row r="191" spans="2:32" x14ac:dyDescent="0.3">
      <c r="B191">
        <v>188</v>
      </c>
      <c r="C191">
        <v>2812</v>
      </c>
      <c r="D191">
        <v>877</v>
      </c>
      <c r="E191">
        <v>188</v>
      </c>
      <c r="F191">
        <v>5974</v>
      </c>
      <c r="G191">
        <v>1005</v>
      </c>
      <c r="H191">
        <v>188</v>
      </c>
      <c r="I191">
        <v>17956</v>
      </c>
      <c r="J191">
        <v>5442</v>
      </c>
      <c r="K191">
        <v>188</v>
      </c>
      <c r="L191">
        <v>62384</v>
      </c>
      <c r="M191">
        <v>5246</v>
      </c>
      <c r="N191">
        <v>188</v>
      </c>
      <c r="O191">
        <v>132590</v>
      </c>
      <c r="P191">
        <v>92496</v>
      </c>
      <c r="R191" s="7">
        <v>188</v>
      </c>
      <c r="S191" t="b">
        <f>OR(Tabla19712[[#This Row],[Tiempo_lineal (ns)]]&gt;$C$508,Tabla19712[[#This Row],[Tiempo_lineal (ns)]]&lt;$C$509)</f>
        <v>0</v>
      </c>
      <c r="T191" t="b">
        <f>OR(Tabla19712[[#This Row],[Tiempo_normal (ns)]]&gt;$D$508,Tabla19712[[#This Row],[Tiempo_normal (ns)]]&lt;$D$509)</f>
        <v>0</v>
      </c>
      <c r="U191" s="7">
        <v>188</v>
      </c>
      <c r="V191" t="b">
        <f>OR(Tabla310813[[#This Row],[Tiempo_lineal (ns)]]&gt;$F$508,Tabla310813[[#This Row],[Tiempo_lineal (ns)]]&lt;$F$509)</f>
        <v>0</v>
      </c>
      <c r="W191" t="b">
        <f>OR(Tabla310813[[#This Row],[Tiempo_normal (ns)]]&gt;$G$508,Tabla310813[[#This Row],[Tiempo_normal (ns)]]&lt;$G$509)</f>
        <v>0</v>
      </c>
      <c r="X191" s="7">
        <v>188</v>
      </c>
      <c r="Y191" t="b">
        <f>OR(Tabla411914[[#This Row],[Tiempo_lineal (ns)]]&gt;$I$508,Tabla411914[[#This Row],[Tiempo_lineal (ns)]]&lt;$I$509)</f>
        <v>0</v>
      </c>
      <c r="Z191" t="b">
        <f>OR(Tabla411914[[#This Row],[Tiempo_normal (ns)]]&gt;$J$508,Tabla411914[[#This Row],[Tiempo_normal (ns)]]&lt;$J$509)</f>
        <v>0</v>
      </c>
      <c r="AA191" s="7">
        <v>188</v>
      </c>
      <c r="AB191" t="b">
        <f>OR(Tabla5121015[[#This Row],[Tiempo_lineal (ns)]]&gt;$L$508,Tabla5121015[[#This Row],[Tiempo_lineal (ns)]]&lt;$L$509)</f>
        <v>1</v>
      </c>
      <c r="AC191" t="b">
        <f>OR(Tabla5121015[[#This Row],[Tiempo_normal (ns)]]&gt;$M$508,Tabla5121015[[#This Row],[Tiempo_normal (ns)]]&lt;$M$509)</f>
        <v>0</v>
      </c>
      <c r="AD191" s="7">
        <v>188</v>
      </c>
      <c r="AE191" t="b">
        <f>OR(Tabla6131116[[#This Row],[Tiempo_lineal (ns)]]&gt;$O$508,Tabla6131116[[#This Row],[Tiempo_lineal (ns)]]&lt;$O$509)</f>
        <v>0</v>
      </c>
      <c r="AF191" s="6" t="b">
        <f>OR(Tabla6131116[[#This Row],[Tiempo_normal (ns)]]&gt;$P$508,Tabla6131116[[#This Row],[Tiempo_normal (ns)]]&lt;$P$509)</f>
        <v>1</v>
      </c>
    </row>
    <row r="192" spans="2:32" x14ac:dyDescent="0.3">
      <c r="B192">
        <v>189</v>
      </c>
      <c r="C192">
        <v>1893</v>
      </c>
      <c r="D192">
        <v>3329</v>
      </c>
      <c r="E192">
        <v>189</v>
      </c>
      <c r="F192">
        <v>6156</v>
      </c>
      <c r="G192">
        <v>3300</v>
      </c>
      <c r="H192">
        <v>189</v>
      </c>
      <c r="I192">
        <v>18398</v>
      </c>
      <c r="J192">
        <v>5395</v>
      </c>
      <c r="K192">
        <v>189</v>
      </c>
      <c r="L192">
        <v>54505</v>
      </c>
      <c r="M192">
        <v>38482</v>
      </c>
      <c r="N192">
        <v>189</v>
      </c>
      <c r="O192">
        <v>125954</v>
      </c>
      <c r="P192">
        <v>7015</v>
      </c>
      <c r="R192" s="5">
        <v>189</v>
      </c>
      <c r="S192" t="b">
        <f>OR(Tabla19712[[#This Row],[Tiempo_lineal (ns)]]&gt;$C$508,Tabla19712[[#This Row],[Tiempo_lineal (ns)]]&lt;$C$509)</f>
        <v>0</v>
      </c>
      <c r="T192" t="b">
        <f>OR(Tabla19712[[#This Row],[Tiempo_normal (ns)]]&gt;$D$508,Tabla19712[[#This Row],[Tiempo_normal (ns)]]&lt;$D$509)</f>
        <v>0</v>
      </c>
      <c r="U192" s="5">
        <v>189</v>
      </c>
      <c r="V192" t="b">
        <f>OR(Tabla310813[[#This Row],[Tiempo_lineal (ns)]]&gt;$F$508,Tabla310813[[#This Row],[Tiempo_lineal (ns)]]&lt;$F$509)</f>
        <v>0</v>
      </c>
      <c r="W192" t="b">
        <f>OR(Tabla310813[[#This Row],[Tiempo_normal (ns)]]&gt;$G$508,Tabla310813[[#This Row],[Tiempo_normal (ns)]]&lt;$G$509)</f>
        <v>0</v>
      </c>
      <c r="X192" s="5">
        <v>189</v>
      </c>
      <c r="Y192" t="b">
        <f>OR(Tabla411914[[#This Row],[Tiempo_lineal (ns)]]&gt;$I$508,Tabla411914[[#This Row],[Tiempo_lineal (ns)]]&lt;$I$509)</f>
        <v>0</v>
      </c>
      <c r="Z192" t="b">
        <f>OR(Tabla411914[[#This Row],[Tiempo_normal (ns)]]&gt;$J$508,Tabla411914[[#This Row],[Tiempo_normal (ns)]]&lt;$J$509)</f>
        <v>0</v>
      </c>
      <c r="AA192" s="5">
        <v>189</v>
      </c>
      <c r="AB192" t="b">
        <f>OR(Tabla5121015[[#This Row],[Tiempo_lineal (ns)]]&gt;$L$508,Tabla5121015[[#This Row],[Tiempo_lineal (ns)]]&lt;$L$509)</f>
        <v>1</v>
      </c>
      <c r="AC192" t="b">
        <f>OR(Tabla5121015[[#This Row],[Tiempo_normal (ns)]]&gt;$M$508,Tabla5121015[[#This Row],[Tiempo_normal (ns)]]&lt;$M$509)</f>
        <v>1</v>
      </c>
      <c r="AD192" s="5">
        <v>189</v>
      </c>
      <c r="AE192" t="b">
        <f>OR(Tabla6131116[[#This Row],[Tiempo_lineal (ns)]]&gt;$O$508,Tabla6131116[[#This Row],[Tiempo_lineal (ns)]]&lt;$O$509)</f>
        <v>0</v>
      </c>
      <c r="AF192" s="6" t="b">
        <f>OR(Tabla6131116[[#This Row],[Tiempo_normal (ns)]]&gt;$P$508,Tabla6131116[[#This Row],[Tiempo_normal (ns)]]&lt;$P$509)</f>
        <v>0</v>
      </c>
    </row>
    <row r="193" spans="2:32" x14ac:dyDescent="0.3">
      <c r="B193">
        <v>190</v>
      </c>
      <c r="C193">
        <v>2687</v>
      </c>
      <c r="D193">
        <v>1450</v>
      </c>
      <c r="E193">
        <v>190</v>
      </c>
      <c r="F193">
        <v>6432</v>
      </c>
      <c r="G193">
        <v>2343</v>
      </c>
      <c r="H193">
        <v>190</v>
      </c>
      <c r="I193">
        <v>17975</v>
      </c>
      <c r="J193">
        <v>7971</v>
      </c>
      <c r="K193">
        <v>190</v>
      </c>
      <c r="L193">
        <v>55945</v>
      </c>
      <c r="M193">
        <v>6164</v>
      </c>
      <c r="N193">
        <v>190</v>
      </c>
      <c r="O193">
        <v>170579</v>
      </c>
      <c r="P193">
        <v>7092</v>
      </c>
      <c r="R193" s="7">
        <v>190</v>
      </c>
      <c r="S193" t="b">
        <f>OR(Tabla19712[[#This Row],[Tiempo_lineal (ns)]]&gt;$C$508,Tabla19712[[#This Row],[Tiempo_lineal (ns)]]&lt;$C$509)</f>
        <v>0</v>
      </c>
      <c r="T193" t="b">
        <f>OR(Tabla19712[[#This Row],[Tiempo_normal (ns)]]&gt;$D$508,Tabla19712[[#This Row],[Tiempo_normal (ns)]]&lt;$D$509)</f>
        <v>0</v>
      </c>
      <c r="U193" s="7">
        <v>190</v>
      </c>
      <c r="V193" t="b">
        <f>OR(Tabla310813[[#This Row],[Tiempo_lineal (ns)]]&gt;$F$508,Tabla310813[[#This Row],[Tiempo_lineal (ns)]]&lt;$F$509)</f>
        <v>0</v>
      </c>
      <c r="W193" t="b">
        <f>OR(Tabla310813[[#This Row],[Tiempo_normal (ns)]]&gt;$G$508,Tabla310813[[#This Row],[Tiempo_normal (ns)]]&lt;$G$509)</f>
        <v>0</v>
      </c>
      <c r="X193" s="7">
        <v>190</v>
      </c>
      <c r="Y193" t="b">
        <f>OR(Tabla411914[[#This Row],[Tiempo_lineal (ns)]]&gt;$I$508,Tabla411914[[#This Row],[Tiempo_lineal (ns)]]&lt;$I$509)</f>
        <v>0</v>
      </c>
      <c r="Z193" t="b">
        <f>OR(Tabla411914[[#This Row],[Tiempo_normal (ns)]]&gt;$J$508,Tabla411914[[#This Row],[Tiempo_normal (ns)]]&lt;$J$509)</f>
        <v>0</v>
      </c>
      <c r="AA193" s="7">
        <v>190</v>
      </c>
      <c r="AB193" t="b">
        <f>OR(Tabla5121015[[#This Row],[Tiempo_lineal (ns)]]&gt;$L$508,Tabla5121015[[#This Row],[Tiempo_lineal (ns)]]&lt;$L$509)</f>
        <v>1</v>
      </c>
      <c r="AC193" t="b">
        <f>OR(Tabla5121015[[#This Row],[Tiempo_normal (ns)]]&gt;$M$508,Tabla5121015[[#This Row],[Tiempo_normal (ns)]]&lt;$M$509)</f>
        <v>0</v>
      </c>
      <c r="AD193" s="7">
        <v>190</v>
      </c>
      <c r="AE193" t="b">
        <f>OR(Tabla6131116[[#This Row],[Tiempo_lineal (ns)]]&gt;$O$508,Tabla6131116[[#This Row],[Tiempo_lineal (ns)]]&lt;$O$509)</f>
        <v>0</v>
      </c>
      <c r="AF193" s="6" t="b">
        <f>OR(Tabla6131116[[#This Row],[Tiempo_normal (ns)]]&gt;$P$508,Tabla6131116[[#This Row],[Tiempo_normal (ns)]]&lt;$P$509)</f>
        <v>0</v>
      </c>
    </row>
    <row r="194" spans="2:32" x14ac:dyDescent="0.3">
      <c r="B194">
        <v>191</v>
      </c>
      <c r="C194">
        <v>2624</v>
      </c>
      <c r="D194">
        <v>760</v>
      </c>
      <c r="E194">
        <v>191</v>
      </c>
      <c r="F194">
        <v>6509</v>
      </c>
      <c r="G194">
        <v>1069</v>
      </c>
      <c r="H194">
        <v>191</v>
      </c>
      <c r="I194">
        <v>33122</v>
      </c>
      <c r="J194">
        <v>13566</v>
      </c>
      <c r="K194">
        <v>191</v>
      </c>
      <c r="L194">
        <v>45134</v>
      </c>
      <c r="M194">
        <v>6305</v>
      </c>
      <c r="N194">
        <v>191</v>
      </c>
      <c r="O194">
        <v>131144</v>
      </c>
      <c r="P194">
        <v>5607</v>
      </c>
      <c r="R194" s="5">
        <v>191</v>
      </c>
      <c r="S194" t="b">
        <f>OR(Tabla19712[[#This Row],[Tiempo_lineal (ns)]]&gt;$C$508,Tabla19712[[#This Row],[Tiempo_lineal (ns)]]&lt;$C$509)</f>
        <v>0</v>
      </c>
      <c r="T194" t="b">
        <f>OR(Tabla19712[[#This Row],[Tiempo_normal (ns)]]&gt;$D$508,Tabla19712[[#This Row],[Tiempo_normal (ns)]]&lt;$D$509)</f>
        <v>0</v>
      </c>
      <c r="U194" s="5">
        <v>191</v>
      </c>
      <c r="V194" t="b">
        <f>OR(Tabla310813[[#This Row],[Tiempo_lineal (ns)]]&gt;$F$508,Tabla310813[[#This Row],[Tiempo_lineal (ns)]]&lt;$F$509)</f>
        <v>0</v>
      </c>
      <c r="W194" t="b">
        <f>OR(Tabla310813[[#This Row],[Tiempo_normal (ns)]]&gt;$G$508,Tabla310813[[#This Row],[Tiempo_normal (ns)]]&lt;$G$509)</f>
        <v>0</v>
      </c>
      <c r="X194" s="5">
        <v>191</v>
      </c>
      <c r="Y194" t="b">
        <f>OR(Tabla411914[[#This Row],[Tiempo_lineal (ns)]]&gt;$I$508,Tabla411914[[#This Row],[Tiempo_lineal (ns)]]&lt;$I$509)</f>
        <v>1</v>
      </c>
      <c r="Z194" t="b">
        <f>OR(Tabla411914[[#This Row],[Tiempo_normal (ns)]]&gt;$J$508,Tabla411914[[#This Row],[Tiempo_normal (ns)]]&lt;$J$509)</f>
        <v>0</v>
      </c>
      <c r="AA194" s="5">
        <v>191</v>
      </c>
      <c r="AB194" t="b">
        <f>OR(Tabla5121015[[#This Row],[Tiempo_lineal (ns)]]&gt;$L$508,Tabla5121015[[#This Row],[Tiempo_lineal (ns)]]&lt;$L$509)</f>
        <v>0</v>
      </c>
      <c r="AC194" t="b">
        <f>OR(Tabla5121015[[#This Row],[Tiempo_normal (ns)]]&gt;$M$508,Tabla5121015[[#This Row],[Tiempo_normal (ns)]]&lt;$M$509)</f>
        <v>0</v>
      </c>
      <c r="AD194" s="5">
        <v>191</v>
      </c>
      <c r="AE194" t="b">
        <f>OR(Tabla6131116[[#This Row],[Tiempo_lineal (ns)]]&gt;$O$508,Tabla6131116[[#This Row],[Tiempo_lineal (ns)]]&lt;$O$509)</f>
        <v>0</v>
      </c>
      <c r="AF194" s="6" t="b">
        <f>OR(Tabla6131116[[#This Row],[Tiempo_normal (ns)]]&gt;$P$508,Tabla6131116[[#This Row],[Tiempo_normal (ns)]]&lt;$P$509)</f>
        <v>0</v>
      </c>
    </row>
    <row r="195" spans="2:32" x14ac:dyDescent="0.3">
      <c r="B195">
        <v>192</v>
      </c>
      <c r="C195">
        <v>1164</v>
      </c>
      <c r="D195">
        <v>1566</v>
      </c>
      <c r="E195">
        <v>192</v>
      </c>
      <c r="F195">
        <v>6309</v>
      </c>
      <c r="G195">
        <v>5471</v>
      </c>
      <c r="H195">
        <v>192</v>
      </c>
      <c r="I195">
        <v>23874</v>
      </c>
      <c r="J195">
        <v>4322</v>
      </c>
      <c r="K195">
        <v>192</v>
      </c>
      <c r="L195">
        <v>46173</v>
      </c>
      <c r="M195">
        <v>4044</v>
      </c>
      <c r="N195">
        <v>192</v>
      </c>
      <c r="O195">
        <v>129360</v>
      </c>
      <c r="P195">
        <v>213202</v>
      </c>
      <c r="R195" s="7">
        <v>192</v>
      </c>
      <c r="S195" t="b">
        <f>OR(Tabla19712[[#This Row],[Tiempo_lineal (ns)]]&gt;$C$508,Tabla19712[[#This Row],[Tiempo_lineal (ns)]]&lt;$C$509)</f>
        <v>1</v>
      </c>
      <c r="T195" t="b">
        <f>OR(Tabla19712[[#This Row],[Tiempo_normal (ns)]]&gt;$D$508,Tabla19712[[#This Row],[Tiempo_normal (ns)]]&lt;$D$509)</f>
        <v>0</v>
      </c>
      <c r="U195" s="7">
        <v>192</v>
      </c>
      <c r="V195" t="b">
        <f>OR(Tabla310813[[#This Row],[Tiempo_lineal (ns)]]&gt;$F$508,Tabla310813[[#This Row],[Tiempo_lineal (ns)]]&lt;$F$509)</f>
        <v>0</v>
      </c>
      <c r="W195" t="b">
        <f>OR(Tabla310813[[#This Row],[Tiempo_normal (ns)]]&gt;$G$508,Tabla310813[[#This Row],[Tiempo_normal (ns)]]&lt;$G$509)</f>
        <v>0</v>
      </c>
      <c r="X195" s="7">
        <v>192</v>
      </c>
      <c r="Y195" t="b">
        <f>OR(Tabla411914[[#This Row],[Tiempo_lineal (ns)]]&gt;$I$508,Tabla411914[[#This Row],[Tiempo_lineal (ns)]]&lt;$I$509)</f>
        <v>0</v>
      </c>
      <c r="Z195" t="b">
        <f>OR(Tabla411914[[#This Row],[Tiempo_normal (ns)]]&gt;$J$508,Tabla411914[[#This Row],[Tiempo_normal (ns)]]&lt;$J$509)</f>
        <v>0</v>
      </c>
      <c r="AA195" s="7">
        <v>192</v>
      </c>
      <c r="AB195" t="b">
        <f>OR(Tabla5121015[[#This Row],[Tiempo_lineal (ns)]]&gt;$L$508,Tabla5121015[[#This Row],[Tiempo_lineal (ns)]]&lt;$L$509)</f>
        <v>0</v>
      </c>
      <c r="AC195" t="b">
        <f>OR(Tabla5121015[[#This Row],[Tiempo_normal (ns)]]&gt;$M$508,Tabla5121015[[#This Row],[Tiempo_normal (ns)]]&lt;$M$509)</f>
        <v>0</v>
      </c>
      <c r="AD195" s="7">
        <v>192</v>
      </c>
      <c r="AE195" t="b">
        <f>OR(Tabla6131116[[#This Row],[Tiempo_lineal (ns)]]&gt;$O$508,Tabla6131116[[#This Row],[Tiempo_lineal (ns)]]&lt;$O$509)</f>
        <v>0</v>
      </c>
      <c r="AF195" s="6" t="b">
        <f>OR(Tabla6131116[[#This Row],[Tiempo_normal (ns)]]&gt;$P$508,Tabla6131116[[#This Row],[Tiempo_normal (ns)]]&lt;$P$509)</f>
        <v>1</v>
      </c>
    </row>
    <row r="196" spans="2:32" x14ac:dyDescent="0.3">
      <c r="B196">
        <v>193</v>
      </c>
      <c r="C196">
        <v>2338</v>
      </c>
      <c r="D196">
        <v>1592</v>
      </c>
      <c r="E196">
        <v>193</v>
      </c>
      <c r="F196">
        <v>5467</v>
      </c>
      <c r="G196">
        <v>3905</v>
      </c>
      <c r="H196">
        <v>193</v>
      </c>
      <c r="I196">
        <v>19737</v>
      </c>
      <c r="J196">
        <v>33472</v>
      </c>
      <c r="K196">
        <v>193</v>
      </c>
      <c r="L196">
        <v>44382</v>
      </c>
      <c r="M196">
        <v>3958</v>
      </c>
      <c r="N196">
        <v>193</v>
      </c>
      <c r="O196">
        <v>154538</v>
      </c>
      <c r="P196">
        <v>196596</v>
      </c>
      <c r="R196" s="5">
        <v>193</v>
      </c>
      <c r="S196" t="b">
        <f>OR(Tabla19712[[#This Row],[Tiempo_lineal (ns)]]&gt;$C$508,Tabla19712[[#This Row],[Tiempo_lineal (ns)]]&lt;$C$509)</f>
        <v>0</v>
      </c>
      <c r="T196" t="b">
        <f>OR(Tabla19712[[#This Row],[Tiempo_normal (ns)]]&gt;$D$508,Tabla19712[[#This Row],[Tiempo_normal (ns)]]&lt;$D$509)</f>
        <v>0</v>
      </c>
      <c r="U196" s="5">
        <v>193</v>
      </c>
      <c r="V196" t="b">
        <f>OR(Tabla310813[[#This Row],[Tiempo_lineal (ns)]]&gt;$F$508,Tabla310813[[#This Row],[Tiempo_lineal (ns)]]&lt;$F$509)</f>
        <v>0</v>
      </c>
      <c r="W196" t="b">
        <f>OR(Tabla310813[[#This Row],[Tiempo_normal (ns)]]&gt;$G$508,Tabla310813[[#This Row],[Tiempo_normal (ns)]]&lt;$G$509)</f>
        <v>0</v>
      </c>
      <c r="X196" s="5">
        <v>193</v>
      </c>
      <c r="Y196" t="b">
        <f>OR(Tabla411914[[#This Row],[Tiempo_lineal (ns)]]&gt;$I$508,Tabla411914[[#This Row],[Tiempo_lineal (ns)]]&lt;$I$509)</f>
        <v>0</v>
      </c>
      <c r="Z196" t="b">
        <f>OR(Tabla411914[[#This Row],[Tiempo_normal (ns)]]&gt;$J$508,Tabla411914[[#This Row],[Tiempo_normal (ns)]]&lt;$J$509)</f>
        <v>1</v>
      </c>
      <c r="AA196" s="5">
        <v>193</v>
      </c>
      <c r="AB196" t="b">
        <f>OR(Tabla5121015[[#This Row],[Tiempo_lineal (ns)]]&gt;$L$508,Tabla5121015[[#This Row],[Tiempo_lineal (ns)]]&lt;$L$509)</f>
        <v>0</v>
      </c>
      <c r="AC196" t="b">
        <f>OR(Tabla5121015[[#This Row],[Tiempo_normal (ns)]]&gt;$M$508,Tabla5121015[[#This Row],[Tiempo_normal (ns)]]&lt;$M$509)</f>
        <v>0</v>
      </c>
      <c r="AD196" s="5">
        <v>193</v>
      </c>
      <c r="AE196" t="b">
        <f>OR(Tabla6131116[[#This Row],[Tiempo_lineal (ns)]]&gt;$O$508,Tabla6131116[[#This Row],[Tiempo_lineal (ns)]]&lt;$O$509)</f>
        <v>0</v>
      </c>
      <c r="AF196" s="6" t="b">
        <f>OR(Tabla6131116[[#This Row],[Tiempo_normal (ns)]]&gt;$P$508,Tabla6131116[[#This Row],[Tiempo_normal (ns)]]&lt;$P$509)</f>
        <v>1</v>
      </c>
    </row>
    <row r="197" spans="2:32" x14ac:dyDescent="0.3">
      <c r="B197">
        <v>194</v>
      </c>
      <c r="C197">
        <v>1839</v>
      </c>
      <c r="D197">
        <v>1894</v>
      </c>
      <c r="E197">
        <v>194</v>
      </c>
      <c r="F197">
        <v>7597</v>
      </c>
      <c r="G197">
        <v>1912</v>
      </c>
      <c r="H197">
        <v>194</v>
      </c>
      <c r="I197">
        <v>18673</v>
      </c>
      <c r="J197">
        <v>4790</v>
      </c>
      <c r="K197">
        <v>194</v>
      </c>
      <c r="L197">
        <v>45052</v>
      </c>
      <c r="M197">
        <v>4373</v>
      </c>
      <c r="N197">
        <v>194</v>
      </c>
      <c r="O197">
        <v>153180</v>
      </c>
      <c r="P197">
        <v>186476</v>
      </c>
      <c r="R197" s="7">
        <v>194</v>
      </c>
      <c r="S197" t="b">
        <f>OR(Tabla19712[[#This Row],[Tiempo_lineal (ns)]]&gt;$C$508,Tabla19712[[#This Row],[Tiempo_lineal (ns)]]&lt;$C$509)</f>
        <v>0</v>
      </c>
      <c r="T197" t="b">
        <f>OR(Tabla19712[[#This Row],[Tiempo_normal (ns)]]&gt;$D$508,Tabla19712[[#This Row],[Tiempo_normal (ns)]]&lt;$D$509)</f>
        <v>0</v>
      </c>
      <c r="U197" s="7">
        <v>194</v>
      </c>
      <c r="V197" t="b">
        <f>OR(Tabla310813[[#This Row],[Tiempo_lineal (ns)]]&gt;$F$508,Tabla310813[[#This Row],[Tiempo_lineal (ns)]]&lt;$F$509)</f>
        <v>0</v>
      </c>
      <c r="W197" t="b">
        <f>OR(Tabla310813[[#This Row],[Tiempo_normal (ns)]]&gt;$G$508,Tabla310813[[#This Row],[Tiempo_normal (ns)]]&lt;$G$509)</f>
        <v>0</v>
      </c>
      <c r="X197" s="7">
        <v>194</v>
      </c>
      <c r="Y197" t="b">
        <f>OR(Tabla411914[[#This Row],[Tiempo_lineal (ns)]]&gt;$I$508,Tabla411914[[#This Row],[Tiempo_lineal (ns)]]&lt;$I$509)</f>
        <v>0</v>
      </c>
      <c r="Z197" t="b">
        <f>OR(Tabla411914[[#This Row],[Tiempo_normal (ns)]]&gt;$J$508,Tabla411914[[#This Row],[Tiempo_normal (ns)]]&lt;$J$509)</f>
        <v>0</v>
      </c>
      <c r="AA197" s="7">
        <v>194</v>
      </c>
      <c r="AB197" t="b">
        <f>OR(Tabla5121015[[#This Row],[Tiempo_lineal (ns)]]&gt;$L$508,Tabla5121015[[#This Row],[Tiempo_lineal (ns)]]&lt;$L$509)</f>
        <v>0</v>
      </c>
      <c r="AC197" t="b">
        <f>OR(Tabla5121015[[#This Row],[Tiempo_normal (ns)]]&gt;$M$508,Tabla5121015[[#This Row],[Tiempo_normal (ns)]]&lt;$M$509)</f>
        <v>0</v>
      </c>
      <c r="AD197" s="7">
        <v>194</v>
      </c>
      <c r="AE197" t="b">
        <f>OR(Tabla6131116[[#This Row],[Tiempo_lineal (ns)]]&gt;$O$508,Tabla6131116[[#This Row],[Tiempo_lineal (ns)]]&lt;$O$509)</f>
        <v>0</v>
      </c>
      <c r="AF197" s="6" t="b">
        <f>OR(Tabla6131116[[#This Row],[Tiempo_normal (ns)]]&gt;$P$508,Tabla6131116[[#This Row],[Tiempo_normal (ns)]]&lt;$P$509)</f>
        <v>1</v>
      </c>
    </row>
    <row r="198" spans="2:32" x14ac:dyDescent="0.3">
      <c r="B198">
        <v>195</v>
      </c>
      <c r="C198">
        <v>4004</v>
      </c>
      <c r="D198">
        <v>2184</v>
      </c>
      <c r="E198">
        <v>195</v>
      </c>
      <c r="F198">
        <v>8660</v>
      </c>
      <c r="G198">
        <v>2618</v>
      </c>
      <c r="H198">
        <v>195</v>
      </c>
      <c r="I198">
        <v>19237</v>
      </c>
      <c r="J198">
        <v>4843</v>
      </c>
      <c r="K198">
        <v>195</v>
      </c>
      <c r="L198">
        <v>59202</v>
      </c>
      <c r="M198">
        <v>3912</v>
      </c>
      <c r="N198">
        <v>195</v>
      </c>
      <c r="O198">
        <v>104222</v>
      </c>
      <c r="P198">
        <v>34674</v>
      </c>
      <c r="R198" s="5">
        <v>195</v>
      </c>
      <c r="S198" t="b">
        <f>OR(Tabla19712[[#This Row],[Tiempo_lineal (ns)]]&gt;$C$508,Tabla19712[[#This Row],[Tiempo_lineal (ns)]]&lt;$C$509)</f>
        <v>0</v>
      </c>
      <c r="T198" t="b">
        <f>OR(Tabla19712[[#This Row],[Tiempo_normal (ns)]]&gt;$D$508,Tabla19712[[#This Row],[Tiempo_normal (ns)]]&lt;$D$509)</f>
        <v>0</v>
      </c>
      <c r="U198" s="5">
        <v>195</v>
      </c>
      <c r="V198" t="b">
        <f>OR(Tabla310813[[#This Row],[Tiempo_lineal (ns)]]&gt;$F$508,Tabla310813[[#This Row],[Tiempo_lineal (ns)]]&lt;$F$509)</f>
        <v>0</v>
      </c>
      <c r="W198" t="b">
        <f>OR(Tabla310813[[#This Row],[Tiempo_normal (ns)]]&gt;$G$508,Tabla310813[[#This Row],[Tiempo_normal (ns)]]&lt;$G$509)</f>
        <v>0</v>
      </c>
      <c r="X198" s="5">
        <v>195</v>
      </c>
      <c r="Y198" t="b">
        <f>OR(Tabla411914[[#This Row],[Tiempo_lineal (ns)]]&gt;$I$508,Tabla411914[[#This Row],[Tiempo_lineal (ns)]]&lt;$I$509)</f>
        <v>0</v>
      </c>
      <c r="Z198" t="b">
        <f>OR(Tabla411914[[#This Row],[Tiempo_normal (ns)]]&gt;$J$508,Tabla411914[[#This Row],[Tiempo_normal (ns)]]&lt;$J$509)</f>
        <v>0</v>
      </c>
      <c r="AA198" s="5">
        <v>195</v>
      </c>
      <c r="AB198" t="b">
        <f>OR(Tabla5121015[[#This Row],[Tiempo_lineal (ns)]]&gt;$L$508,Tabla5121015[[#This Row],[Tiempo_lineal (ns)]]&lt;$L$509)</f>
        <v>1</v>
      </c>
      <c r="AC198" t="b">
        <f>OR(Tabla5121015[[#This Row],[Tiempo_normal (ns)]]&gt;$M$508,Tabla5121015[[#This Row],[Tiempo_normal (ns)]]&lt;$M$509)</f>
        <v>0</v>
      </c>
      <c r="AD198" s="5">
        <v>195</v>
      </c>
      <c r="AE198" t="b">
        <f>OR(Tabla6131116[[#This Row],[Tiempo_lineal (ns)]]&gt;$O$508,Tabla6131116[[#This Row],[Tiempo_lineal (ns)]]&lt;$O$509)</f>
        <v>0</v>
      </c>
      <c r="AF198" s="6" t="b">
        <f>OR(Tabla6131116[[#This Row],[Tiempo_normal (ns)]]&gt;$P$508,Tabla6131116[[#This Row],[Tiempo_normal (ns)]]&lt;$P$509)</f>
        <v>1</v>
      </c>
    </row>
    <row r="199" spans="2:32" x14ac:dyDescent="0.3">
      <c r="B199">
        <v>196</v>
      </c>
      <c r="C199">
        <v>2759</v>
      </c>
      <c r="D199">
        <v>795</v>
      </c>
      <c r="E199">
        <v>196</v>
      </c>
      <c r="F199">
        <v>7128</v>
      </c>
      <c r="G199">
        <v>5838</v>
      </c>
      <c r="H199">
        <v>196</v>
      </c>
      <c r="I199">
        <v>18348</v>
      </c>
      <c r="J199">
        <v>13490</v>
      </c>
      <c r="K199">
        <v>196</v>
      </c>
      <c r="L199">
        <v>44749</v>
      </c>
      <c r="M199">
        <v>3168</v>
      </c>
      <c r="N199">
        <v>196</v>
      </c>
      <c r="O199">
        <v>170949</v>
      </c>
      <c r="P199">
        <v>5292</v>
      </c>
      <c r="R199" s="7">
        <v>196</v>
      </c>
      <c r="S199" t="b">
        <f>OR(Tabla19712[[#This Row],[Tiempo_lineal (ns)]]&gt;$C$508,Tabla19712[[#This Row],[Tiempo_lineal (ns)]]&lt;$C$509)</f>
        <v>0</v>
      </c>
      <c r="T199" t="b">
        <f>OR(Tabla19712[[#This Row],[Tiempo_normal (ns)]]&gt;$D$508,Tabla19712[[#This Row],[Tiempo_normal (ns)]]&lt;$D$509)</f>
        <v>0</v>
      </c>
      <c r="U199" s="7">
        <v>196</v>
      </c>
      <c r="V199" t="b">
        <f>OR(Tabla310813[[#This Row],[Tiempo_lineal (ns)]]&gt;$F$508,Tabla310813[[#This Row],[Tiempo_lineal (ns)]]&lt;$F$509)</f>
        <v>0</v>
      </c>
      <c r="W199" t="b">
        <f>OR(Tabla310813[[#This Row],[Tiempo_normal (ns)]]&gt;$G$508,Tabla310813[[#This Row],[Tiempo_normal (ns)]]&lt;$G$509)</f>
        <v>0</v>
      </c>
      <c r="X199" s="7">
        <v>196</v>
      </c>
      <c r="Y199" t="b">
        <f>OR(Tabla411914[[#This Row],[Tiempo_lineal (ns)]]&gt;$I$508,Tabla411914[[#This Row],[Tiempo_lineal (ns)]]&lt;$I$509)</f>
        <v>0</v>
      </c>
      <c r="Z199" t="b">
        <f>OR(Tabla411914[[#This Row],[Tiempo_normal (ns)]]&gt;$J$508,Tabla411914[[#This Row],[Tiempo_normal (ns)]]&lt;$J$509)</f>
        <v>0</v>
      </c>
      <c r="AA199" s="7">
        <v>196</v>
      </c>
      <c r="AB199" t="b">
        <f>OR(Tabla5121015[[#This Row],[Tiempo_lineal (ns)]]&gt;$L$508,Tabla5121015[[#This Row],[Tiempo_lineal (ns)]]&lt;$L$509)</f>
        <v>0</v>
      </c>
      <c r="AC199" t="b">
        <f>OR(Tabla5121015[[#This Row],[Tiempo_normal (ns)]]&gt;$M$508,Tabla5121015[[#This Row],[Tiempo_normal (ns)]]&lt;$M$509)</f>
        <v>0</v>
      </c>
      <c r="AD199" s="7">
        <v>196</v>
      </c>
      <c r="AE199" t="b">
        <f>OR(Tabla6131116[[#This Row],[Tiempo_lineal (ns)]]&gt;$O$508,Tabla6131116[[#This Row],[Tiempo_lineal (ns)]]&lt;$O$509)</f>
        <v>0</v>
      </c>
      <c r="AF199" s="6" t="b">
        <f>OR(Tabla6131116[[#This Row],[Tiempo_normal (ns)]]&gt;$P$508,Tabla6131116[[#This Row],[Tiempo_normal (ns)]]&lt;$P$509)</f>
        <v>0</v>
      </c>
    </row>
    <row r="200" spans="2:32" x14ac:dyDescent="0.3">
      <c r="B200">
        <v>197</v>
      </c>
      <c r="C200">
        <v>99878</v>
      </c>
      <c r="D200">
        <v>2010</v>
      </c>
      <c r="E200">
        <v>197</v>
      </c>
      <c r="F200">
        <v>5735</v>
      </c>
      <c r="G200">
        <v>944</v>
      </c>
      <c r="H200">
        <v>197</v>
      </c>
      <c r="I200">
        <v>19499</v>
      </c>
      <c r="J200">
        <v>4807</v>
      </c>
      <c r="K200">
        <v>197</v>
      </c>
      <c r="L200">
        <v>45985</v>
      </c>
      <c r="M200">
        <v>5001</v>
      </c>
      <c r="N200">
        <v>197</v>
      </c>
      <c r="O200">
        <v>129560</v>
      </c>
      <c r="P200">
        <v>6390</v>
      </c>
      <c r="R200" s="5">
        <v>197</v>
      </c>
      <c r="S200" t="b">
        <f>OR(Tabla19712[[#This Row],[Tiempo_lineal (ns)]]&gt;$C$508,Tabla19712[[#This Row],[Tiempo_lineal (ns)]]&lt;$C$509)</f>
        <v>1</v>
      </c>
      <c r="T200" t="b">
        <f>OR(Tabla19712[[#This Row],[Tiempo_normal (ns)]]&gt;$D$508,Tabla19712[[#This Row],[Tiempo_normal (ns)]]&lt;$D$509)</f>
        <v>0</v>
      </c>
      <c r="U200" s="5">
        <v>197</v>
      </c>
      <c r="V200" t="b">
        <f>OR(Tabla310813[[#This Row],[Tiempo_lineal (ns)]]&gt;$F$508,Tabla310813[[#This Row],[Tiempo_lineal (ns)]]&lt;$F$509)</f>
        <v>0</v>
      </c>
      <c r="W200" t="b">
        <f>OR(Tabla310813[[#This Row],[Tiempo_normal (ns)]]&gt;$G$508,Tabla310813[[#This Row],[Tiempo_normal (ns)]]&lt;$G$509)</f>
        <v>0</v>
      </c>
      <c r="X200" s="5">
        <v>197</v>
      </c>
      <c r="Y200" t="b">
        <f>OR(Tabla411914[[#This Row],[Tiempo_lineal (ns)]]&gt;$I$508,Tabla411914[[#This Row],[Tiempo_lineal (ns)]]&lt;$I$509)</f>
        <v>0</v>
      </c>
      <c r="Z200" t="b">
        <f>OR(Tabla411914[[#This Row],[Tiempo_normal (ns)]]&gt;$J$508,Tabla411914[[#This Row],[Tiempo_normal (ns)]]&lt;$J$509)</f>
        <v>0</v>
      </c>
      <c r="AA200" s="5">
        <v>197</v>
      </c>
      <c r="AB200" t="b">
        <f>OR(Tabla5121015[[#This Row],[Tiempo_lineal (ns)]]&gt;$L$508,Tabla5121015[[#This Row],[Tiempo_lineal (ns)]]&lt;$L$509)</f>
        <v>0</v>
      </c>
      <c r="AC200" t="b">
        <f>OR(Tabla5121015[[#This Row],[Tiempo_normal (ns)]]&gt;$M$508,Tabla5121015[[#This Row],[Tiempo_normal (ns)]]&lt;$M$509)</f>
        <v>0</v>
      </c>
      <c r="AD200" s="5">
        <v>197</v>
      </c>
      <c r="AE200" t="b">
        <f>OR(Tabla6131116[[#This Row],[Tiempo_lineal (ns)]]&gt;$O$508,Tabla6131116[[#This Row],[Tiempo_lineal (ns)]]&lt;$O$509)</f>
        <v>0</v>
      </c>
      <c r="AF200" s="6" t="b">
        <f>OR(Tabla6131116[[#This Row],[Tiempo_normal (ns)]]&gt;$P$508,Tabla6131116[[#This Row],[Tiempo_normal (ns)]]&lt;$P$509)</f>
        <v>0</v>
      </c>
    </row>
    <row r="201" spans="2:32" x14ac:dyDescent="0.3">
      <c r="B201">
        <v>198</v>
      </c>
      <c r="C201">
        <v>3871</v>
      </c>
      <c r="D201">
        <v>1785</v>
      </c>
      <c r="E201">
        <v>198</v>
      </c>
      <c r="F201">
        <v>6235</v>
      </c>
      <c r="G201">
        <v>1033</v>
      </c>
      <c r="H201">
        <v>198</v>
      </c>
      <c r="I201">
        <v>14480</v>
      </c>
      <c r="J201">
        <v>10228</v>
      </c>
      <c r="K201">
        <v>198</v>
      </c>
      <c r="L201">
        <v>45680</v>
      </c>
      <c r="M201">
        <v>4872</v>
      </c>
      <c r="N201">
        <v>198</v>
      </c>
      <c r="O201">
        <v>70130</v>
      </c>
      <c r="P201">
        <v>5070</v>
      </c>
      <c r="R201" s="7">
        <v>198</v>
      </c>
      <c r="S201" t="b">
        <f>OR(Tabla19712[[#This Row],[Tiempo_lineal (ns)]]&gt;$C$508,Tabla19712[[#This Row],[Tiempo_lineal (ns)]]&lt;$C$509)</f>
        <v>0</v>
      </c>
      <c r="T201" t="b">
        <f>OR(Tabla19712[[#This Row],[Tiempo_normal (ns)]]&gt;$D$508,Tabla19712[[#This Row],[Tiempo_normal (ns)]]&lt;$D$509)</f>
        <v>0</v>
      </c>
      <c r="U201" s="7">
        <v>198</v>
      </c>
      <c r="V201" t="b">
        <f>OR(Tabla310813[[#This Row],[Tiempo_lineal (ns)]]&gt;$F$508,Tabla310813[[#This Row],[Tiempo_lineal (ns)]]&lt;$F$509)</f>
        <v>0</v>
      </c>
      <c r="W201" t="b">
        <f>OR(Tabla310813[[#This Row],[Tiempo_normal (ns)]]&gt;$G$508,Tabla310813[[#This Row],[Tiempo_normal (ns)]]&lt;$G$509)</f>
        <v>0</v>
      </c>
      <c r="X201" s="7">
        <v>198</v>
      </c>
      <c r="Y201" t="b">
        <f>OR(Tabla411914[[#This Row],[Tiempo_lineal (ns)]]&gt;$I$508,Tabla411914[[#This Row],[Tiempo_lineal (ns)]]&lt;$I$509)</f>
        <v>0</v>
      </c>
      <c r="Z201" t="b">
        <f>OR(Tabla411914[[#This Row],[Tiempo_normal (ns)]]&gt;$J$508,Tabla411914[[#This Row],[Tiempo_normal (ns)]]&lt;$J$509)</f>
        <v>0</v>
      </c>
      <c r="AA201" s="7">
        <v>198</v>
      </c>
      <c r="AB201" t="b">
        <f>OR(Tabla5121015[[#This Row],[Tiempo_lineal (ns)]]&gt;$L$508,Tabla5121015[[#This Row],[Tiempo_lineal (ns)]]&lt;$L$509)</f>
        <v>0</v>
      </c>
      <c r="AC201" t="b">
        <f>OR(Tabla5121015[[#This Row],[Tiempo_normal (ns)]]&gt;$M$508,Tabla5121015[[#This Row],[Tiempo_normal (ns)]]&lt;$M$509)</f>
        <v>0</v>
      </c>
      <c r="AD201" s="7">
        <v>198</v>
      </c>
      <c r="AE201" t="b">
        <f>OR(Tabla6131116[[#This Row],[Tiempo_lineal (ns)]]&gt;$O$508,Tabla6131116[[#This Row],[Tiempo_lineal (ns)]]&lt;$O$509)</f>
        <v>1</v>
      </c>
      <c r="AF201" s="6" t="b">
        <f>OR(Tabla6131116[[#This Row],[Tiempo_normal (ns)]]&gt;$P$508,Tabla6131116[[#This Row],[Tiempo_normal (ns)]]&lt;$P$509)</f>
        <v>0</v>
      </c>
    </row>
    <row r="202" spans="2:32" x14ac:dyDescent="0.3">
      <c r="B202">
        <v>199</v>
      </c>
      <c r="C202">
        <v>3025</v>
      </c>
      <c r="D202">
        <v>3008</v>
      </c>
      <c r="E202">
        <v>199</v>
      </c>
      <c r="F202">
        <v>7269</v>
      </c>
      <c r="G202">
        <v>24753</v>
      </c>
      <c r="H202">
        <v>199</v>
      </c>
      <c r="I202">
        <v>12375</v>
      </c>
      <c r="J202">
        <v>23866</v>
      </c>
      <c r="K202">
        <v>199</v>
      </c>
      <c r="L202">
        <v>18506</v>
      </c>
      <c r="M202">
        <v>4014</v>
      </c>
      <c r="N202">
        <v>199</v>
      </c>
      <c r="O202">
        <v>146821</v>
      </c>
      <c r="P202">
        <v>5620</v>
      </c>
      <c r="R202" s="5">
        <v>199</v>
      </c>
      <c r="S202" t="b">
        <f>OR(Tabla19712[[#This Row],[Tiempo_lineal (ns)]]&gt;$C$508,Tabla19712[[#This Row],[Tiempo_lineal (ns)]]&lt;$C$509)</f>
        <v>0</v>
      </c>
      <c r="T202" t="b">
        <f>OR(Tabla19712[[#This Row],[Tiempo_normal (ns)]]&gt;$D$508,Tabla19712[[#This Row],[Tiempo_normal (ns)]]&lt;$D$509)</f>
        <v>0</v>
      </c>
      <c r="U202" s="5">
        <v>199</v>
      </c>
      <c r="V202" t="b">
        <f>OR(Tabla310813[[#This Row],[Tiempo_lineal (ns)]]&gt;$F$508,Tabla310813[[#This Row],[Tiempo_lineal (ns)]]&lt;$F$509)</f>
        <v>0</v>
      </c>
      <c r="W202" t="b">
        <f>OR(Tabla310813[[#This Row],[Tiempo_normal (ns)]]&gt;$G$508,Tabla310813[[#This Row],[Tiempo_normal (ns)]]&lt;$G$509)</f>
        <v>1</v>
      </c>
      <c r="X202" s="5">
        <v>199</v>
      </c>
      <c r="Y202" t="b">
        <f>OR(Tabla411914[[#This Row],[Tiempo_lineal (ns)]]&gt;$I$508,Tabla411914[[#This Row],[Tiempo_lineal (ns)]]&lt;$I$509)</f>
        <v>1</v>
      </c>
      <c r="Z202" t="b">
        <f>OR(Tabla411914[[#This Row],[Tiempo_normal (ns)]]&gt;$J$508,Tabla411914[[#This Row],[Tiempo_normal (ns)]]&lt;$J$509)</f>
        <v>1</v>
      </c>
      <c r="AA202" s="5">
        <v>199</v>
      </c>
      <c r="AB202" t="b">
        <f>OR(Tabla5121015[[#This Row],[Tiempo_lineal (ns)]]&gt;$L$508,Tabla5121015[[#This Row],[Tiempo_lineal (ns)]]&lt;$L$509)</f>
        <v>1</v>
      </c>
      <c r="AC202" t="b">
        <f>OR(Tabla5121015[[#This Row],[Tiempo_normal (ns)]]&gt;$M$508,Tabla5121015[[#This Row],[Tiempo_normal (ns)]]&lt;$M$509)</f>
        <v>0</v>
      </c>
      <c r="AD202" s="5">
        <v>199</v>
      </c>
      <c r="AE202" t="b">
        <f>OR(Tabla6131116[[#This Row],[Tiempo_lineal (ns)]]&gt;$O$508,Tabla6131116[[#This Row],[Tiempo_lineal (ns)]]&lt;$O$509)</f>
        <v>0</v>
      </c>
      <c r="AF202" s="6" t="b">
        <f>OR(Tabla6131116[[#This Row],[Tiempo_normal (ns)]]&gt;$P$508,Tabla6131116[[#This Row],[Tiempo_normal (ns)]]&lt;$P$509)</f>
        <v>0</v>
      </c>
    </row>
    <row r="203" spans="2:32" x14ac:dyDescent="0.3">
      <c r="B203">
        <v>200</v>
      </c>
      <c r="C203">
        <v>3008</v>
      </c>
      <c r="D203">
        <v>1469</v>
      </c>
      <c r="E203">
        <v>200</v>
      </c>
      <c r="F203">
        <v>13912</v>
      </c>
      <c r="G203">
        <v>1477</v>
      </c>
      <c r="H203">
        <v>200</v>
      </c>
      <c r="I203">
        <v>17945</v>
      </c>
      <c r="J203">
        <v>3708</v>
      </c>
      <c r="K203">
        <v>200</v>
      </c>
      <c r="L203">
        <v>75476</v>
      </c>
      <c r="M203">
        <v>3905</v>
      </c>
      <c r="N203">
        <v>200</v>
      </c>
      <c r="O203">
        <v>240616</v>
      </c>
      <c r="P203">
        <v>6115</v>
      </c>
      <c r="R203" s="7">
        <v>200</v>
      </c>
      <c r="S203" t="b">
        <f>OR(Tabla19712[[#This Row],[Tiempo_lineal (ns)]]&gt;$C$508,Tabla19712[[#This Row],[Tiempo_lineal (ns)]]&lt;$C$509)</f>
        <v>0</v>
      </c>
      <c r="T203" t="b">
        <f>OR(Tabla19712[[#This Row],[Tiempo_normal (ns)]]&gt;$D$508,Tabla19712[[#This Row],[Tiempo_normal (ns)]]&lt;$D$509)</f>
        <v>0</v>
      </c>
      <c r="U203" s="7">
        <v>200</v>
      </c>
      <c r="V203" t="b">
        <f>OR(Tabla310813[[#This Row],[Tiempo_lineal (ns)]]&gt;$F$508,Tabla310813[[#This Row],[Tiempo_lineal (ns)]]&lt;$F$509)</f>
        <v>1</v>
      </c>
      <c r="W203" t="b">
        <f>OR(Tabla310813[[#This Row],[Tiempo_normal (ns)]]&gt;$G$508,Tabla310813[[#This Row],[Tiempo_normal (ns)]]&lt;$G$509)</f>
        <v>0</v>
      </c>
      <c r="X203" s="7">
        <v>200</v>
      </c>
      <c r="Y203" t="b">
        <f>OR(Tabla411914[[#This Row],[Tiempo_lineal (ns)]]&gt;$I$508,Tabla411914[[#This Row],[Tiempo_lineal (ns)]]&lt;$I$509)</f>
        <v>0</v>
      </c>
      <c r="Z203" t="b">
        <f>OR(Tabla411914[[#This Row],[Tiempo_normal (ns)]]&gt;$J$508,Tabla411914[[#This Row],[Tiempo_normal (ns)]]&lt;$J$509)</f>
        <v>0</v>
      </c>
      <c r="AA203" s="7">
        <v>200</v>
      </c>
      <c r="AB203" t="b">
        <f>OR(Tabla5121015[[#This Row],[Tiempo_lineal (ns)]]&gt;$L$508,Tabla5121015[[#This Row],[Tiempo_lineal (ns)]]&lt;$L$509)</f>
        <v>1</v>
      </c>
      <c r="AC203" t="b">
        <f>OR(Tabla5121015[[#This Row],[Tiempo_normal (ns)]]&gt;$M$508,Tabla5121015[[#This Row],[Tiempo_normal (ns)]]&lt;$M$509)</f>
        <v>0</v>
      </c>
      <c r="AD203" s="7">
        <v>200</v>
      </c>
      <c r="AE203" t="b">
        <f>OR(Tabla6131116[[#This Row],[Tiempo_lineal (ns)]]&gt;$O$508,Tabla6131116[[#This Row],[Tiempo_lineal (ns)]]&lt;$O$509)</f>
        <v>1</v>
      </c>
      <c r="AF203" s="6" t="b">
        <f>OR(Tabla6131116[[#This Row],[Tiempo_normal (ns)]]&gt;$P$508,Tabla6131116[[#This Row],[Tiempo_normal (ns)]]&lt;$P$509)</f>
        <v>0</v>
      </c>
    </row>
    <row r="204" spans="2:32" x14ac:dyDescent="0.3">
      <c r="B204">
        <v>201</v>
      </c>
      <c r="C204">
        <v>3092</v>
      </c>
      <c r="D204">
        <v>1038</v>
      </c>
      <c r="E204">
        <v>201</v>
      </c>
      <c r="F204">
        <v>6351</v>
      </c>
      <c r="G204">
        <v>1196</v>
      </c>
      <c r="H204">
        <v>201</v>
      </c>
      <c r="I204">
        <v>18196</v>
      </c>
      <c r="J204">
        <v>5227</v>
      </c>
      <c r="K204">
        <v>201</v>
      </c>
      <c r="L204">
        <v>45652</v>
      </c>
      <c r="M204">
        <v>4798</v>
      </c>
      <c r="N204">
        <v>201</v>
      </c>
      <c r="O204">
        <v>133895</v>
      </c>
      <c r="P204">
        <v>4669</v>
      </c>
      <c r="R204" s="5">
        <v>201</v>
      </c>
      <c r="S204" t="b">
        <f>OR(Tabla19712[[#This Row],[Tiempo_lineal (ns)]]&gt;$C$508,Tabla19712[[#This Row],[Tiempo_lineal (ns)]]&lt;$C$509)</f>
        <v>0</v>
      </c>
      <c r="T204" t="b">
        <f>OR(Tabla19712[[#This Row],[Tiempo_normal (ns)]]&gt;$D$508,Tabla19712[[#This Row],[Tiempo_normal (ns)]]&lt;$D$509)</f>
        <v>0</v>
      </c>
      <c r="U204" s="5">
        <v>201</v>
      </c>
      <c r="V204" t="b">
        <f>OR(Tabla310813[[#This Row],[Tiempo_lineal (ns)]]&gt;$F$508,Tabla310813[[#This Row],[Tiempo_lineal (ns)]]&lt;$F$509)</f>
        <v>0</v>
      </c>
      <c r="W204" t="b">
        <f>OR(Tabla310813[[#This Row],[Tiempo_normal (ns)]]&gt;$G$508,Tabla310813[[#This Row],[Tiempo_normal (ns)]]&lt;$G$509)</f>
        <v>0</v>
      </c>
      <c r="X204" s="5">
        <v>201</v>
      </c>
      <c r="Y204" t="b">
        <f>OR(Tabla411914[[#This Row],[Tiempo_lineal (ns)]]&gt;$I$508,Tabla411914[[#This Row],[Tiempo_lineal (ns)]]&lt;$I$509)</f>
        <v>0</v>
      </c>
      <c r="Z204" t="b">
        <f>OR(Tabla411914[[#This Row],[Tiempo_normal (ns)]]&gt;$J$508,Tabla411914[[#This Row],[Tiempo_normal (ns)]]&lt;$J$509)</f>
        <v>0</v>
      </c>
      <c r="AA204" s="5">
        <v>201</v>
      </c>
      <c r="AB204" t="b">
        <f>OR(Tabla5121015[[#This Row],[Tiempo_lineal (ns)]]&gt;$L$508,Tabla5121015[[#This Row],[Tiempo_lineal (ns)]]&lt;$L$509)</f>
        <v>0</v>
      </c>
      <c r="AC204" t="b">
        <f>OR(Tabla5121015[[#This Row],[Tiempo_normal (ns)]]&gt;$M$508,Tabla5121015[[#This Row],[Tiempo_normal (ns)]]&lt;$M$509)</f>
        <v>0</v>
      </c>
      <c r="AD204" s="5">
        <v>201</v>
      </c>
      <c r="AE204" t="b">
        <f>OR(Tabla6131116[[#This Row],[Tiempo_lineal (ns)]]&gt;$O$508,Tabla6131116[[#This Row],[Tiempo_lineal (ns)]]&lt;$O$509)</f>
        <v>0</v>
      </c>
      <c r="AF204" s="6" t="b">
        <f>OR(Tabla6131116[[#This Row],[Tiempo_normal (ns)]]&gt;$P$508,Tabla6131116[[#This Row],[Tiempo_normal (ns)]]&lt;$P$509)</f>
        <v>0</v>
      </c>
    </row>
    <row r="205" spans="2:32" x14ac:dyDescent="0.3">
      <c r="B205">
        <v>202</v>
      </c>
      <c r="C205">
        <v>3736</v>
      </c>
      <c r="D205">
        <v>2499</v>
      </c>
      <c r="E205">
        <v>202</v>
      </c>
      <c r="F205">
        <v>3339</v>
      </c>
      <c r="G205">
        <v>1523</v>
      </c>
      <c r="H205">
        <v>202</v>
      </c>
      <c r="I205">
        <v>24590</v>
      </c>
      <c r="J205">
        <v>6953</v>
      </c>
      <c r="K205">
        <v>202</v>
      </c>
      <c r="L205">
        <v>45992</v>
      </c>
      <c r="M205">
        <v>5739</v>
      </c>
      <c r="N205">
        <v>202</v>
      </c>
      <c r="O205">
        <v>129080</v>
      </c>
      <c r="P205">
        <v>5280</v>
      </c>
      <c r="R205" s="7">
        <v>202</v>
      </c>
      <c r="S205" t="b">
        <f>OR(Tabla19712[[#This Row],[Tiempo_lineal (ns)]]&gt;$C$508,Tabla19712[[#This Row],[Tiempo_lineal (ns)]]&lt;$C$509)</f>
        <v>0</v>
      </c>
      <c r="T205" t="b">
        <f>OR(Tabla19712[[#This Row],[Tiempo_normal (ns)]]&gt;$D$508,Tabla19712[[#This Row],[Tiempo_normal (ns)]]&lt;$D$509)</f>
        <v>0</v>
      </c>
      <c r="U205" s="7">
        <v>202</v>
      </c>
      <c r="V205" t="b">
        <f>OR(Tabla310813[[#This Row],[Tiempo_lineal (ns)]]&gt;$F$508,Tabla310813[[#This Row],[Tiempo_lineal (ns)]]&lt;$F$509)</f>
        <v>1</v>
      </c>
      <c r="W205" t="b">
        <f>OR(Tabla310813[[#This Row],[Tiempo_normal (ns)]]&gt;$G$508,Tabla310813[[#This Row],[Tiempo_normal (ns)]]&lt;$G$509)</f>
        <v>0</v>
      </c>
      <c r="X205" s="7">
        <v>202</v>
      </c>
      <c r="Y205" t="b">
        <f>OR(Tabla411914[[#This Row],[Tiempo_lineal (ns)]]&gt;$I$508,Tabla411914[[#This Row],[Tiempo_lineal (ns)]]&lt;$I$509)</f>
        <v>0</v>
      </c>
      <c r="Z205" t="b">
        <f>OR(Tabla411914[[#This Row],[Tiempo_normal (ns)]]&gt;$J$508,Tabla411914[[#This Row],[Tiempo_normal (ns)]]&lt;$J$509)</f>
        <v>0</v>
      </c>
      <c r="AA205" s="7">
        <v>202</v>
      </c>
      <c r="AB205" t="b">
        <f>OR(Tabla5121015[[#This Row],[Tiempo_lineal (ns)]]&gt;$L$508,Tabla5121015[[#This Row],[Tiempo_lineal (ns)]]&lt;$L$509)</f>
        <v>0</v>
      </c>
      <c r="AC205" t="b">
        <f>OR(Tabla5121015[[#This Row],[Tiempo_normal (ns)]]&gt;$M$508,Tabla5121015[[#This Row],[Tiempo_normal (ns)]]&lt;$M$509)</f>
        <v>0</v>
      </c>
      <c r="AD205" s="7">
        <v>202</v>
      </c>
      <c r="AE205" t="b">
        <f>OR(Tabla6131116[[#This Row],[Tiempo_lineal (ns)]]&gt;$O$508,Tabla6131116[[#This Row],[Tiempo_lineal (ns)]]&lt;$O$509)</f>
        <v>0</v>
      </c>
      <c r="AF205" s="6" t="b">
        <f>OR(Tabla6131116[[#This Row],[Tiempo_normal (ns)]]&gt;$P$508,Tabla6131116[[#This Row],[Tiempo_normal (ns)]]&lt;$P$509)</f>
        <v>0</v>
      </c>
    </row>
    <row r="206" spans="2:32" x14ac:dyDescent="0.3">
      <c r="B206">
        <v>203</v>
      </c>
      <c r="C206">
        <v>2828</v>
      </c>
      <c r="D206">
        <v>1741</v>
      </c>
      <c r="E206">
        <v>203</v>
      </c>
      <c r="F206">
        <v>3409</v>
      </c>
      <c r="G206">
        <v>1191</v>
      </c>
      <c r="H206">
        <v>203</v>
      </c>
      <c r="I206">
        <v>21965</v>
      </c>
      <c r="J206">
        <v>5614</v>
      </c>
      <c r="K206">
        <v>203</v>
      </c>
      <c r="L206">
        <v>45845</v>
      </c>
      <c r="M206">
        <v>4831</v>
      </c>
      <c r="N206">
        <v>203</v>
      </c>
      <c r="O206">
        <v>130158</v>
      </c>
      <c r="P206">
        <v>18253</v>
      </c>
      <c r="R206" s="5">
        <v>203</v>
      </c>
      <c r="S206" t="b">
        <f>OR(Tabla19712[[#This Row],[Tiempo_lineal (ns)]]&gt;$C$508,Tabla19712[[#This Row],[Tiempo_lineal (ns)]]&lt;$C$509)</f>
        <v>0</v>
      </c>
      <c r="T206" t="b">
        <f>OR(Tabla19712[[#This Row],[Tiempo_normal (ns)]]&gt;$D$508,Tabla19712[[#This Row],[Tiempo_normal (ns)]]&lt;$D$509)</f>
        <v>0</v>
      </c>
      <c r="U206" s="5">
        <v>203</v>
      </c>
      <c r="V206" t="b">
        <f>OR(Tabla310813[[#This Row],[Tiempo_lineal (ns)]]&gt;$F$508,Tabla310813[[#This Row],[Tiempo_lineal (ns)]]&lt;$F$509)</f>
        <v>0</v>
      </c>
      <c r="W206" t="b">
        <f>OR(Tabla310813[[#This Row],[Tiempo_normal (ns)]]&gt;$G$508,Tabla310813[[#This Row],[Tiempo_normal (ns)]]&lt;$G$509)</f>
        <v>0</v>
      </c>
      <c r="X206" s="5">
        <v>203</v>
      </c>
      <c r="Y206" t="b">
        <f>OR(Tabla411914[[#This Row],[Tiempo_lineal (ns)]]&gt;$I$508,Tabla411914[[#This Row],[Tiempo_lineal (ns)]]&lt;$I$509)</f>
        <v>0</v>
      </c>
      <c r="Z206" t="b">
        <f>OR(Tabla411914[[#This Row],[Tiempo_normal (ns)]]&gt;$J$508,Tabla411914[[#This Row],[Tiempo_normal (ns)]]&lt;$J$509)</f>
        <v>0</v>
      </c>
      <c r="AA206" s="5">
        <v>203</v>
      </c>
      <c r="AB206" t="b">
        <f>OR(Tabla5121015[[#This Row],[Tiempo_lineal (ns)]]&gt;$L$508,Tabla5121015[[#This Row],[Tiempo_lineal (ns)]]&lt;$L$509)</f>
        <v>0</v>
      </c>
      <c r="AC206" t="b">
        <f>OR(Tabla5121015[[#This Row],[Tiempo_normal (ns)]]&gt;$M$508,Tabla5121015[[#This Row],[Tiempo_normal (ns)]]&lt;$M$509)</f>
        <v>0</v>
      </c>
      <c r="AD206" s="5">
        <v>203</v>
      </c>
      <c r="AE206" t="b">
        <f>OR(Tabla6131116[[#This Row],[Tiempo_lineal (ns)]]&gt;$O$508,Tabla6131116[[#This Row],[Tiempo_lineal (ns)]]&lt;$O$509)</f>
        <v>0</v>
      </c>
      <c r="AF206" s="6" t="b">
        <f>OR(Tabla6131116[[#This Row],[Tiempo_normal (ns)]]&gt;$P$508,Tabla6131116[[#This Row],[Tiempo_normal (ns)]]&lt;$P$509)</f>
        <v>1</v>
      </c>
    </row>
    <row r="207" spans="2:32" x14ac:dyDescent="0.3">
      <c r="B207">
        <v>204</v>
      </c>
      <c r="C207">
        <v>2571</v>
      </c>
      <c r="D207">
        <v>865</v>
      </c>
      <c r="E207">
        <v>204</v>
      </c>
      <c r="F207">
        <v>8737</v>
      </c>
      <c r="G207">
        <v>1878</v>
      </c>
      <c r="H207">
        <v>204</v>
      </c>
      <c r="I207">
        <v>16786</v>
      </c>
      <c r="J207">
        <v>14473</v>
      </c>
      <c r="K207">
        <v>204</v>
      </c>
      <c r="L207">
        <v>44505</v>
      </c>
      <c r="M207">
        <v>4875</v>
      </c>
      <c r="N207">
        <v>204</v>
      </c>
      <c r="O207">
        <v>127366</v>
      </c>
      <c r="P207">
        <v>5388</v>
      </c>
      <c r="R207" s="7">
        <v>204</v>
      </c>
      <c r="S207" t="b">
        <f>OR(Tabla19712[[#This Row],[Tiempo_lineal (ns)]]&gt;$C$508,Tabla19712[[#This Row],[Tiempo_lineal (ns)]]&lt;$C$509)</f>
        <v>0</v>
      </c>
      <c r="T207" t="b">
        <f>OR(Tabla19712[[#This Row],[Tiempo_normal (ns)]]&gt;$D$508,Tabla19712[[#This Row],[Tiempo_normal (ns)]]&lt;$D$509)</f>
        <v>0</v>
      </c>
      <c r="U207" s="7">
        <v>204</v>
      </c>
      <c r="V207" t="b">
        <f>OR(Tabla310813[[#This Row],[Tiempo_lineal (ns)]]&gt;$F$508,Tabla310813[[#This Row],[Tiempo_lineal (ns)]]&lt;$F$509)</f>
        <v>0</v>
      </c>
      <c r="W207" t="b">
        <f>OR(Tabla310813[[#This Row],[Tiempo_normal (ns)]]&gt;$G$508,Tabla310813[[#This Row],[Tiempo_normal (ns)]]&lt;$G$509)</f>
        <v>0</v>
      </c>
      <c r="X207" s="7">
        <v>204</v>
      </c>
      <c r="Y207" t="b">
        <f>OR(Tabla411914[[#This Row],[Tiempo_lineal (ns)]]&gt;$I$508,Tabla411914[[#This Row],[Tiempo_lineal (ns)]]&lt;$I$509)</f>
        <v>0</v>
      </c>
      <c r="Z207" t="b">
        <f>OR(Tabla411914[[#This Row],[Tiempo_normal (ns)]]&gt;$J$508,Tabla411914[[#This Row],[Tiempo_normal (ns)]]&lt;$J$509)</f>
        <v>0</v>
      </c>
      <c r="AA207" s="7">
        <v>204</v>
      </c>
      <c r="AB207" t="b">
        <f>OR(Tabla5121015[[#This Row],[Tiempo_lineal (ns)]]&gt;$L$508,Tabla5121015[[#This Row],[Tiempo_lineal (ns)]]&lt;$L$509)</f>
        <v>0</v>
      </c>
      <c r="AC207" t="b">
        <f>OR(Tabla5121015[[#This Row],[Tiempo_normal (ns)]]&gt;$M$508,Tabla5121015[[#This Row],[Tiempo_normal (ns)]]&lt;$M$509)</f>
        <v>0</v>
      </c>
      <c r="AD207" s="7">
        <v>204</v>
      </c>
      <c r="AE207" t="b">
        <f>OR(Tabla6131116[[#This Row],[Tiempo_lineal (ns)]]&gt;$O$508,Tabla6131116[[#This Row],[Tiempo_lineal (ns)]]&lt;$O$509)</f>
        <v>0</v>
      </c>
      <c r="AF207" s="6" t="b">
        <f>OR(Tabla6131116[[#This Row],[Tiempo_normal (ns)]]&gt;$P$508,Tabla6131116[[#This Row],[Tiempo_normal (ns)]]&lt;$P$509)</f>
        <v>0</v>
      </c>
    </row>
    <row r="208" spans="2:32" x14ac:dyDescent="0.3">
      <c r="B208">
        <v>205</v>
      </c>
      <c r="C208">
        <v>3148</v>
      </c>
      <c r="D208">
        <v>2143</v>
      </c>
      <c r="E208">
        <v>205</v>
      </c>
      <c r="F208">
        <v>6455</v>
      </c>
      <c r="G208">
        <v>5792</v>
      </c>
      <c r="H208">
        <v>205</v>
      </c>
      <c r="I208">
        <v>22783</v>
      </c>
      <c r="J208">
        <v>11621</v>
      </c>
      <c r="K208">
        <v>205</v>
      </c>
      <c r="L208">
        <v>44747</v>
      </c>
      <c r="M208">
        <v>48706</v>
      </c>
      <c r="N208">
        <v>205</v>
      </c>
      <c r="O208">
        <v>154091</v>
      </c>
      <c r="P208">
        <v>14681</v>
      </c>
      <c r="R208" s="5">
        <v>205</v>
      </c>
      <c r="S208" t="b">
        <f>OR(Tabla19712[[#This Row],[Tiempo_lineal (ns)]]&gt;$C$508,Tabla19712[[#This Row],[Tiempo_lineal (ns)]]&lt;$C$509)</f>
        <v>0</v>
      </c>
      <c r="T208" t="b">
        <f>OR(Tabla19712[[#This Row],[Tiempo_normal (ns)]]&gt;$D$508,Tabla19712[[#This Row],[Tiempo_normal (ns)]]&lt;$D$509)</f>
        <v>0</v>
      </c>
      <c r="U208" s="5">
        <v>205</v>
      </c>
      <c r="V208" t="b">
        <f>OR(Tabla310813[[#This Row],[Tiempo_lineal (ns)]]&gt;$F$508,Tabla310813[[#This Row],[Tiempo_lineal (ns)]]&lt;$F$509)</f>
        <v>0</v>
      </c>
      <c r="W208" t="b">
        <f>OR(Tabla310813[[#This Row],[Tiempo_normal (ns)]]&gt;$G$508,Tabla310813[[#This Row],[Tiempo_normal (ns)]]&lt;$G$509)</f>
        <v>0</v>
      </c>
      <c r="X208" s="5">
        <v>205</v>
      </c>
      <c r="Y208" t="b">
        <f>OR(Tabla411914[[#This Row],[Tiempo_lineal (ns)]]&gt;$I$508,Tabla411914[[#This Row],[Tiempo_lineal (ns)]]&lt;$I$509)</f>
        <v>0</v>
      </c>
      <c r="Z208" t="b">
        <f>OR(Tabla411914[[#This Row],[Tiempo_normal (ns)]]&gt;$J$508,Tabla411914[[#This Row],[Tiempo_normal (ns)]]&lt;$J$509)</f>
        <v>0</v>
      </c>
      <c r="AA208" s="5">
        <v>205</v>
      </c>
      <c r="AB208" t="b">
        <f>OR(Tabla5121015[[#This Row],[Tiempo_lineal (ns)]]&gt;$L$508,Tabla5121015[[#This Row],[Tiempo_lineal (ns)]]&lt;$L$509)</f>
        <v>0</v>
      </c>
      <c r="AC208" t="b">
        <f>OR(Tabla5121015[[#This Row],[Tiempo_normal (ns)]]&gt;$M$508,Tabla5121015[[#This Row],[Tiempo_normal (ns)]]&lt;$M$509)</f>
        <v>1</v>
      </c>
      <c r="AD208" s="5">
        <v>205</v>
      </c>
      <c r="AE208" t="b">
        <f>OR(Tabla6131116[[#This Row],[Tiempo_lineal (ns)]]&gt;$O$508,Tabla6131116[[#This Row],[Tiempo_lineal (ns)]]&lt;$O$509)</f>
        <v>0</v>
      </c>
      <c r="AF208" s="6" t="b">
        <f>OR(Tabla6131116[[#This Row],[Tiempo_normal (ns)]]&gt;$P$508,Tabla6131116[[#This Row],[Tiempo_normal (ns)]]&lt;$P$509)</f>
        <v>0</v>
      </c>
    </row>
    <row r="209" spans="2:32" x14ac:dyDescent="0.3">
      <c r="B209">
        <v>206</v>
      </c>
      <c r="C209">
        <v>3112</v>
      </c>
      <c r="D209">
        <v>832</v>
      </c>
      <c r="E209">
        <v>206</v>
      </c>
      <c r="F209">
        <v>4554</v>
      </c>
      <c r="G209">
        <v>5422</v>
      </c>
      <c r="H209">
        <v>206</v>
      </c>
      <c r="I209">
        <v>17980</v>
      </c>
      <c r="J209">
        <v>5948</v>
      </c>
      <c r="K209">
        <v>206</v>
      </c>
      <c r="L209">
        <v>45680</v>
      </c>
      <c r="M209">
        <v>4639</v>
      </c>
      <c r="N209">
        <v>206</v>
      </c>
      <c r="O209">
        <v>226911</v>
      </c>
      <c r="P209">
        <v>4933</v>
      </c>
      <c r="R209" s="7">
        <v>206</v>
      </c>
      <c r="S209" t="b">
        <f>OR(Tabla19712[[#This Row],[Tiempo_lineal (ns)]]&gt;$C$508,Tabla19712[[#This Row],[Tiempo_lineal (ns)]]&lt;$C$509)</f>
        <v>0</v>
      </c>
      <c r="T209" t="b">
        <f>OR(Tabla19712[[#This Row],[Tiempo_normal (ns)]]&gt;$D$508,Tabla19712[[#This Row],[Tiempo_normal (ns)]]&lt;$D$509)</f>
        <v>0</v>
      </c>
      <c r="U209" s="7">
        <v>206</v>
      </c>
      <c r="V209" t="b">
        <f>OR(Tabla310813[[#This Row],[Tiempo_lineal (ns)]]&gt;$F$508,Tabla310813[[#This Row],[Tiempo_lineal (ns)]]&lt;$F$509)</f>
        <v>0</v>
      </c>
      <c r="W209" t="b">
        <f>OR(Tabla310813[[#This Row],[Tiempo_normal (ns)]]&gt;$G$508,Tabla310813[[#This Row],[Tiempo_normal (ns)]]&lt;$G$509)</f>
        <v>0</v>
      </c>
      <c r="X209" s="7">
        <v>206</v>
      </c>
      <c r="Y209" t="b">
        <f>OR(Tabla411914[[#This Row],[Tiempo_lineal (ns)]]&gt;$I$508,Tabla411914[[#This Row],[Tiempo_lineal (ns)]]&lt;$I$509)</f>
        <v>0</v>
      </c>
      <c r="Z209" t="b">
        <f>OR(Tabla411914[[#This Row],[Tiempo_normal (ns)]]&gt;$J$508,Tabla411914[[#This Row],[Tiempo_normal (ns)]]&lt;$J$509)</f>
        <v>0</v>
      </c>
      <c r="AA209" s="7">
        <v>206</v>
      </c>
      <c r="AB209" t="b">
        <f>OR(Tabla5121015[[#This Row],[Tiempo_lineal (ns)]]&gt;$L$508,Tabla5121015[[#This Row],[Tiempo_lineal (ns)]]&lt;$L$509)</f>
        <v>0</v>
      </c>
      <c r="AC209" t="b">
        <f>OR(Tabla5121015[[#This Row],[Tiempo_normal (ns)]]&gt;$M$508,Tabla5121015[[#This Row],[Tiempo_normal (ns)]]&lt;$M$509)</f>
        <v>0</v>
      </c>
      <c r="AD209" s="7">
        <v>206</v>
      </c>
      <c r="AE209" t="b">
        <f>OR(Tabla6131116[[#This Row],[Tiempo_lineal (ns)]]&gt;$O$508,Tabla6131116[[#This Row],[Tiempo_lineal (ns)]]&lt;$O$509)</f>
        <v>1</v>
      </c>
      <c r="AF209" s="6" t="b">
        <f>OR(Tabla6131116[[#This Row],[Tiempo_normal (ns)]]&gt;$P$508,Tabla6131116[[#This Row],[Tiempo_normal (ns)]]&lt;$P$509)</f>
        <v>0</v>
      </c>
    </row>
    <row r="210" spans="2:32" x14ac:dyDescent="0.3">
      <c r="B210">
        <v>207</v>
      </c>
      <c r="C210">
        <v>2904</v>
      </c>
      <c r="D210">
        <v>1616</v>
      </c>
      <c r="E210">
        <v>207</v>
      </c>
      <c r="F210">
        <v>5286</v>
      </c>
      <c r="G210">
        <v>5158</v>
      </c>
      <c r="H210">
        <v>207</v>
      </c>
      <c r="I210">
        <v>21243</v>
      </c>
      <c r="J210">
        <v>5401</v>
      </c>
      <c r="K210">
        <v>207</v>
      </c>
      <c r="L210">
        <v>45799</v>
      </c>
      <c r="M210">
        <v>5046</v>
      </c>
      <c r="N210">
        <v>207</v>
      </c>
      <c r="O210">
        <v>165696</v>
      </c>
      <c r="P210">
        <v>6126</v>
      </c>
      <c r="R210" s="5">
        <v>207</v>
      </c>
      <c r="S210" t="b">
        <f>OR(Tabla19712[[#This Row],[Tiempo_lineal (ns)]]&gt;$C$508,Tabla19712[[#This Row],[Tiempo_lineal (ns)]]&lt;$C$509)</f>
        <v>0</v>
      </c>
      <c r="T210" t="b">
        <f>OR(Tabla19712[[#This Row],[Tiempo_normal (ns)]]&gt;$D$508,Tabla19712[[#This Row],[Tiempo_normal (ns)]]&lt;$D$509)</f>
        <v>0</v>
      </c>
      <c r="U210" s="5">
        <v>207</v>
      </c>
      <c r="V210" t="b">
        <f>OR(Tabla310813[[#This Row],[Tiempo_lineal (ns)]]&gt;$F$508,Tabla310813[[#This Row],[Tiempo_lineal (ns)]]&lt;$F$509)</f>
        <v>0</v>
      </c>
      <c r="W210" t="b">
        <f>OR(Tabla310813[[#This Row],[Tiempo_normal (ns)]]&gt;$G$508,Tabla310813[[#This Row],[Tiempo_normal (ns)]]&lt;$G$509)</f>
        <v>0</v>
      </c>
      <c r="X210" s="5">
        <v>207</v>
      </c>
      <c r="Y210" t="b">
        <f>OR(Tabla411914[[#This Row],[Tiempo_lineal (ns)]]&gt;$I$508,Tabla411914[[#This Row],[Tiempo_lineal (ns)]]&lt;$I$509)</f>
        <v>0</v>
      </c>
      <c r="Z210" t="b">
        <f>OR(Tabla411914[[#This Row],[Tiempo_normal (ns)]]&gt;$J$508,Tabla411914[[#This Row],[Tiempo_normal (ns)]]&lt;$J$509)</f>
        <v>0</v>
      </c>
      <c r="AA210" s="5">
        <v>207</v>
      </c>
      <c r="AB210" t="b">
        <f>OR(Tabla5121015[[#This Row],[Tiempo_lineal (ns)]]&gt;$L$508,Tabla5121015[[#This Row],[Tiempo_lineal (ns)]]&lt;$L$509)</f>
        <v>0</v>
      </c>
      <c r="AC210" t="b">
        <f>OR(Tabla5121015[[#This Row],[Tiempo_normal (ns)]]&gt;$M$508,Tabla5121015[[#This Row],[Tiempo_normal (ns)]]&lt;$M$509)</f>
        <v>0</v>
      </c>
      <c r="AD210" s="5">
        <v>207</v>
      </c>
      <c r="AE210" t="b">
        <f>OR(Tabla6131116[[#This Row],[Tiempo_lineal (ns)]]&gt;$O$508,Tabla6131116[[#This Row],[Tiempo_lineal (ns)]]&lt;$O$509)</f>
        <v>0</v>
      </c>
      <c r="AF210" s="6" t="b">
        <f>OR(Tabla6131116[[#This Row],[Tiempo_normal (ns)]]&gt;$P$508,Tabla6131116[[#This Row],[Tiempo_normal (ns)]]&lt;$P$509)</f>
        <v>0</v>
      </c>
    </row>
    <row r="211" spans="2:32" x14ac:dyDescent="0.3">
      <c r="B211">
        <v>208</v>
      </c>
      <c r="C211">
        <v>2870</v>
      </c>
      <c r="D211">
        <v>782</v>
      </c>
      <c r="E211">
        <v>208</v>
      </c>
      <c r="F211">
        <v>5348</v>
      </c>
      <c r="G211">
        <v>2714</v>
      </c>
      <c r="H211">
        <v>208</v>
      </c>
      <c r="I211">
        <v>22012</v>
      </c>
      <c r="J211">
        <v>21822</v>
      </c>
      <c r="K211">
        <v>208</v>
      </c>
      <c r="L211">
        <v>51922</v>
      </c>
      <c r="M211">
        <v>5648</v>
      </c>
      <c r="N211">
        <v>208</v>
      </c>
      <c r="O211">
        <v>70959</v>
      </c>
      <c r="P211">
        <v>4349</v>
      </c>
      <c r="R211" s="7">
        <v>208</v>
      </c>
      <c r="S211" t="b">
        <f>OR(Tabla19712[[#This Row],[Tiempo_lineal (ns)]]&gt;$C$508,Tabla19712[[#This Row],[Tiempo_lineal (ns)]]&lt;$C$509)</f>
        <v>0</v>
      </c>
      <c r="T211" t="b">
        <f>OR(Tabla19712[[#This Row],[Tiempo_normal (ns)]]&gt;$D$508,Tabla19712[[#This Row],[Tiempo_normal (ns)]]&lt;$D$509)</f>
        <v>0</v>
      </c>
      <c r="U211" s="7">
        <v>208</v>
      </c>
      <c r="V211" t="b">
        <f>OR(Tabla310813[[#This Row],[Tiempo_lineal (ns)]]&gt;$F$508,Tabla310813[[#This Row],[Tiempo_lineal (ns)]]&lt;$F$509)</f>
        <v>0</v>
      </c>
      <c r="W211" t="b">
        <f>OR(Tabla310813[[#This Row],[Tiempo_normal (ns)]]&gt;$G$508,Tabla310813[[#This Row],[Tiempo_normal (ns)]]&lt;$G$509)</f>
        <v>0</v>
      </c>
      <c r="X211" s="7">
        <v>208</v>
      </c>
      <c r="Y211" t="b">
        <f>OR(Tabla411914[[#This Row],[Tiempo_lineal (ns)]]&gt;$I$508,Tabla411914[[#This Row],[Tiempo_lineal (ns)]]&lt;$I$509)</f>
        <v>0</v>
      </c>
      <c r="Z211" t="b">
        <f>OR(Tabla411914[[#This Row],[Tiempo_normal (ns)]]&gt;$J$508,Tabla411914[[#This Row],[Tiempo_normal (ns)]]&lt;$J$509)</f>
        <v>1</v>
      </c>
      <c r="AA211" s="7">
        <v>208</v>
      </c>
      <c r="AB211" t="b">
        <f>OR(Tabla5121015[[#This Row],[Tiempo_lineal (ns)]]&gt;$L$508,Tabla5121015[[#This Row],[Tiempo_lineal (ns)]]&lt;$L$509)</f>
        <v>0</v>
      </c>
      <c r="AC211" t="b">
        <f>OR(Tabla5121015[[#This Row],[Tiempo_normal (ns)]]&gt;$M$508,Tabla5121015[[#This Row],[Tiempo_normal (ns)]]&lt;$M$509)</f>
        <v>0</v>
      </c>
      <c r="AD211" s="7">
        <v>208</v>
      </c>
      <c r="AE211" t="b">
        <f>OR(Tabla6131116[[#This Row],[Tiempo_lineal (ns)]]&gt;$O$508,Tabla6131116[[#This Row],[Tiempo_lineal (ns)]]&lt;$O$509)</f>
        <v>1</v>
      </c>
      <c r="AF211" s="6" t="b">
        <f>OR(Tabla6131116[[#This Row],[Tiempo_normal (ns)]]&gt;$P$508,Tabla6131116[[#This Row],[Tiempo_normal (ns)]]&lt;$P$509)</f>
        <v>0</v>
      </c>
    </row>
    <row r="212" spans="2:32" x14ac:dyDescent="0.3">
      <c r="B212">
        <v>209</v>
      </c>
      <c r="C212">
        <v>1822</v>
      </c>
      <c r="D212">
        <v>1100</v>
      </c>
      <c r="E212">
        <v>209</v>
      </c>
      <c r="F212">
        <v>6718</v>
      </c>
      <c r="G212">
        <v>3049</v>
      </c>
      <c r="H212">
        <v>209</v>
      </c>
      <c r="I212">
        <v>17454</v>
      </c>
      <c r="J212">
        <v>6186</v>
      </c>
      <c r="K212">
        <v>209</v>
      </c>
      <c r="L212">
        <v>18793</v>
      </c>
      <c r="M212">
        <v>5378</v>
      </c>
      <c r="N212">
        <v>209</v>
      </c>
      <c r="O212">
        <v>131023</v>
      </c>
      <c r="P212">
        <v>32942</v>
      </c>
      <c r="R212" s="5">
        <v>209</v>
      </c>
      <c r="S212" t="b">
        <f>OR(Tabla19712[[#This Row],[Tiempo_lineal (ns)]]&gt;$C$508,Tabla19712[[#This Row],[Tiempo_lineal (ns)]]&lt;$C$509)</f>
        <v>0</v>
      </c>
      <c r="T212" t="b">
        <f>OR(Tabla19712[[#This Row],[Tiempo_normal (ns)]]&gt;$D$508,Tabla19712[[#This Row],[Tiempo_normal (ns)]]&lt;$D$509)</f>
        <v>0</v>
      </c>
      <c r="U212" s="5">
        <v>209</v>
      </c>
      <c r="V212" t="b">
        <f>OR(Tabla310813[[#This Row],[Tiempo_lineal (ns)]]&gt;$F$508,Tabla310813[[#This Row],[Tiempo_lineal (ns)]]&lt;$F$509)</f>
        <v>0</v>
      </c>
      <c r="W212" t="b">
        <f>OR(Tabla310813[[#This Row],[Tiempo_normal (ns)]]&gt;$G$508,Tabla310813[[#This Row],[Tiempo_normal (ns)]]&lt;$G$509)</f>
        <v>0</v>
      </c>
      <c r="X212" s="5">
        <v>209</v>
      </c>
      <c r="Y212" t="b">
        <f>OR(Tabla411914[[#This Row],[Tiempo_lineal (ns)]]&gt;$I$508,Tabla411914[[#This Row],[Tiempo_lineal (ns)]]&lt;$I$509)</f>
        <v>0</v>
      </c>
      <c r="Z212" t="b">
        <f>OR(Tabla411914[[#This Row],[Tiempo_normal (ns)]]&gt;$J$508,Tabla411914[[#This Row],[Tiempo_normal (ns)]]&lt;$J$509)</f>
        <v>0</v>
      </c>
      <c r="AA212" s="5">
        <v>209</v>
      </c>
      <c r="AB212" t="b">
        <f>OR(Tabla5121015[[#This Row],[Tiempo_lineal (ns)]]&gt;$L$508,Tabla5121015[[#This Row],[Tiempo_lineal (ns)]]&lt;$L$509)</f>
        <v>1</v>
      </c>
      <c r="AC212" t="b">
        <f>OR(Tabla5121015[[#This Row],[Tiempo_normal (ns)]]&gt;$M$508,Tabla5121015[[#This Row],[Tiempo_normal (ns)]]&lt;$M$509)</f>
        <v>0</v>
      </c>
      <c r="AD212" s="5">
        <v>209</v>
      </c>
      <c r="AE212" t="b">
        <f>OR(Tabla6131116[[#This Row],[Tiempo_lineal (ns)]]&gt;$O$508,Tabla6131116[[#This Row],[Tiempo_lineal (ns)]]&lt;$O$509)</f>
        <v>0</v>
      </c>
      <c r="AF212" s="6" t="b">
        <f>OR(Tabla6131116[[#This Row],[Tiempo_normal (ns)]]&gt;$P$508,Tabla6131116[[#This Row],[Tiempo_normal (ns)]]&lt;$P$509)</f>
        <v>1</v>
      </c>
    </row>
    <row r="213" spans="2:32" x14ac:dyDescent="0.3">
      <c r="B213">
        <v>210</v>
      </c>
      <c r="C213">
        <v>2973</v>
      </c>
      <c r="D213">
        <v>1532</v>
      </c>
      <c r="E213">
        <v>210</v>
      </c>
      <c r="F213">
        <v>8090</v>
      </c>
      <c r="G213">
        <v>4764</v>
      </c>
      <c r="H213">
        <v>210</v>
      </c>
      <c r="I213">
        <v>18201</v>
      </c>
      <c r="J213">
        <v>7750</v>
      </c>
      <c r="K213">
        <v>210</v>
      </c>
      <c r="L213">
        <v>45017</v>
      </c>
      <c r="M213">
        <v>4551</v>
      </c>
      <c r="N213">
        <v>210</v>
      </c>
      <c r="O213">
        <v>143050</v>
      </c>
      <c r="P213">
        <v>8310</v>
      </c>
      <c r="R213" s="7">
        <v>210</v>
      </c>
      <c r="S213" t="b">
        <f>OR(Tabla19712[[#This Row],[Tiempo_lineal (ns)]]&gt;$C$508,Tabla19712[[#This Row],[Tiempo_lineal (ns)]]&lt;$C$509)</f>
        <v>0</v>
      </c>
      <c r="T213" t="b">
        <f>OR(Tabla19712[[#This Row],[Tiempo_normal (ns)]]&gt;$D$508,Tabla19712[[#This Row],[Tiempo_normal (ns)]]&lt;$D$509)</f>
        <v>0</v>
      </c>
      <c r="U213" s="7">
        <v>210</v>
      </c>
      <c r="V213" t="b">
        <f>OR(Tabla310813[[#This Row],[Tiempo_lineal (ns)]]&gt;$F$508,Tabla310813[[#This Row],[Tiempo_lineal (ns)]]&lt;$F$509)</f>
        <v>0</v>
      </c>
      <c r="W213" t="b">
        <f>OR(Tabla310813[[#This Row],[Tiempo_normal (ns)]]&gt;$G$508,Tabla310813[[#This Row],[Tiempo_normal (ns)]]&lt;$G$509)</f>
        <v>0</v>
      </c>
      <c r="X213" s="7">
        <v>210</v>
      </c>
      <c r="Y213" t="b">
        <f>OR(Tabla411914[[#This Row],[Tiempo_lineal (ns)]]&gt;$I$508,Tabla411914[[#This Row],[Tiempo_lineal (ns)]]&lt;$I$509)</f>
        <v>0</v>
      </c>
      <c r="Z213" t="b">
        <f>OR(Tabla411914[[#This Row],[Tiempo_normal (ns)]]&gt;$J$508,Tabla411914[[#This Row],[Tiempo_normal (ns)]]&lt;$J$509)</f>
        <v>0</v>
      </c>
      <c r="AA213" s="7">
        <v>210</v>
      </c>
      <c r="AB213" t="b">
        <f>OR(Tabla5121015[[#This Row],[Tiempo_lineal (ns)]]&gt;$L$508,Tabla5121015[[#This Row],[Tiempo_lineal (ns)]]&lt;$L$509)</f>
        <v>0</v>
      </c>
      <c r="AC213" t="b">
        <f>OR(Tabla5121015[[#This Row],[Tiempo_normal (ns)]]&gt;$M$508,Tabla5121015[[#This Row],[Tiempo_normal (ns)]]&lt;$M$509)</f>
        <v>0</v>
      </c>
      <c r="AD213" s="7">
        <v>210</v>
      </c>
      <c r="AE213" t="b">
        <f>OR(Tabla6131116[[#This Row],[Tiempo_lineal (ns)]]&gt;$O$508,Tabla6131116[[#This Row],[Tiempo_lineal (ns)]]&lt;$O$509)</f>
        <v>0</v>
      </c>
      <c r="AF213" s="6" t="b">
        <f>OR(Tabla6131116[[#This Row],[Tiempo_normal (ns)]]&gt;$P$508,Tabla6131116[[#This Row],[Tiempo_normal (ns)]]&lt;$P$509)</f>
        <v>0</v>
      </c>
    </row>
    <row r="214" spans="2:32" x14ac:dyDescent="0.3">
      <c r="B214">
        <v>211</v>
      </c>
      <c r="C214">
        <v>2867</v>
      </c>
      <c r="D214">
        <v>985</v>
      </c>
      <c r="E214">
        <v>211</v>
      </c>
      <c r="F214">
        <v>5341</v>
      </c>
      <c r="G214">
        <v>1017</v>
      </c>
      <c r="H214">
        <v>211</v>
      </c>
      <c r="I214">
        <v>17661</v>
      </c>
      <c r="J214">
        <v>7419</v>
      </c>
      <c r="K214">
        <v>211</v>
      </c>
      <c r="L214">
        <v>48243</v>
      </c>
      <c r="M214">
        <v>4133</v>
      </c>
      <c r="N214">
        <v>211</v>
      </c>
      <c r="O214">
        <v>235377</v>
      </c>
      <c r="P214">
        <v>5326</v>
      </c>
      <c r="R214" s="5">
        <v>211</v>
      </c>
      <c r="S214" t="b">
        <f>OR(Tabla19712[[#This Row],[Tiempo_lineal (ns)]]&gt;$C$508,Tabla19712[[#This Row],[Tiempo_lineal (ns)]]&lt;$C$509)</f>
        <v>0</v>
      </c>
      <c r="T214" t="b">
        <f>OR(Tabla19712[[#This Row],[Tiempo_normal (ns)]]&gt;$D$508,Tabla19712[[#This Row],[Tiempo_normal (ns)]]&lt;$D$509)</f>
        <v>0</v>
      </c>
      <c r="U214" s="5">
        <v>211</v>
      </c>
      <c r="V214" t="b">
        <f>OR(Tabla310813[[#This Row],[Tiempo_lineal (ns)]]&gt;$F$508,Tabla310813[[#This Row],[Tiempo_lineal (ns)]]&lt;$F$509)</f>
        <v>0</v>
      </c>
      <c r="W214" t="b">
        <f>OR(Tabla310813[[#This Row],[Tiempo_normal (ns)]]&gt;$G$508,Tabla310813[[#This Row],[Tiempo_normal (ns)]]&lt;$G$509)</f>
        <v>0</v>
      </c>
      <c r="X214" s="5">
        <v>211</v>
      </c>
      <c r="Y214" t="b">
        <f>OR(Tabla411914[[#This Row],[Tiempo_lineal (ns)]]&gt;$I$508,Tabla411914[[#This Row],[Tiempo_lineal (ns)]]&lt;$I$509)</f>
        <v>0</v>
      </c>
      <c r="Z214" t="b">
        <f>OR(Tabla411914[[#This Row],[Tiempo_normal (ns)]]&gt;$J$508,Tabla411914[[#This Row],[Tiempo_normal (ns)]]&lt;$J$509)</f>
        <v>0</v>
      </c>
      <c r="AA214" s="5">
        <v>211</v>
      </c>
      <c r="AB214" t="b">
        <f>OR(Tabla5121015[[#This Row],[Tiempo_lineal (ns)]]&gt;$L$508,Tabla5121015[[#This Row],[Tiempo_lineal (ns)]]&lt;$L$509)</f>
        <v>0</v>
      </c>
      <c r="AC214" t="b">
        <f>OR(Tabla5121015[[#This Row],[Tiempo_normal (ns)]]&gt;$M$508,Tabla5121015[[#This Row],[Tiempo_normal (ns)]]&lt;$M$509)</f>
        <v>0</v>
      </c>
      <c r="AD214" s="5">
        <v>211</v>
      </c>
      <c r="AE214" t="b">
        <f>OR(Tabla6131116[[#This Row],[Tiempo_lineal (ns)]]&gt;$O$508,Tabla6131116[[#This Row],[Tiempo_lineal (ns)]]&lt;$O$509)</f>
        <v>1</v>
      </c>
      <c r="AF214" s="6" t="b">
        <f>OR(Tabla6131116[[#This Row],[Tiempo_normal (ns)]]&gt;$P$508,Tabla6131116[[#This Row],[Tiempo_normal (ns)]]&lt;$P$509)</f>
        <v>0</v>
      </c>
    </row>
    <row r="215" spans="2:32" x14ac:dyDescent="0.3">
      <c r="B215">
        <v>212</v>
      </c>
      <c r="C215">
        <v>2507</v>
      </c>
      <c r="D215">
        <v>862</v>
      </c>
      <c r="E215">
        <v>212</v>
      </c>
      <c r="F215">
        <v>5975</v>
      </c>
      <c r="G215">
        <v>1546</v>
      </c>
      <c r="H215">
        <v>212</v>
      </c>
      <c r="I215">
        <v>24700</v>
      </c>
      <c r="J215">
        <v>6469</v>
      </c>
      <c r="K215">
        <v>212</v>
      </c>
      <c r="L215">
        <v>45400</v>
      </c>
      <c r="M215">
        <v>3801</v>
      </c>
      <c r="N215">
        <v>212</v>
      </c>
      <c r="O215">
        <v>118802</v>
      </c>
      <c r="P215">
        <v>6601</v>
      </c>
      <c r="R215" s="7">
        <v>212</v>
      </c>
      <c r="S215" t="b">
        <f>OR(Tabla19712[[#This Row],[Tiempo_lineal (ns)]]&gt;$C$508,Tabla19712[[#This Row],[Tiempo_lineal (ns)]]&lt;$C$509)</f>
        <v>0</v>
      </c>
      <c r="T215" t="b">
        <f>OR(Tabla19712[[#This Row],[Tiempo_normal (ns)]]&gt;$D$508,Tabla19712[[#This Row],[Tiempo_normal (ns)]]&lt;$D$509)</f>
        <v>0</v>
      </c>
      <c r="U215" s="7">
        <v>212</v>
      </c>
      <c r="V215" t="b">
        <f>OR(Tabla310813[[#This Row],[Tiempo_lineal (ns)]]&gt;$F$508,Tabla310813[[#This Row],[Tiempo_lineal (ns)]]&lt;$F$509)</f>
        <v>0</v>
      </c>
      <c r="W215" t="b">
        <f>OR(Tabla310813[[#This Row],[Tiempo_normal (ns)]]&gt;$G$508,Tabla310813[[#This Row],[Tiempo_normal (ns)]]&lt;$G$509)</f>
        <v>0</v>
      </c>
      <c r="X215" s="7">
        <v>212</v>
      </c>
      <c r="Y215" t="b">
        <f>OR(Tabla411914[[#This Row],[Tiempo_lineal (ns)]]&gt;$I$508,Tabla411914[[#This Row],[Tiempo_lineal (ns)]]&lt;$I$509)</f>
        <v>0</v>
      </c>
      <c r="Z215" t="b">
        <f>OR(Tabla411914[[#This Row],[Tiempo_normal (ns)]]&gt;$J$508,Tabla411914[[#This Row],[Tiempo_normal (ns)]]&lt;$J$509)</f>
        <v>0</v>
      </c>
      <c r="AA215" s="7">
        <v>212</v>
      </c>
      <c r="AB215" t="b">
        <f>OR(Tabla5121015[[#This Row],[Tiempo_lineal (ns)]]&gt;$L$508,Tabla5121015[[#This Row],[Tiempo_lineal (ns)]]&lt;$L$509)</f>
        <v>0</v>
      </c>
      <c r="AC215" t="b">
        <f>OR(Tabla5121015[[#This Row],[Tiempo_normal (ns)]]&gt;$M$508,Tabla5121015[[#This Row],[Tiempo_normal (ns)]]&lt;$M$509)</f>
        <v>0</v>
      </c>
      <c r="AD215" s="7">
        <v>212</v>
      </c>
      <c r="AE215" t="b">
        <f>OR(Tabla6131116[[#This Row],[Tiempo_lineal (ns)]]&gt;$O$508,Tabla6131116[[#This Row],[Tiempo_lineal (ns)]]&lt;$O$509)</f>
        <v>0</v>
      </c>
      <c r="AF215" s="6" t="b">
        <f>OR(Tabla6131116[[#This Row],[Tiempo_normal (ns)]]&gt;$P$508,Tabla6131116[[#This Row],[Tiempo_normal (ns)]]&lt;$P$509)</f>
        <v>0</v>
      </c>
    </row>
    <row r="216" spans="2:32" x14ac:dyDescent="0.3">
      <c r="B216">
        <v>213</v>
      </c>
      <c r="C216">
        <v>2424</v>
      </c>
      <c r="D216">
        <v>1271</v>
      </c>
      <c r="E216">
        <v>213</v>
      </c>
      <c r="F216">
        <v>3464</v>
      </c>
      <c r="G216">
        <v>914</v>
      </c>
      <c r="H216">
        <v>213</v>
      </c>
      <c r="I216">
        <v>19040</v>
      </c>
      <c r="J216">
        <v>4325</v>
      </c>
      <c r="K216">
        <v>213</v>
      </c>
      <c r="L216">
        <v>45682</v>
      </c>
      <c r="M216">
        <v>5387</v>
      </c>
      <c r="N216">
        <v>213</v>
      </c>
      <c r="O216">
        <v>119769</v>
      </c>
      <c r="P216">
        <v>5920</v>
      </c>
      <c r="R216" s="5">
        <v>213</v>
      </c>
      <c r="S216" t="b">
        <f>OR(Tabla19712[[#This Row],[Tiempo_lineal (ns)]]&gt;$C$508,Tabla19712[[#This Row],[Tiempo_lineal (ns)]]&lt;$C$509)</f>
        <v>0</v>
      </c>
      <c r="T216" t="b">
        <f>OR(Tabla19712[[#This Row],[Tiempo_normal (ns)]]&gt;$D$508,Tabla19712[[#This Row],[Tiempo_normal (ns)]]&lt;$D$509)</f>
        <v>0</v>
      </c>
      <c r="U216" s="5">
        <v>213</v>
      </c>
      <c r="V216" t="b">
        <f>OR(Tabla310813[[#This Row],[Tiempo_lineal (ns)]]&gt;$F$508,Tabla310813[[#This Row],[Tiempo_lineal (ns)]]&lt;$F$509)</f>
        <v>0</v>
      </c>
      <c r="W216" t="b">
        <f>OR(Tabla310813[[#This Row],[Tiempo_normal (ns)]]&gt;$G$508,Tabla310813[[#This Row],[Tiempo_normal (ns)]]&lt;$G$509)</f>
        <v>0</v>
      </c>
      <c r="X216" s="5">
        <v>213</v>
      </c>
      <c r="Y216" t="b">
        <f>OR(Tabla411914[[#This Row],[Tiempo_lineal (ns)]]&gt;$I$508,Tabla411914[[#This Row],[Tiempo_lineal (ns)]]&lt;$I$509)</f>
        <v>0</v>
      </c>
      <c r="Z216" t="b">
        <f>OR(Tabla411914[[#This Row],[Tiempo_normal (ns)]]&gt;$J$508,Tabla411914[[#This Row],[Tiempo_normal (ns)]]&lt;$J$509)</f>
        <v>0</v>
      </c>
      <c r="AA216" s="5">
        <v>213</v>
      </c>
      <c r="AB216" t="b">
        <f>OR(Tabla5121015[[#This Row],[Tiempo_lineal (ns)]]&gt;$L$508,Tabla5121015[[#This Row],[Tiempo_lineal (ns)]]&lt;$L$509)</f>
        <v>0</v>
      </c>
      <c r="AC216" t="b">
        <f>OR(Tabla5121015[[#This Row],[Tiempo_normal (ns)]]&gt;$M$508,Tabla5121015[[#This Row],[Tiempo_normal (ns)]]&lt;$M$509)</f>
        <v>0</v>
      </c>
      <c r="AD216" s="5">
        <v>213</v>
      </c>
      <c r="AE216" t="b">
        <f>OR(Tabla6131116[[#This Row],[Tiempo_lineal (ns)]]&gt;$O$508,Tabla6131116[[#This Row],[Tiempo_lineal (ns)]]&lt;$O$509)</f>
        <v>0</v>
      </c>
      <c r="AF216" s="6" t="b">
        <f>OR(Tabla6131116[[#This Row],[Tiempo_normal (ns)]]&gt;$P$508,Tabla6131116[[#This Row],[Tiempo_normal (ns)]]&lt;$P$509)</f>
        <v>0</v>
      </c>
    </row>
    <row r="217" spans="2:32" x14ac:dyDescent="0.3">
      <c r="B217">
        <v>214</v>
      </c>
      <c r="C217">
        <v>2830</v>
      </c>
      <c r="D217">
        <v>1186</v>
      </c>
      <c r="E217">
        <v>214</v>
      </c>
      <c r="F217">
        <v>5968</v>
      </c>
      <c r="G217">
        <v>5719</v>
      </c>
      <c r="H217">
        <v>214</v>
      </c>
      <c r="I217">
        <v>22022</v>
      </c>
      <c r="J217">
        <v>4260</v>
      </c>
      <c r="K217">
        <v>214</v>
      </c>
      <c r="L217">
        <v>45417</v>
      </c>
      <c r="M217">
        <v>7920</v>
      </c>
      <c r="N217">
        <v>214</v>
      </c>
      <c r="O217">
        <v>127140</v>
      </c>
      <c r="P217">
        <v>5732</v>
      </c>
      <c r="R217" s="7">
        <v>214</v>
      </c>
      <c r="S217" t="b">
        <f>OR(Tabla19712[[#This Row],[Tiempo_lineal (ns)]]&gt;$C$508,Tabla19712[[#This Row],[Tiempo_lineal (ns)]]&lt;$C$509)</f>
        <v>0</v>
      </c>
      <c r="T217" t="b">
        <f>OR(Tabla19712[[#This Row],[Tiempo_normal (ns)]]&gt;$D$508,Tabla19712[[#This Row],[Tiempo_normal (ns)]]&lt;$D$509)</f>
        <v>0</v>
      </c>
      <c r="U217" s="7">
        <v>214</v>
      </c>
      <c r="V217" t="b">
        <f>OR(Tabla310813[[#This Row],[Tiempo_lineal (ns)]]&gt;$F$508,Tabla310813[[#This Row],[Tiempo_lineal (ns)]]&lt;$F$509)</f>
        <v>0</v>
      </c>
      <c r="W217" t="b">
        <f>OR(Tabla310813[[#This Row],[Tiempo_normal (ns)]]&gt;$G$508,Tabla310813[[#This Row],[Tiempo_normal (ns)]]&lt;$G$509)</f>
        <v>0</v>
      </c>
      <c r="X217" s="7">
        <v>214</v>
      </c>
      <c r="Y217" t="b">
        <f>OR(Tabla411914[[#This Row],[Tiempo_lineal (ns)]]&gt;$I$508,Tabla411914[[#This Row],[Tiempo_lineal (ns)]]&lt;$I$509)</f>
        <v>0</v>
      </c>
      <c r="Z217" t="b">
        <f>OR(Tabla411914[[#This Row],[Tiempo_normal (ns)]]&gt;$J$508,Tabla411914[[#This Row],[Tiempo_normal (ns)]]&lt;$J$509)</f>
        <v>0</v>
      </c>
      <c r="AA217" s="7">
        <v>214</v>
      </c>
      <c r="AB217" t="b">
        <f>OR(Tabla5121015[[#This Row],[Tiempo_lineal (ns)]]&gt;$L$508,Tabla5121015[[#This Row],[Tiempo_lineal (ns)]]&lt;$L$509)</f>
        <v>0</v>
      </c>
      <c r="AC217" t="b">
        <f>OR(Tabla5121015[[#This Row],[Tiempo_normal (ns)]]&gt;$M$508,Tabla5121015[[#This Row],[Tiempo_normal (ns)]]&lt;$M$509)</f>
        <v>0</v>
      </c>
      <c r="AD217" s="7">
        <v>214</v>
      </c>
      <c r="AE217" t="b">
        <f>OR(Tabla6131116[[#This Row],[Tiempo_lineal (ns)]]&gt;$O$508,Tabla6131116[[#This Row],[Tiempo_lineal (ns)]]&lt;$O$509)</f>
        <v>0</v>
      </c>
      <c r="AF217" s="6" t="b">
        <f>OR(Tabla6131116[[#This Row],[Tiempo_normal (ns)]]&gt;$P$508,Tabla6131116[[#This Row],[Tiempo_normal (ns)]]&lt;$P$509)</f>
        <v>0</v>
      </c>
    </row>
    <row r="218" spans="2:32" x14ac:dyDescent="0.3">
      <c r="B218">
        <v>215</v>
      </c>
      <c r="C218">
        <v>3155</v>
      </c>
      <c r="D218">
        <v>1106</v>
      </c>
      <c r="E218">
        <v>215</v>
      </c>
      <c r="F218">
        <v>6469</v>
      </c>
      <c r="G218">
        <v>1671</v>
      </c>
      <c r="H218">
        <v>215</v>
      </c>
      <c r="I218">
        <v>19446</v>
      </c>
      <c r="J218">
        <v>6701</v>
      </c>
      <c r="K218">
        <v>215</v>
      </c>
      <c r="L218">
        <v>45527</v>
      </c>
      <c r="M218">
        <v>8706</v>
      </c>
      <c r="N218">
        <v>215</v>
      </c>
      <c r="O218">
        <v>106030</v>
      </c>
      <c r="P218">
        <v>7057</v>
      </c>
      <c r="R218" s="5">
        <v>215</v>
      </c>
      <c r="S218" t="b">
        <f>OR(Tabla19712[[#This Row],[Tiempo_lineal (ns)]]&gt;$C$508,Tabla19712[[#This Row],[Tiempo_lineal (ns)]]&lt;$C$509)</f>
        <v>0</v>
      </c>
      <c r="T218" t="b">
        <f>OR(Tabla19712[[#This Row],[Tiempo_normal (ns)]]&gt;$D$508,Tabla19712[[#This Row],[Tiempo_normal (ns)]]&lt;$D$509)</f>
        <v>0</v>
      </c>
      <c r="U218" s="5">
        <v>215</v>
      </c>
      <c r="V218" t="b">
        <f>OR(Tabla310813[[#This Row],[Tiempo_lineal (ns)]]&gt;$F$508,Tabla310813[[#This Row],[Tiempo_lineal (ns)]]&lt;$F$509)</f>
        <v>0</v>
      </c>
      <c r="W218" t="b">
        <f>OR(Tabla310813[[#This Row],[Tiempo_normal (ns)]]&gt;$G$508,Tabla310813[[#This Row],[Tiempo_normal (ns)]]&lt;$G$509)</f>
        <v>0</v>
      </c>
      <c r="X218" s="5">
        <v>215</v>
      </c>
      <c r="Y218" t="b">
        <f>OR(Tabla411914[[#This Row],[Tiempo_lineal (ns)]]&gt;$I$508,Tabla411914[[#This Row],[Tiempo_lineal (ns)]]&lt;$I$509)</f>
        <v>0</v>
      </c>
      <c r="Z218" t="b">
        <f>OR(Tabla411914[[#This Row],[Tiempo_normal (ns)]]&gt;$J$508,Tabla411914[[#This Row],[Tiempo_normal (ns)]]&lt;$J$509)</f>
        <v>0</v>
      </c>
      <c r="AA218" s="5">
        <v>215</v>
      </c>
      <c r="AB218" t="b">
        <f>OR(Tabla5121015[[#This Row],[Tiempo_lineal (ns)]]&gt;$L$508,Tabla5121015[[#This Row],[Tiempo_lineal (ns)]]&lt;$L$509)</f>
        <v>0</v>
      </c>
      <c r="AC218" t="b">
        <f>OR(Tabla5121015[[#This Row],[Tiempo_normal (ns)]]&gt;$M$508,Tabla5121015[[#This Row],[Tiempo_normal (ns)]]&lt;$M$509)</f>
        <v>0</v>
      </c>
      <c r="AD218" s="5">
        <v>215</v>
      </c>
      <c r="AE218" t="b">
        <f>OR(Tabla6131116[[#This Row],[Tiempo_lineal (ns)]]&gt;$O$508,Tabla6131116[[#This Row],[Tiempo_lineal (ns)]]&lt;$O$509)</f>
        <v>0</v>
      </c>
      <c r="AF218" s="6" t="b">
        <f>OR(Tabla6131116[[#This Row],[Tiempo_normal (ns)]]&gt;$P$508,Tabla6131116[[#This Row],[Tiempo_normal (ns)]]&lt;$P$509)</f>
        <v>0</v>
      </c>
    </row>
    <row r="219" spans="2:32" x14ac:dyDescent="0.3">
      <c r="B219">
        <v>216</v>
      </c>
      <c r="C219">
        <v>2559</v>
      </c>
      <c r="D219">
        <v>894</v>
      </c>
      <c r="E219">
        <v>216</v>
      </c>
      <c r="F219">
        <v>6676</v>
      </c>
      <c r="G219">
        <v>942</v>
      </c>
      <c r="H219">
        <v>216</v>
      </c>
      <c r="I219">
        <v>23923</v>
      </c>
      <c r="J219">
        <v>4075</v>
      </c>
      <c r="K219">
        <v>216</v>
      </c>
      <c r="L219">
        <v>45150</v>
      </c>
      <c r="M219">
        <v>3908</v>
      </c>
      <c r="N219">
        <v>216</v>
      </c>
      <c r="O219">
        <v>216518</v>
      </c>
      <c r="P219">
        <v>5410</v>
      </c>
      <c r="R219" s="7">
        <v>216</v>
      </c>
      <c r="S219" t="b">
        <f>OR(Tabla19712[[#This Row],[Tiempo_lineal (ns)]]&gt;$C$508,Tabla19712[[#This Row],[Tiempo_lineal (ns)]]&lt;$C$509)</f>
        <v>0</v>
      </c>
      <c r="T219" t="b">
        <f>OR(Tabla19712[[#This Row],[Tiempo_normal (ns)]]&gt;$D$508,Tabla19712[[#This Row],[Tiempo_normal (ns)]]&lt;$D$509)</f>
        <v>0</v>
      </c>
      <c r="U219" s="7">
        <v>216</v>
      </c>
      <c r="V219" t="b">
        <f>OR(Tabla310813[[#This Row],[Tiempo_lineal (ns)]]&gt;$F$508,Tabla310813[[#This Row],[Tiempo_lineal (ns)]]&lt;$F$509)</f>
        <v>0</v>
      </c>
      <c r="W219" t="b">
        <f>OR(Tabla310813[[#This Row],[Tiempo_normal (ns)]]&gt;$G$508,Tabla310813[[#This Row],[Tiempo_normal (ns)]]&lt;$G$509)</f>
        <v>0</v>
      </c>
      <c r="X219" s="7">
        <v>216</v>
      </c>
      <c r="Y219" t="b">
        <f>OR(Tabla411914[[#This Row],[Tiempo_lineal (ns)]]&gt;$I$508,Tabla411914[[#This Row],[Tiempo_lineal (ns)]]&lt;$I$509)</f>
        <v>0</v>
      </c>
      <c r="Z219" t="b">
        <f>OR(Tabla411914[[#This Row],[Tiempo_normal (ns)]]&gt;$J$508,Tabla411914[[#This Row],[Tiempo_normal (ns)]]&lt;$J$509)</f>
        <v>0</v>
      </c>
      <c r="AA219" s="7">
        <v>216</v>
      </c>
      <c r="AB219" t="b">
        <f>OR(Tabla5121015[[#This Row],[Tiempo_lineal (ns)]]&gt;$L$508,Tabla5121015[[#This Row],[Tiempo_lineal (ns)]]&lt;$L$509)</f>
        <v>0</v>
      </c>
      <c r="AC219" t="b">
        <f>OR(Tabla5121015[[#This Row],[Tiempo_normal (ns)]]&gt;$M$508,Tabla5121015[[#This Row],[Tiempo_normal (ns)]]&lt;$M$509)</f>
        <v>0</v>
      </c>
      <c r="AD219" s="7">
        <v>216</v>
      </c>
      <c r="AE219" t="b">
        <f>OR(Tabla6131116[[#This Row],[Tiempo_lineal (ns)]]&gt;$O$508,Tabla6131116[[#This Row],[Tiempo_lineal (ns)]]&lt;$O$509)</f>
        <v>1</v>
      </c>
      <c r="AF219" s="6" t="b">
        <f>OR(Tabla6131116[[#This Row],[Tiempo_normal (ns)]]&gt;$P$508,Tabla6131116[[#This Row],[Tiempo_normal (ns)]]&lt;$P$509)</f>
        <v>0</v>
      </c>
    </row>
    <row r="220" spans="2:32" x14ac:dyDescent="0.3">
      <c r="B220">
        <v>217</v>
      </c>
      <c r="C220">
        <v>2488</v>
      </c>
      <c r="D220">
        <v>720</v>
      </c>
      <c r="E220">
        <v>217</v>
      </c>
      <c r="F220">
        <v>5816</v>
      </c>
      <c r="G220">
        <v>1457</v>
      </c>
      <c r="H220">
        <v>217</v>
      </c>
      <c r="I220">
        <v>29237</v>
      </c>
      <c r="J220">
        <v>5468</v>
      </c>
      <c r="K220">
        <v>217</v>
      </c>
      <c r="L220">
        <v>44953</v>
      </c>
      <c r="M220">
        <v>4398</v>
      </c>
      <c r="N220">
        <v>217</v>
      </c>
      <c r="O220">
        <v>193743</v>
      </c>
      <c r="P220">
        <v>5102</v>
      </c>
      <c r="R220" s="5">
        <v>217</v>
      </c>
      <c r="S220" t="b">
        <f>OR(Tabla19712[[#This Row],[Tiempo_lineal (ns)]]&gt;$C$508,Tabla19712[[#This Row],[Tiempo_lineal (ns)]]&lt;$C$509)</f>
        <v>0</v>
      </c>
      <c r="T220" t="b">
        <f>OR(Tabla19712[[#This Row],[Tiempo_normal (ns)]]&gt;$D$508,Tabla19712[[#This Row],[Tiempo_normal (ns)]]&lt;$D$509)</f>
        <v>0</v>
      </c>
      <c r="U220" s="5">
        <v>217</v>
      </c>
      <c r="V220" t="b">
        <f>OR(Tabla310813[[#This Row],[Tiempo_lineal (ns)]]&gt;$F$508,Tabla310813[[#This Row],[Tiempo_lineal (ns)]]&lt;$F$509)</f>
        <v>0</v>
      </c>
      <c r="W220" t="b">
        <f>OR(Tabla310813[[#This Row],[Tiempo_normal (ns)]]&gt;$G$508,Tabla310813[[#This Row],[Tiempo_normal (ns)]]&lt;$G$509)</f>
        <v>0</v>
      </c>
      <c r="X220" s="5">
        <v>217</v>
      </c>
      <c r="Y220" t="b">
        <f>OR(Tabla411914[[#This Row],[Tiempo_lineal (ns)]]&gt;$I$508,Tabla411914[[#This Row],[Tiempo_lineal (ns)]]&lt;$I$509)</f>
        <v>1</v>
      </c>
      <c r="Z220" t="b">
        <f>OR(Tabla411914[[#This Row],[Tiempo_normal (ns)]]&gt;$J$508,Tabla411914[[#This Row],[Tiempo_normal (ns)]]&lt;$J$509)</f>
        <v>0</v>
      </c>
      <c r="AA220" s="5">
        <v>217</v>
      </c>
      <c r="AB220" t="b">
        <f>OR(Tabla5121015[[#This Row],[Tiempo_lineal (ns)]]&gt;$L$508,Tabla5121015[[#This Row],[Tiempo_lineal (ns)]]&lt;$L$509)</f>
        <v>0</v>
      </c>
      <c r="AC220" t="b">
        <f>OR(Tabla5121015[[#This Row],[Tiempo_normal (ns)]]&gt;$M$508,Tabla5121015[[#This Row],[Tiempo_normal (ns)]]&lt;$M$509)</f>
        <v>0</v>
      </c>
      <c r="AD220" s="5">
        <v>217</v>
      </c>
      <c r="AE220" t="b">
        <f>OR(Tabla6131116[[#This Row],[Tiempo_lineal (ns)]]&gt;$O$508,Tabla6131116[[#This Row],[Tiempo_lineal (ns)]]&lt;$O$509)</f>
        <v>0</v>
      </c>
      <c r="AF220" s="6" t="b">
        <f>OR(Tabla6131116[[#This Row],[Tiempo_normal (ns)]]&gt;$P$508,Tabla6131116[[#This Row],[Tiempo_normal (ns)]]&lt;$P$509)</f>
        <v>0</v>
      </c>
    </row>
    <row r="221" spans="2:32" x14ac:dyDescent="0.3">
      <c r="B221">
        <v>218</v>
      </c>
      <c r="C221">
        <v>2851</v>
      </c>
      <c r="D221">
        <v>2251</v>
      </c>
      <c r="E221">
        <v>218</v>
      </c>
      <c r="F221">
        <v>5174</v>
      </c>
      <c r="G221">
        <v>1562</v>
      </c>
      <c r="H221">
        <v>218</v>
      </c>
      <c r="I221">
        <v>19597</v>
      </c>
      <c r="J221">
        <v>4645</v>
      </c>
      <c r="K221">
        <v>218</v>
      </c>
      <c r="L221">
        <v>56760</v>
      </c>
      <c r="M221">
        <v>4921</v>
      </c>
      <c r="N221">
        <v>218</v>
      </c>
      <c r="O221">
        <v>145928</v>
      </c>
      <c r="P221">
        <v>33558</v>
      </c>
      <c r="R221" s="7">
        <v>218</v>
      </c>
      <c r="S221" t="b">
        <f>OR(Tabla19712[[#This Row],[Tiempo_lineal (ns)]]&gt;$C$508,Tabla19712[[#This Row],[Tiempo_lineal (ns)]]&lt;$C$509)</f>
        <v>0</v>
      </c>
      <c r="T221" t="b">
        <f>OR(Tabla19712[[#This Row],[Tiempo_normal (ns)]]&gt;$D$508,Tabla19712[[#This Row],[Tiempo_normal (ns)]]&lt;$D$509)</f>
        <v>0</v>
      </c>
      <c r="U221" s="7">
        <v>218</v>
      </c>
      <c r="V221" t="b">
        <f>OR(Tabla310813[[#This Row],[Tiempo_lineal (ns)]]&gt;$F$508,Tabla310813[[#This Row],[Tiempo_lineal (ns)]]&lt;$F$509)</f>
        <v>0</v>
      </c>
      <c r="W221" t="b">
        <f>OR(Tabla310813[[#This Row],[Tiempo_normal (ns)]]&gt;$G$508,Tabla310813[[#This Row],[Tiempo_normal (ns)]]&lt;$G$509)</f>
        <v>0</v>
      </c>
      <c r="X221" s="7">
        <v>218</v>
      </c>
      <c r="Y221" t="b">
        <f>OR(Tabla411914[[#This Row],[Tiempo_lineal (ns)]]&gt;$I$508,Tabla411914[[#This Row],[Tiempo_lineal (ns)]]&lt;$I$509)</f>
        <v>0</v>
      </c>
      <c r="Z221" t="b">
        <f>OR(Tabla411914[[#This Row],[Tiempo_normal (ns)]]&gt;$J$508,Tabla411914[[#This Row],[Tiempo_normal (ns)]]&lt;$J$509)</f>
        <v>0</v>
      </c>
      <c r="AA221" s="7">
        <v>218</v>
      </c>
      <c r="AB221" t="b">
        <f>OR(Tabla5121015[[#This Row],[Tiempo_lineal (ns)]]&gt;$L$508,Tabla5121015[[#This Row],[Tiempo_lineal (ns)]]&lt;$L$509)</f>
        <v>1</v>
      </c>
      <c r="AC221" t="b">
        <f>OR(Tabla5121015[[#This Row],[Tiempo_normal (ns)]]&gt;$M$508,Tabla5121015[[#This Row],[Tiempo_normal (ns)]]&lt;$M$509)</f>
        <v>0</v>
      </c>
      <c r="AD221" s="7">
        <v>218</v>
      </c>
      <c r="AE221" t="b">
        <f>OR(Tabla6131116[[#This Row],[Tiempo_lineal (ns)]]&gt;$O$508,Tabla6131116[[#This Row],[Tiempo_lineal (ns)]]&lt;$O$509)</f>
        <v>0</v>
      </c>
      <c r="AF221" s="6" t="b">
        <f>OR(Tabla6131116[[#This Row],[Tiempo_normal (ns)]]&gt;$P$508,Tabla6131116[[#This Row],[Tiempo_normal (ns)]]&lt;$P$509)</f>
        <v>1</v>
      </c>
    </row>
    <row r="222" spans="2:32" x14ac:dyDescent="0.3">
      <c r="B222">
        <v>219</v>
      </c>
      <c r="C222">
        <v>2594</v>
      </c>
      <c r="D222">
        <v>889</v>
      </c>
      <c r="E222">
        <v>219</v>
      </c>
      <c r="F222">
        <v>5982</v>
      </c>
      <c r="G222">
        <v>4187</v>
      </c>
      <c r="H222">
        <v>219</v>
      </c>
      <c r="I222">
        <v>19663</v>
      </c>
      <c r="J222">
        <v>8586</v>
      </c>
      <c r="K222">
        <v>219</v>
      </c>
      <c r="L222">
        <v>22186</v>
      </c>
      <c r="M222">
        <v>4658</v>
      </c>
      <c r="N222">
        <v>219</v>
      </c>
      <c r="O222">
        <v>128724</v>
      </c>
      <c r="P222">
        <v>5024</v>
      </c>
      <c r="R222" s="5">
        <v>219</v>
      </c>
      <c r="S222" t="b">
        <f>OR(Tabla19712[[#This Row],[Tiempo_lineal (ns)]]&gt;$C$508,Tabla19712[[#This Row],[Tiempo_lineal (ns)]]&lt;$C$509)</f>
        <v>0</v>
      </c>
      <c r="T222" t="b">
        <f>OR(Tabla19712[[#This Row],[Tiempo_normal (ns)]]&gt;$D$508,Tabla19712[[#This Row],[Tiempo_normal (ns)]]&lt;$D$509)</f>
        <v>0</v>
      </c>
      <c r="U222" s="5">
        <v>219</v>
      </c>
      <c r="V222" t="b">
        <f>OR(Tabla310813[[#This Row],[Tiempo_lineal (ns)]]&gt;$F$508,Tabla310813[[#This Row],[Tiempo_lineal (ns)]]&lt;$F$509)</f>
        <v>0</v>
      </c>
      <c r="W222" t="b">
        <f>OR(Tabla310813[[#This Row],[Tiempo_normal (ns)]]&gt;$G$508,Tabla310813[[#This Row],[Tiempo_normal (ns)]]&lt;$G$509)</f>
        <v>0</v>
      </c>
      <c r="X222" s="5">
        <v>219</v>
      </c>
      <c r="Y222" t="b">
        <f>OR(Tabla411914[[#This Row],[Tiempo_lineal (ns)]]&gt;$I$508,Tabla411914[[#This Row],[Tiempo_lineal (ns)]]&lt;$I$509)</f>
        <v>0</v>
      </c>
      <c r="Z222" t="b">
        <f>OR(Tabla411914[[#This Row],[Tiempo_normal (ns)]]&gt;$J$508,Tabla411914[[#This Row],[Tiempo_normal (ns)]]&lt;$J$509)</f>
        <v>0</v>
      </c>
      <c r="AA222" s="5">
        <v>219</v>
      </c>
      <c r="AB222" t="b">
        <f>OR(Tabla5121015[[#This Row],[Tiempo_lineal (ns)]]&gt;$L$508,Tabla5121015[[#This Row],[Tiempo_lineal (ns)]]&lt;$L$509)</f>
        <v>1</v>
      </c>
      <c r="AC222" t="b">
        <f>OR(Tabla5121015[[#This Row],[Tiempo_normal (ns)]]&gt;$M$508,Tabla5121015[[#This Row],[Tiempo_normal (ns)]]&lt;$M$509)</f>
        <v>0</v>
      </c>
      <c r="AD222" s="5">
        <v>219</v>
      </c>
      <c r="AE222" t="b">
        <f>OR(Tabla6131116[[#This Row],[Tiempo_lineal (ns)]]&gt;$O$508,Tabla6131116[[#This Row],[Tiempo_lineal (ns)]]&lt;$O$509)</f>
        <v>0</v>
      </c>
      <c r="AF222" s="6" t="b">
        <f>OR(Tabla6131116[[#This Row],[Tiempo_normal (ns)]]&gt;$P$508,Tabla6131116[[#This Row],[Tiempo_normal (ns)]]&lt;$P$509)</f>
        <v>0</v>
      </c>
    </row>
    <row r="223" spans="2:32" x14ac:dyDescent="0.3">
      <c r="B223">
        <v>220</v>
      </c>
      <c r="C223">
        <v>2861</v>
      </c>
      <c r="D223">
        <v>1391</v>
      </c>
      <c r="E223">
        <v>220</v>
      </c>
      <c r="F223">
        <v>7586</v>
      </c>
      <c r="G223">
        <v>3211</v>
      </c>
      <c r="H223">
        <v>220</v>
      </c>
      <c r="I223">
        <v>16870</v>
      </c>
      <c r="J223">
        <v>5015</v>
      </c>
      <c r="K223">
        <v>220</v>
      </c>
      <c r="L223">
        <v>21853</v>
      </c>
      <c r="M223">
        <v>5861</v>
      </c>
      <c r="N223">
        <v>220</v>
      </c>
      <c r="O223">
        <v>129301</v>
      </c>
      <c r="P223">
        <v>6124</v>
      </c>
      <c r="R223" s="7">
        <v>220</v>
      </c>
      <c r="S223" t="b">
        <f>OR(Tabla19712[[#This Row],[Tiempo_lineal (ns)]]&gt;$C$508,Tabla19712[[#This Row],[Tiempo_lineal (ns)]]&lt;$C$509)</f>
        <v>0</v>
      </c>
      <c r="T223" t="b">
        <f>OR(Tabla19712[[#This Row],[Tiempo_normal (ns)]]&gt;$D$508,Tabla19712[[#This Row],[Tiempo_normal (ns)]]&lt;$D$509)</f>
        <v>0</v>
      </c>
      <c r="U223" s="7">
        <v>220</v>
      </c>
      <c r="V223" t="b">
        <f>OR(Tabla310813[[#This Row],[Tiempo_lineal (ns)]]&gt;$F$508,Tabla310813[[#This Row],[Tiempo_lineal (ns)]]&lt;$F$509)</f>
        <v>0</v>
      </c>
      <c r="W223" t="b">
        <f>OR(Tabla310813[[#This Row],[Tiempo_normal (ns)]]&gt;$G$508,Tabla310813[[#This Row],[Tiempo_normal (ns)]]&lt;$G$509)</f>
        <v>0</v>
      </c>
      <c r="X223" s="7">
        <v>220</v>
      </c>
      <c r="Y223" t="b">
        <f>OR(Tabla411914[[#This Row],[Tiempo_lineal (ns)]]&gt;$I$508,Tabla411914[[#This Row],[Tiempo_lineal (ns)]]&lt;$I$509)</f>
        <v>0</v>
      </c>
      <c r="Z223" t="b">
        <f>OR(Tabla411914[[#This Row],[Tiempo_normal (ns)]]&gt;$J$508,Tabla411914[[#This Row],[Tiempo_normal (ns)]]&lt;$J$509)</f>
        <v>0</v>
      </c>
      <c r="AA223" s="7">
        <v>220</v>
      </c>
      <c r="AB223" t="b">
        <f>OR(Tabla5121015[[#This Row],[Tiempo_lineal (ns)]]&gt;$L$508,Tabla5121015[[#This Row],[Tiempo_lineal (ns)]]&lt;$L$509)</f>
        <v>1</v>
      </c>
      <c r="AC223" t="b">
        <f>OR(Tabla5121015[[#This Row],[Tiempo_normal (ns)]]&gt;$M$508,Tabla5121015[[#This Row],[Tiempo_normal (ns)]]&lt;$M$509)</f>
        <v>0</v>
      </c>
      <c r="AD223" s="7">
        <v>220</v>
      </c>
      <c r="AE223" t="b">
        <f>OR(Tabla6131116[[#This Row],[Tiempo_lineal (ns)]]&gt;$O$508,Tabla6131116[[#This Row],[Tiempo_lineal (ns)]]&lt;$O$509)</f>
        <v>0</v>
      </c>
      <c r="AF223" s="6" t="b">
        <f>OR(Tabla6131116[[#This Row],[Tiempo_normal (ns)]]&gt;$P$508,Tabla6131116[[#This Row],[Tiempo_normal (ns)]]&lt;$P$509)</f>
        <v>0</v>
      </c>
    </row>
    <row r="224" spans="2:32" x14ac:dyDescent="0.3">
      <c r="B224">
        <v>221</v>
      </c>
      <c r="C224">
        <v>3132</v>
      </c>
      <c r="D224">
        <v>1434</v>
      </c>
      <c r="E224">
        <v>221</v>
      </c>
      <c r="F224">
        <v>7295</v>
      </c>
      <c r="G224">
        <v>2444</v>
      </c>
      <c r="H224">
        <v>221</v>
      </c>
      <c r="I224">
        <v>20098</v>
      </c>
      <c r="J224">
        <v>10441</v>
      </c>
      <c r="K224">
        <v>221</v>
      </c>
      <c r="L224">
        <v>52609</v>
      </c>
      <c r="M224">
        <v>4466</v>
      </c>
      <c r="N224">
        <v>221</v>
      </c>
      <c r="O224">
        <v>583160</v>
      </c>
      <c r="P224">
        <v>6331</v>
      </c>
      <c r="R224" s="5">
        <v>221</v>
      </c>
      <c r="S224" t="b">
        <f>OR(Tabla19712[[#This Row],[Tiempo_lineal (ns)]]&gt;$C$508,Tabla19712[[#This Row],[Tiempo_lineal (ns)]]&lt;$C$509)</f>
        <v>0</v>
      </c>
      <c r="T224" t="b">
        <f>OR(Tabla19712[[#This Row],[Tiempo_normal (ns)]]&gt;$D$508,Tabla19712[[#This Row],[Tiempo_normal (ns)]]&lt;$D$509)</f>
        <v>0</v>
      </c>
      <c r="U224" s="5">
        <v>221</v>
      </c>
      <c r="V224" t="b">
        <f>OR(Tabla310813[[#This Row],[Tiempo_lineal (ns)]]&gt;$F$508,Tabla310813[[#This Row],[Tiempo_lineal (ns)]]&lt;$F$509)</f>
        <v>0</v>
      </c>
      <c r="W224" t="b">
        <f>OR(Tabla310813[[#This Row],[Tiempo_normal (ns)]]&gt;$G$508,Tabla310813[[#This Row],[Tiempo_normal (ns)]]&lt;$G$509)</f>
        <v>0</v>
      </c>
      <c r="X224" s="5">
        <v>221</v>
      </c>
      <c r="Y224" t="b">
        <f>OR(Tabla411914[[#This Row],[Tiempo_lineal (ns)]]&gt;$I$508,Tabla411914[[#This Row],[Tiempo_lineal (ns)]]&lt;$I$509)</f>
        <v>0</v>
      </c>
      <c r="Z224" t="b">
        <f>OR(Tabla411914[[#This Row],[Tiempo_normal (ns)]]&gt;$J$508,Tabla411914[[#This Row],[Tiempo_normal (ns)]]&lt;$J$509)</f>
        <v>0</v>
      </c>
      <c r="AA224" s="5">
        <v>221</v>
      </c>
      <c r="AB224" t="b">
        <f>OR(Tabla5121015[[#This Row],[Tiempo_lineal (ns)]]&gt;$L$508,Tabla5121015[[#This Row],[Tiempo_lineal (ns)]]&lt;$L$509)</f>
        <v>0</v>
      </c>
      <c r="AC224" t="b">
        <f>OR(Tabla5121015[[#This Row],[Tiempo_normal (ns)]]&gt;$M$508,Tabla5121015[[#This Row],[Tiempo_normal (ns)]]&lt;$M$509)</f>
        <v>0</v>
      </c>
      <c r="AD224" s="5">
        <v>221</v>
      </c>
      <c r="AE224" t="b">
        <f>OR(Tabla6131116[[#This Row],[Tiempo_lineal (ns)]]&gt;$O$508,Tabla6131116[[#This Row],[Tiempo_lineal (ns)]]&lt;$O$509)</f>
        <v>1</v>
      </c>
      <c r="AF224" s="6" t="b">
        <f>OR(Tabla6131116[[#This Row],[Tiempo_normal (ns)]]&gt;$P$508,Tabla6131116[[#This Row],[Tiempo_normal (ns)]]&lt;$P$509)</f>
        <v>0</v>
      </c>
    </row>
    <row r="225" spans="2:32" x14ac:dyDescent="0.3">
      <c r="B225">
        <v>222</v>
      </c>
      <c r="C225">
        <v>2649</v>
      </c>
      <c r="D225">
        <v>2340</v>
      </c>
      <c r="E225">
        <v>222</v>
      </c>
      <c r="F225">
        <v>6902</v>
      </c>
      <c r="G225">
        <v>994</v>
      </c>
      <c r="H225">
        <v>222</v>
      </c>
      <c r="I225">
        <v>18491</v>
      </c>
      <c r="J225">
        <v>7428</v>
      </c>
      <c r="K225">
        <v>222</v>
      </c>
      <c r="L225">
        <v>44462</v>
      </c>
      <c r="M225">
        <v>5512</v>
      </c>
      <c r="N225">
        <v>222</v>
      </c>
      <c r="O225">
        <v>127508</v>
      </c>
      <c r="P225">
        <v>6880</v>
      </c>
      <c r="R225" s="7">
        <v>222</v>
      </c>
      <c r="S225" t="b">
        <f>OR(Tabla19712[[#This Row],[Tiempo_lineal (ns)]]&gt;$C$508,Tabla19712[[#This Row],[Tiempo_lineal (ns)]]&lt;$C$509)</f>
        <v>0</v>
      </c>
      <c r="T225" t="b">
        <f>OR(Tabla19712[[#This Row],[Tiempo_normal (ns)]]&gt;$D$508,Tabla19712[[#This Row],[Tiempo_normal (ns)]]&lt;$D$509)</f>
        <v>0</v>
      </c>
      <c r="U225" s="7">
        <v>222</v>
      </c>
      <c r="V225" t="b">
        <f>OR(Tabla310813[[#This Row],[Tiempo_lineal (ns)]]&gt;$F$508,Tabla310813[[#This Row],[Tiempo_lineal (ns)]]&lt;$F$509)</f>
        <v>0</v>
      </c>
      <c r="W225" t="b">
        <f>OR(Tabla310813[[#This Row],[Tiempo_normal (ns)]]&gt;$G$508,Tabla310813[[#This Row],[Tiempo_normal (ns)]]&lt;$G$509)</f>
        <v>0</v>
      </c>
      <c r="X225" s="7">
        <v>222</v>
      </c>
      <c r="Y225" t="b">
        <f>OR(Tabla411914[[#This Row],[Tiempo_lineal (ns)]]&gt;$I$508,Tabla411914[[#This Row],[Tiempo_lineal (ns)]]&lt;$I$509)</f>
        <v>0</v>
      </c>
      <c r="Z225" t="b">
        <f>OR(Tabla411914[[#This Row],[Tiempo_normal (ns)]]&gt;$J$508,Tabla411914[[#This Row],[Tiempo_normal (ns)]]&lt;$J$509)</f>
        <v>0</v>
      </c>
      <c r="AA225" s="7">
        <v>222</v>
      </c>
      <c r="AB225" t="b">
        <f>OR(Tabla5121015[[#This Row],[Tiempo_lineal (ns)]]&gt;$L$508,Tabla5121015[[#This Row],[Tiempo_lineal (ns)]]&lt;$L$509)</f>
        <v>0</v>
      </c>
      <c r="AC225" t="b">
        <f>OR(Tabla5121015[[#This Row],[Tiempo_normal (ns)]]&gt;$M$508,Tabla5121015[[#This Row],[Tiempo_normal (ns)]]&lt;$M$509)</f>
        <v>0</v>
      </c>
      <c r="AD225" s="7">
        <v>222</v>
      </c>
      <c r="AE225" t="b">
        <f>OR(Tabla6131116[[#This Row],[Tiempo_lineal (ns)]]&gt;$O$508,Tabla6131116[[#This Row],[Tiempo_lineal (ns)]]&lt;$O$509)</f>
        <v>0</v>
      </c>
      <c r="AF225" s="6" t="b">
        <f>OR(Tabla6131116[[#This Row],[Tiempo_normal (ns)]]&gt;$P$508,Tabla6131116[[#This Row],[Tiempo_normal (ns)]]&lt;$P$509)</f>
        <v>0</v>
      </c>
    </row>
    <row r="226" spans="2:32" x14ac:dyDescent="0.3">
      <c r="B226">
        <v>223</v>
      </c>
      <c r="C226">
        <v>2598</v>
      </c>
      <c r="D226">
        <v>1680</v>
      </c>
      <c r="E226">
        <v>223</v>
      </c>
      <c r="F226">
        <v>5783</v>
      </c>
      <c r="G226">
        <v>2596</v>
      </c>
      <c r="H226">
        <v>223</v>
      </c>
      <c r="I226">
        <v>23076</v>
      </c>
      <c r="J226">
        <v>4125</v>
      </c>
      <c r="K226">
        <v>223</v>
      </c>
      <c r="L226">
        <v>44281</v>
      </c>
      <c r="M226">
        <v>5336</v>
      </c>
      <c r="N226">
        <v>223</v>
      </c>
      <c r="O226">
        <v>59139</v>
      </c>
      <c r="P226">
        <v>5767</v>
      </c>
      <c r="R226" s="5">
        <v>223</v>
      </c>
      <c r="S226" t="b">
        <f>OR(Tabla19712[[#This Row],[Tiempo_lineal (ns)]]&gt;$C$508,Tabla19712[[#This Row],[Tiempo_lineal (ns)]]&lt;$C$509)</f>
        <v>0</v>
      </c>
      <c r="T226" t="b">
        <f>OR(Tabla19712[[#This Row],[Tiempo_normal (ns)]]&gt;$D$508,Tabla19712[[#This Row],[Tiempo_normal (ns)]]&lt;$D$509)</f>
        <v>0</v>
      </c>
      <c r="U226" s="5">
        <v>223</v>
      </c>
      <c r="V226" t="b">
        <f>OR(Tabla310813[[#This Row],[Tiempo_lineal (ns)]]&gt;$F$508,Tabla310813[[#This Row],[Tiempo_lineal (ns)]]&lt;$F$509)</f>
        <v>0</v>
      </c>
      <c r="W226" t="b">
        <f>OR(Tabla310813[[#This Row],[Tiempo_normal (ns)]]&gt;$G$508,Tabla310813[[#This Row],[Tiempo_normal (ns)]]&lt;$G$509)</f>
        <v>0</v>
      </c>
      <c r="X226" s="5">
        <v>223</v>
      </c>
      <c r="Y226" t="b">
        <f>OR(Tabla411914[[#This Row],[Tiempo_lineal (ns)]]&gt;$I$508,Tabla411914[[#This Row],[Tiempo_lineal (ns)]]&lt;$I$509)</f>
        <v>0</v>
      </c>
      <c r="Z226" t="b">
        <f>OR(Tabla411914[[#This Row],[Tiempo_normal (ns)]]&gt;$J$508,Tabla411914[[#This Row],[Tiempo_normal (ns)]]&lt;$J$509)</f>
        <v>0</v>
      </c>
      <c r="AA226" s="5">
        <v>223</v>
      </c>
      <c r="AB226" t="b">
        <f>OR(Tabla5121015[[#This Row],[Tiempo_lineal (ns)]]&gt;$L$508,Tabla5121015[[#This Row],[Tiempo_lineal (ns)]]&lt;$L$509)</f>
        <v>0</v>
      </c>
      <c r="AC226" t="b">
        <f>OR(Tabla5121015[[#This Row],[Tiempo_normal (ns)]]&gt;$M$508,Tabla5121015[[#This Row],[Tiempo_normal (ns)]]&lt;$M$509)</f>
        <v>0</v>
      </c>
      <c r="AD226" s="5">
        <v>223</v>
      </c>
      <c r="AE226" t="b">
        <f>OR(Tabla6131116[[#This Row],[Tiempo_lineal (ns)]]&gt;$O$508,Tabla6131116[[#This Row],[Tiempo_lineal (ns)]]&lt;$O$509)</f>
        <v>1</v>
      </c>
      <c r="AF226" s="6" t="b">
        <f>OR(Tabla6131116[[#This Row],[Tiempo_normal (ns)]]&gt;$P$508,Tabla6131116[[#This Row],[Tiempo_normal (ns)]]&lt;$P$509)</f>
        <v>0</v>
      </c>
    </row>
    <row r="227" spans="2:32" x14ac:dyDescent="0.3">
      <c r="B227">
        <v>224</v>
      </c>
      <c r="C227">
        <v>3234</v>
      </c>
      <c r="D227">
        <v>1131</v>
      </c>
      <c r="E227">
        <v>224</v>
      </c>
      <c r="F227">
        <v>5737</v>
      </c>
      <c r="G227">
        <v>3492</v>
      </c>
      <c r="H227">
        <v>224</v>
      </c>
      <c r="I227">
        <v>18095</v>
      </c>
      <c r="J227">
        <v>21503</v>
      </c>
      <c r="K227">
        <v>224</v>
      </c>
      <c r="L227">
        <v>57287</v>
      </c>
      <c r="M227">
        <v>6697</v>
      </c>
      <c r="N227">
        <v>224</v>
      </c>
      <c r="O227">
        <v>127363</v>
      </c>
      <c r="P227">
        <v>9829</v>
      </c>
      <c r="R227" s="7">
        <v>224</v>
      </c>
      <c r="S227" t="b">
        <f>OR(Tabla19712[[#This Row],[Tiempo_lineal (ns)]]&gt;$C$508,Tabla19712[[#This Row],[Tiempo_lineal (ns)]]&lt;$C$509)</f>
        <v>0</v>
      </c>
      <c r="T227" t="b">
        <f>OR(Tabla19712[[#This Row],[Tiempo_normal (ns)]]&gt;$D$508,Tabla19712[[#This Row],[Tiempo_normal (ns)]]&lt;$D$509)</f>
        <v>0</v>
      </c>
      <c r="U227" s="7">
        <v>224</v>
      </c>
      <c r="V227" t="b">
        <f>OR(Tabla310813[[#This Row],[Tiempo_lineal (ns)]]&gt;$F$508,Tabla310813[[#This Row],[Tiempo_lineal (ns)]]&lt;$F$509)</f>
        <v>0</v>
      </c>
      <c r="W227" t="b">
        <f>OR(Tabla310813[[#This Row],[Tiempo_normal (ns)]]&gt;$G$508,Tabla310813[[#This Row],[Tiempo_normal (ns)]]&lt;$G$509)</f>
        <v>0</v>
      </c>
      <c r="X227" s="7">
        <v>224</v>
      </c>
      <c r="Y227" t="b">
        <f>OR(Tabla411914[[#This Row],[Tiempo_lineal (ns)]]&gt;$I$508,Tabla411914[[#This Row],[Tiempo_lineal (ns)]]&lt;$I$509)</f>
        <v>0</v>
      </c>
      <c r="Z227" t="b">
        <f>OR(Tabla411914[[#This Row],[Tiempo_normal (ns)]]&gt;$J$508,Tabla411914[[#This Row],[Tiempo_normal (ns)]]&lt;$J$509)</f>
        <v>1</v>
      </c>
      <c r="AA227" s="7">
        <v>224</v>
      </c>
      <c r="AB227" t="b">
        <f>OR(Tabla5121015[[#This Row],[Tiempo_lineal (ns)]]&gt;$L$508,Tabla5121015[[#This Row],[Tiempo_lineal (ns)]]&lt;$L$509)</f>
        <v>1</v>
      </c>
      <c r="AC227" t="b">
        <f>OR(Tabla5121015[[#This Row],[Tiempo_normal (ns)]]&gt;$M$508,Tabla5121015[[#This Row],[Tiempo_normal (ns)]]&lt;$M$509)</f>
        <v>0</v>
      </c>
      <c r="AD227" s="7">
        <v>224</v>
      </c>
      <c r="AE227" t="b">
        <f>OR(Tabla6131116[[#This Row],[Tiempo_lineal (ns)]]&gt;$O$508,Tabla6131116[[#This Row],[Tiempo_lineal (ns)]]&lt;$O$509)</f>
        <v>0</v>
      </c>
      <c r="AF227" s="6" t="b">
        <f>OR(Tabla6131116[[#This Row],[Tiempo_normal (ns)]]&gt;$P$508,Tabla6131116[[#This Row],[Tiempo_normal (ns)]]&lt;$P$509)</f>
        <v>0</v>
      </c>
    </row>
    <row r="228" spans="2:32" x14ac:dyDescent="0.3">
      <c r="B228">
        <v>225</v>
      </c>
      <c r="C228">
        <v>2519</v>
      </c>
      <c r="D228">
        <v>1026</v>
      </c>
      <c r="E228">
        <v>225</v>
      </c>
      <c r="F228">
        <v>6165</v>
      </c>
      <c r="G228">
        <v>5436</v>
      </c>
      <c r="H228">
        <v>225</v>
      </c>
      <c r="I228">
        <v>19491</v>
      </c>
      <c r="J228">
        <v>17243</v>
      </c>
      <c r="K228">
        <v>225</v>
      </c>
      <c r="L228">
        <v>44650</v>
      </c>
      <c r="M228">
        <v>11313</v>
      </c>
      <c r="N228">
        <v>225</v>
      </c>
      <c r="O228">
        <v>36419</v>
      </c>
      <c r="P228">
        <v>5242</v>
      </c>
      <c r="R228" s="5">
        <v>225</v>
      </c>
      <c r="S228" t="b">
        <f>OR(Tabla19712[[#This Row],[Tiempo_lineal (ns)]]&gt;$C$508,Tabla19712[[#This Row],[Tiempo_lineal (ns)]]&lt;$C$509)</f>
        <v>0</v>
      </c>
      <c r="T228" t="b">
        <f>OR(Tabla19712[[#This Row],[Tiempo_normal (ns)]]&gt;$D$508,Tabla19712[[#This Row],[Tiempo_normal (ns)]]&lt;$D$509)</f>
        <v>0</v>
      </c>
      <c r="U228" s="5">
        <v>225</v>
      </c>
      <c r="V228" t="b">
        <f>OR(Tabla310813[[#This Row],[Tiempo_lineal (ns)]]&gt;$F$508,Tabla310813[[#This Row],[Tiempo_lineal (ns)]]&lt;$F$509)</f>
        <v>0</v>
      </c>
      <c r="W228" t="b">
        <f>OR(Tabla310813[[#This Row],[Tiempo_normal (ns)]]&gt;$G$508,Tabla310813[[#This Row],[Tiempo_normal (ns)]]&lt;$G$509)</f>
        <v>0</v>
      </c>
      <c r="X228" s="5">
        <v>225</v>
      </c>
      <c r="Y228" t="b">
        <f>OR(Tabla411914[[#This Row],[Tiempo_lineal (ns)]]&gt;$I$508,Tabla411914[[#This Row],[Tiempo_lineal (ns)]]&lt;$I$509)</f>
        <v>0</v>
      </c>
      <c r="Z228" t="b">
        <f>OR(Tabla411914[[#This Row],[Tiempo_normal (ns)]]&gt;$J$508,Tabla411914[[#This Row],[Tiempo_normal (ns)]]&lt;$J$509)</f>
        <v>1</v>
      </c>
      <c r="AA228" s="5">
        <v>225</v>
      </c>
      <c r="AB228" t="b">
        <f>OR(Tabla5121015[[#This Row],[Tiempo_lineal (ns)]]&gt;$L$508,Tabla5121015[[#This Row],[Tiempo_lineal (ns)]]&lt;$L$509)</f>
        <v>0</v>
      </c>
      <c r="AC228" t="b">
        <f>OR(Tabla5121015[[#This Row],[Tiempo_normal (ns)]]&gt;$M$508,Tabla5121015[[#This Row],[Tiempo_normal (ns)]]&lt;$M$509)</f>
        <v>1</v>
      </c>
      <c r="AD228" s="5">
        <v>225</v>
      </c>
      <c r="AE228" t="b">
        <f>OR(Tabla6131116[[#This Row],[Tiempo_lineal (ns)]]&gt;$O$508,Tabla6131116[[#This Row],[Tiempo_lineal (ns)]]&lt;$O$509)</f>
        <v>1</v>
      </c>
      <c r="AF228" s="6" t="b">
        <f>OR(Tabla6131116[[#This Row],[Tiempo_normal (ns)]]&gt;$P$508,Tabla6131116[[#This Row],[Tiempo_normal (ns)]]&lt;$P$509)</f>
        <v>0</v>
      </c>
    </row>
    <row r="229" spans="2:32" x14ac:dyDescent="0.3">
      <c r="B229">
        <v>226</v>
      </c>
      <c r="C229">
        <v>2893</v>
      </c>
      <c r="D229">
        <v>712</v>
      </c>
      <c r="E229">
        <v>226</v>
      </c>
      <c r="F229">
        <v>5836</v>
      </c>
      <c r="G229">
        <v>1721</v>
      </c>
      <c r="H229">
        <v>226</v>
      </c>
      <c r="I229">
        <v>17545</v>
      </c>
      <c r="J229">
        <v>3652</v>
      </c>
      <c r="K229">
        <v>226</v>
      </c>
      <c r="L229">
        <v>42818</v>
      </c>
      <c r="M229">
        <v>4725</v>
      </c>
      <c r="N229">
        <v>226</v>
      </c>
      <c r="O229">
        <v>141268</v>
      </c>
      <c r="P229">
        <v>10139</v>
      </c>
      <c r="R229" s="7">
        <v>226</v>
      </c>
      <c r="S229" t="b">
        <f>OR(Tabla19712[[#This Row],[Tiempo_lineal (ns)]]&gt;$C$508,Tabla19712[[#This Row],[Tiempo_lineal (ns)]]&lt;$C$509)</f>
        <v>0</v>
      </c>
      <c r="T229" t="b">
        <f>OR(Tabla19712[[#This Row],[Tiempo_normal (ns)]]&gt;$D$508,Tabla19712[[#This Row],[Tiempo_normal (ns)]]&lt;$D$509)</f>
        <v>0</v>
      </c>
      <c r="U229" s="7">
        <v>226</v>
      </c>
      <c r="V229" t="b">
        <f>OR(Tabla310813[[#This Row],[Tiempo_lineal (ns)]]&gt;$F$508,Tabla310813[[#This Row],[Tiempo_lineal (ns)]]&lt;$F$509)</f>
        <v>0</v>
      </c>
      <c r="W229" t="b">
        <f>OR(Tabla310813[[#This Row],[Tiempo_normal (ns)]]&gt;$G$508,Tabla310813[[#This Row],[Tiempo_normal (ns)]]&lt;$G$509)</f>
        <v>0</v>
      </c>
      <c r="X229" s="7">
        <v>226</v>
      </c>
      <c r="Y229" t="b">
        <f>OR(Tabla411914[[#This Row],[Tiempo_lineal (ns)]]&gt;$I$508,Tabla411914[[#This Row],[Tiempo_lineal (ns)]]&lt;$I$509)</f>
        <v>0</v>
      </c>
      <c r="Z229" t="b">
        <f>OR(Tabla411914[[#This Row],[Tiempo_normal (ns)]]&gt;$J$508,Tabla411914[[#This Row],[Tiempo_normal (ns)]]&lt;$J$509)</f>
        <v>0</v>
      </c>
      <c r="AA229" s="7">
        <v>226</v>
      </c>
      <c r="AB229" t="b">
        <f>OR(Tabla5121015[[#This Row],[Tiempo_lineal (ns)]]&gt;$L$508,Tabla5121015[[#This Row],[Tiempo_lineal (ns)]]&lt;$L$509)</f>
        <v>0</v>
      </c>
      <c r="AC229" t="b">
        <f>OR(Tabla5121015[[#This Row],[Tiempo_normal (ns)]]&gt;$M$508,Tabla5121015[[#This Row],[Tiempo_normal (ns)]]&lt;$M$509)</f>
        <v>0</v>
      </c>
      <c r="AD229" s="7">
        <v>226</v>
      </c>
      <c r="AE229" t="b">
        <f>OR(Tabla6131116[[#This Row],[Tiempo_lineal (ns)]]&gt;$O$508,Tabla6131116[[#This Row],[Tiempo_lineal (ns)]]&lt;$O$509)</f>
        <v>0</v>
      </c>
      <c r="AF229" s="6" t="b">
        <f>OR(Tabla6131116[[#This Row],[Tiempo_normal (ns)]]&gt;$P$508,Tabla6131116[[#This Row],[Tiempo_normal (ns)]]&lt;$P$509)</f>
        <v>0</v>
      </c>
    </row>
    <row r="230" spans="2:32" x14ac:dyDescent="0.3">
      <c r="B230">
        <v>227</v>
      </c>
      <c r="C230">
        <v>2495</v>
      </c>
      <c r="D230">
        <v>789</v>
      </c>
      <c r="E230">
        <v>227</v>
      </c>
      <c r="F230">
        <v>4493</v>
      </c>
      <c r="G230">
        <v>1622</v>
      </c>
      <c r="H230">
        <v>227</v>
      </c>
      <c r="I230">
        <v>17292</v>
      </c>
      <c r="J230">
        <v>3581</v>
      </c>
      <c r="K230">
        <v>227</v>
      </c>
      <c r="L230">
        <v>45235</v>
      </c>
      <c r="M230">
        <v>5481</v>
      </c>
      <c r="N230">
        <v>227</v>
      </c>
      <c r="O230">
        <v>128410</v>
      </c>
      <c r="P230">
        <v>257926</v>
      </c>
      <c r="R230" s="5">
        <v>227</v>
      </c>
      <c r="S230" t="b">
        <f>OR(Tabla19712[[#This Row],[Tiempo_lineal (ns)]]&gt;$C$508,Tabla19712[[#This Row],[Tiempo_lineal (ns)]]&lt;$C$509)</f>
        <v>0</v>
      </c>
      <c r="T230" t="b">
        <f>OR(Tabla19712[[#This Row],[Tiempo_normal (ns)]]&gt;$D$508,Tabla19712[[#This Row],[Tiempo_normal (ns)]]&lt;$D$509)</f>
        <v>0</v>
      </c>
      <c r="U230" s="5">
        <v>227</v>
      </c>
      <c r="V230" t="b">
        <f>OR(Tabla310813[[#This Row],[Tiempo_lineal (ns)]]&gt;$F$508,Tabla310813[[#This Row],[Tiempo_lineal (ns)]]&lt;$F$509)</f>
        <v>0</v>
      </c>
      <c r="W230" t="b">
        <f>OR(Tabla310813[[#This Row],[Tiempo_normal (ns)]]&gt;$G$508,Tabla310813[[#This Row],[Tiempo_normal (ns)]]&lt;$G$509)</f>
        <v>0</v>
      </c>
      <c r="X230" s="5">
        <v>227</v>
      </c>
      <c r="Y230" t="b">
        <f>OR(Tabla411914[[#This Row],[Tiempo_lineal (ns)]]&gt;$I$508,Tabla411914[[#This Row],[Tiempo_lineal (ns)]]&lt;$I$509)</f>
        <v>0</v>
      </c>
      <c r="Z230" t="b">
        <f>OR(Tabla411914[[#This Row],[Tiempo_normal (ns)]]&gt;$J$508,Tabla411914[[#This Row],[Tiempo_normal (ns)]]&lt;$J$509)</f>
        <v>0</v>
      </c>
      <c r="AA230" s="5">
        <v>227</v>
      </c>
      <c r="AB230" t="b">
        <f>OR(Tabla5121015[[#This Row],[Tiempo_lineal (ns)]]&gt;$L$508,Tabla5121015[[#This Row],[Tiempo_lineal (ns)]]&lt;$L$509)</f>
        <v>0</v>
      </c>
      <c r="AC230" t="b">
        <f>OR(Tabla5121015[[#This Row],[Tiempo_normal (ns)]]&gt;$M$508,Tabla5121015[[#This Row],[Tiempo_normal (ns)]]&lt;$M$509)</f>
        <v>0</v>
      </c>
      <c r="AD230" s="5">
        <v>227</v>
      </c>
      <c r="AE230" t="b">
        <f>OR(Tabla6131116[[#This Row],[Tiempo_lineal (ns)]]&gt;$O$508,Tabla6131116[[#This Row],[Tiempo_lineal (ns)]]&lt;$O$509)</f>
        <v>0</v>
      </c>
      <c r="AF230" s="6" t="b">
        <f>OR(Tabla6131116[[#This Row],[Tiempo_normal (ns)]]&gt;$P$508,Tabla6131116[[#This Row],[Tiempo_normal (ns)]]&lt;$P$509)</f>
        <v>1</v>
      </c>
    </row>
    <row r="231" spans="2:32" x14ac:dyDescent="0.3">
      <c r="B231">
        <v>228</v>
      </c>
      <c r="C231">
        <v>2505</v>
      </c>
      <c r="D231">
        <v>821</v>
      </c>
      <c r="E231">
        <v>228</v>
      </c>
      <c r="F231">
        <v>4230</v>
      </c>
      <c r="G231">
        <v>2692</v>
      </c>
      <c r="H231">
        <v>228</v>
      </c>
      <c r="I231">
        <v>20907</v>
      </c>
      <c r="J231">
        <v>5060</v>
      </c>
      <c r="K231">
        <v>228</v>
      </c>
      <c r="L231">
        <v>54975</v>
      </c>
      <c r="M231">
        <v>47000</v>
      </c>
      <c r="N231">
        <v>228</v>
      </c>
      <c r="O231">
        <v>144004</v>
      </c>
      <c r="P231">
        <v>170989</v>
      </c>
      <c r="R231" s="7">
        <v>228</v>
      </c>
      <c r="S231" t="b">
        <f>OR(Tabla19712[[#This Row],[Tiempo_lineal (ns)]]&gt;$C$508,Tabla19712[[#This Row],[Tiempo_lineal (ns)]]&lt;$C$509)</f>
        <v>0</v>
      </c>
      <c r="T231" t="b">
        <f>OR(Tabla19712[[#This Row],[Tiempo_normal (ns)]]&gt;$D$508,Tabla19712[[#This Row],[Tiempo_normal (ns)]]&lt;$D$509)</f>
        <v>0</v>
      </c>
      <c r="U231" s="7">
        <v>228</v>
      </c>
      <c r="V231" t="b">
        <f>OR(Tabla310813[[#This Row],[Tiempo_lineal (ns)]]&gt;$F$508,Tabla310813[[#This Row],[Tiempo_lineal (ns)]]&lt;$F$509)</f>
        <v>0</v>
      </c>
      <c r="W231" t="b">
        <f>OR(Tabla310813[[#This Row],[Tiempo_normal (ns)]]&gt;$G$508,Tabla310813[[#This Row],[Tiempo_normal (ns)]]&lt;$G$509)</f>
        <v>0</v>
      </c>
      <c r="X231" s="7">
        <v>228</v>
      </c>
      <c r="Y231" t="b">
        <f>OR(Tabla411914[[#This Row],[Tiempo_lineal (ns)]]&gt;$I$508,Tabla411914[[#This Row],[Tiempo_lineal (ns)]]&lt;$I$509)</f>
        <v>0</v>
      </c>
      <c r="Z231" t="b">
        <f>OR(Tabla411914[[#This Row],[Tiempo_normal (ns)]]&gt;$J$508,Tabla411914[[#This Row],[Tiempo_normal (ns)]]&lt;$J$509)</f>
        <v>0</v>
      </c>
      <c r="AA231" s="7">
        <v>228</v>
      </c>
      <c r="AB231" t="b">
        <f>OR(Tabla5121015[[#This Row],[Tiempo_lineal (ns)]]&gt;$L$508,Tabla5121015[[#This Row],[Tiempo_lineal (ns)]]&lt;$L$509)</f>
        <v>1</v>
      </c>
      <c r="AC231" t="b">
        <f>OR(Tabla5121015[[#This Row],[Tiempo_normal (ns)]]&gt;$M$508,Tabla5121015[[#This Row],[Tiempo_normal (ns)]]&lt;$M$509)</f>
        <v>1</v>
      </c>
      <c r="AD231" s="7">
        <v>228</v>
      </c>
      <c r="AE231" t="b">
        <f>OR(Tabla6131116[[#This Row],[Tiempo_lineal (ns)]]&gt;$O$508,Tabla6131116[[#This Row],[Tiempo_lineal (ns)]]&lt;$O$509)</f>
        <v>0</v>
      </c>
      <c r="AF231" s="6" t="b">
        <f>OR(Tabla6131116[[#This Row],[Tiempo_normal (ns)]]&gt;$P$508,Tabla6131116[[#This Row],[Tiempo_normal (ns)]]&lt;$P$509)</f>
        <v>1</v>
      </c>
    </row>
    <row r="232" spans="2:32" x14ac:dyDescent="0.3">
      <c r="B232">
        <v>229</v>
      </c>
      <c r="C232">
        <v>3202</v>
      </c>
      <c r="D232">
        <v>1026</v>
      </c>
      <c r="E232">
        <v>229</v>
      </c>
      <c r="F232">
        <v>8665</v>
      </c>
      <c r="G232">
        <v>2639</v>
      </c>
      <c r="H232">
        <v>229</v>
      </c>
      <c r="I232">
        <v>17779</v>
      </c>
      <c r="J232">
        <v>4316</v>
      </c>
      <c r="K232">
        <v>229</v>
      </c>
      <c r="L232">
        <v>52655</v>
      </c>
      <c r="M232">
        <v>5805</v>
      </c>
      <c r="N232">
        <v>229</v>
      </c>
      <c r="O232">
        <v>129799</v>
      </c>
      <c r="P232">
        <v>5654</v>
      </c>
      <c r="R232" s="5">
        <v>229</v>
      </c>
      <c r="S232" t="b">
        <f>OR(Tabla19712[[#This Row],[Tiempo_lineal (ns)]]&gt;$C$508,Tabla19712[[#This Row],[Tiempo_lineal (ns)]]&lt;$C$509)</f>
        <v>0</v>
      </c>
      <c r="T232" t="b">
        <f>OR(Tabla19712[[#This Row],[Tiempo_normal (ns)]]&gt;$D$508,Tabla19712[[#This Row],[Tiempo_normal (ns)]]&lt;$D$509)</f>
        <v>0</v>
      </c>
      <c r="U232" s="5">
        <v>229</v>
      </c>
      <c r="V232" t="b">
        <f>OR(Tabla310813[[#This Row],[Tiempo_lineal (ns)]]&gt;$F$508,Tabla310813[[#This Row],[Tiempo_lineal (ns)]]&lt;$F$509)</f>
        <v>0</v>
      </c>
      <c r="W232" t="b">
        <f>OR(Tabla310813[[#This Row],[Tiempo_normal (ns)]]&gt;$G$508,Tabla310813[[#This Row],[Tiempo_normal (ns)]]&lt;$G$509)</f>
        <v>0</v>
      </c>
      <c r="X232" s="5">
        <v>229</v>
      </c>
      <c r="Y232" t="b">
        <f>OR(Tabla411914[[#This Row],[Tiempo_lineal (ns)]]&gt;$I$508,Tabla411914[[#This Row],[Tiempo_lineal (ns)]]&lt;$I$509)</f>
        <v>0</v>
      </c>
      <c r="Z232" t="b">
        <f>OR(Tabla411914[[#This Row],[Tiempo_normal (ns)]]&gt;$J$508,Tabla411914[[#This Row],[Tiempo_normal (ns)]]&lt;$J$509)</f>
        <v>0</v>
      </c>
      <c r="AA232" s="5">
        <v>229</v>
      </c>
      <c r="AB232" t="b">
        <f>OR(Tabla5121015[[#This Row],[Tiempo_lineal (ns)]]&gt;$L$508,Tabla5121015[[#This Row],[Tiempo_lineal (ns)]]&lt;$L$509)</f>
        <v>0</v>
      </c>
      <c r="AC232" t="b">
        <f>OR(Tabla5121015[[#This Row],[Tiempo_normal (ns)]]&gt;$M$508,Tabla5121015[[#This Row],[Tiempo_normal (ns)]]&lt;$M$509)</f>
        <v>0</v>
      </c>
      <c r="AD232" s="5">
        <v>229</v>
      </c>
      <c r="AE232" t="b">
        <f>OR(Tabla6131116[[#This Row],[Tiempo_lineal (ns)]]&gt;$O$508,Tabla6131116[[#This Row],[Tiempo_lineal (ns)]]&lt;$O$509)</f>
        <v>0</v>
      </c>
      <c r="AF232" s="6" t="b">
        <f>OR(Tabla6131116[[#This Row],[Tiempo_normal (ns)]]&gt;$P$508,Tabla6131116[[#This Row],[Tiempo_normal (ns)]]&lt;$P$509)</f>
        <v>0</v>
      </c>
    </row>
    <row r="233" spans="2:32" x14ac:dyDescent="0.3">
      <c r="B233">
        <v>230</v>
      </c>
      <c r="C233">
        <v>2604</v>
      </c>
      <c r="D233">
        <v>2717</v>
      </c>
      <c r="E233">
        <v>230</v>
      </c>
      <c r="F233">
        <v>8927</v>
      </c>
      <c r="G233">
        <v>3611</v>
      </c>
      <c r="H233">
        <v>230</v>
      </c>
      <c r="I233">
        <v>8055</v>
      </c>
      <c r="J233">
        <v>6186</v>
      </c>
      <c r="K233">
        <v>230</v>
      </c>
      <c r="L233">
        <v>32512</v>
      </c>
      <c r="M233">
        <v>43301</v>
      </c>
      <c r="N233">
        <v>230</v>
      </c>
      <c r="O233">
        <v>85027</v>
      </c>
      <c r="P233">
        <v>34717</v>
      </c>
      <c r="R233" s="7">
        <v>230</v>
      </c>
      <c r="S233" t="b">
        <f>OR(Tabla19712[[#This Row],[Tiempo_lineal (ns)]]&gt;$C$508,Tabla19712[[#This Row],[Tiempo_lineal (ns)]]&lt;$C$509)</f>
        <v>0</v>
      </c>
      <c r="T233" t="b">
        <f>OR(Tabla19712[[#This Row],[Tiempo_normal (ns)]]&gt;$D$508,Tabla19712[[#This Row],[Tiempo_normal (ns)]]&lt;$D$509)</f>
        <v>0</v>
      </c>
      <c r="U233" s="7">
        <v>230</v>
      </c>
      <c r="V233" t="b">
        <f>OR(Tabla310813[[#This Row],[Tiempo_lineal (ns)]]&gt;$F$508,Tabla310813[[#This Row],[Tiempo_lineal (ns)]]&lt;$F$509)</f>
        <v>0</v>
      </c>
      <c r="W233" t="b">
        <f>OR(Tabla310813[[#This Row],[Tiempo_normal (ns)]]&gt;$G$508,Tabla310813[[#This Row],[Tiempo_normal (ns)]]&lt;$G$509)</f>
        <v>0</v>
      </c>
      <c r="X233" s="7">
        <v>230</v>
      </c>
      <c r="Y233" t="b">
        <f>OR(Tabla411914[[#This Row],[Tiempo_lineal (ns)]]&gt;$I$508,Tabla411914[[#This Row],[Tiempo_lineal (ns)]]&lt;$I$509)</f>
        <v>1</v>
      </c>
      <c r="Z233" t="b">
        <f>OR(Tabla411914[[#This Row],[Tiempo_normal (ns)]]&gt;$J$508,Tabla411914[[#This Row],[Tiempo_normal (ns)]]&lt;$J$509)</f>
        <v>0</v>
      </c>
      <c r="AA233" s="7">
        <v>230</v>
      </c>
      <c r="AB233" t="b">
        <f>OR(Tabla5121015[[#This Row],[Tiempo_lineal (ns)]]&gt;$L$508,Tabla5121015[[#This Row],[Tiempo_lineal (ns)]]&lt;$L$509)</f>
        <v>1</v>
      </c>
      <c r="AC233" t="b">
        <f>OR(Tabla5121015[[#This Row],[Tiempo_normal (ns)]]&gt;$M$508,Tabla5121015[[#This Row],[Tiempo_normal (ns)]]&lt;$M$509)</f>
        <v>1</v>
      </c>
      <c r="AD233" s="7">
        <v>230</v>
      </c>
      <c r="AE233" t="b">
        <f>OR(Tabla6131116[[#This Row],[Tiempo_lineal (ns)]]&gt;$O$508,Tabla6131116[[#This Row],[Tiempo_lineal (ns)]]&lt;$O$509)</f>
        <v>0</v>
      </c>
      <c r="AF233" s="6" t="b">
        <f>OR(Tabla6131116[[#This Row],[Tiempo_normal (ns)]]&gt;$P$508,Tabla6131116[[#This Row],[Tiempo_normal (ns)]]&lt;$P$509)</f>
        <v>1</v>
      </c>
    </row>
    <row r="234" spans="2:32" x14ac:dyDescent="0.3">
      <c r="B234">
        <v>231</v>
      </c>
      <c r="C234">
        <v>2703</v>
      </c>
      <c r="D234">
        <v>799</v>
      </c>
      <c r="E234">
        <v>231</v>
      </c>
      <c r="F234">
        <v>6688</v>
      </c>
      <c r="G234">
        <v>1518</v>
      </c>
      <c r="H234">
        <v>231</v>
      </c>
      <c r="I234">
        <v>18013</v>
      </c>
      <c r="J234">
        <v>4929</v>
      </c>
      <c r="K234">
        <v>231</v>
      </c>
      <c r="L234">
        <v>46366</v>
      </c>
      <c r="M234">
        <v>5323</v>
      </c>
      <c r="N234">
        <v>231</v>
      </c>
      <c r="O234">
        <v>370821</v>
      </c>
      <c r="P234">
        <v>4026</v>
      </c>
      <c r="R234" s="5">
        <v>231</v>
      </c>
      <c r="S234" t="b">
        <f>OR(Tabla19712[[#This Row],[Tiempo_lineal (ns)]]&gt;$C$508,Tabla19712[[#This Row],[Tiempo_lineal (ns)]]&lt;$C$509)</f>
        <v>0</v>
      </c>
      <c r="T234" t="b">
        <f>OR(Tabla19712[[#This Row],[Tiempo_normal (ns)]]&gt;$D$508,Tabla19712[[#This Row],[Tiempo_normal (ns)]]&lt;$D$509)</f>
        <v>0</v>
      </c>
      <c r="U234" s="5">
        <v>231</v>
      </c>
      <c r="V234" t="b">
        <f>OR(Tabla310813[[#This Row],[Tiempo_lineal (ns)]]&gt;$F$508,Tabla310813[[#This Row],[Tiempo_lineal (ns)]]&lt;$F$509)</f>
        <v>0</v>
      </c>
      <c r="W234" t="b">
        <f>OR(Tabla310813[[#This Row],[Tiempo_normal (ns)]]&gt;$G$508,Tabla310813[[#This Row],[Tiempo_normal (ns)]]&lt;$G$509)</f>
        <v>0</v>
      </c>
      <c r="X234" s="5">
        <v>231</v>
      </c>
      <c r="Y234" t="b">
        <f>OR(Tabla411914[[#This Row],[Tiempo_lineal (ns)]]&gt;$I$508,Tabla411914[[#This Row],[Tiempo_lineal (ns)]]&lt;$I$509)</f>
        <v>0</v>
      </c>
      <c r="Z234" t="b">
        <f>OR(Tabla411914[[#This Row],[Tiempo_normal (ns)]]&gt;$J$508,Tabla411914[[#This Row],[Tiempo_normal (ns)]]&lt;$J$509)</f>
        <v>0</v>
      </c>
      <c r="AA234" s="5">
        <v>231</v>
      </c>
      <c r="AB234" t="b">
        <f>OR(Tabla5121015[[#This Row],[Tiempo_lineal (ns)]]&gt;$L$508,Tabla5121015[[#This Row],[Tiempo_lineal (ns)]]&lt;$L$509)</f>
        <v>0</v>
      </c>
      <c r="AC234" t="b">
        <f>OR(Tabla5121015[[#This Row],[Tiempo_normal (ns)]]&gt;$M$508,Tabla5121015[[#This Row],[Tiempo_normal (ns)]]&lt;$M$509)</f>
        <v>0</v>
      </c>
      <c r="AD234" s="5">
        <v>231</v>
      </c>
      <c r="AE234" t="b">
        <f>OR(Tabla6131116[[#This Row],[Tiempo_lineal (ns)]]&gt;$O$508,Tabla6131116[[#This Row],[Tiempo_lineal (ns)]]&lt;$O$509)</f>
        <v>1</v>
      </c>
      <c r="AF234" s="6" t="b">
        <f>OR(Tabla6131116[[#This Row],[Tiempo_normal (ns)]]&gt;$P$508,Tabla6131116[[#This Row],[Tiempo_normal (ns)]]&lt;$P$509)</f>
        <v>0</v>
      </c>
    </row>
    <row r="235" spans="2:32" x14ac:dyDescent="0.3">
      <c r="B235">
        <v>232</v>
      </c>
      <c r="C235">
        <v>2568</v>
      </c>
      <c r="D235">
        <v>818</v>
      </c>
      <c r="E235">
        <v>232</v>
      </c>
      <c r="F235">
        <v>6082</v>
      </c>
      <c r="G235">
        <v>1166</v>
      </c>
      <c r="H235">
        <v>232</v>
      </c>
      <c r="I235">
        <v>17933</v>
      </c>
      <c r="J235">
        <v>4161</v>
      </c>
      <c r="K235">
        <v>232</v>
      </c>
      <c r="L235">
        <v>37028</v>
      </c>
      <c r="M235">
        <v>5285</v>
      </c>
      <c r="N235">
        <v>232</v>
      </c>
      <c r="O235">
        <v>129076</v>
      </c>
      <c r="P235">
        <v>5290</v>
      </c>
      <c r="R235" s="7">
        <v>232</v>
      </c>
      <c r="S235" t="b">
        <f>OR(Tabla19712[[#This Row],[Tiempo_lineal (ns)]]&gt;$C$508,Tabla19712[[#This Row],[Tiempo_lineal (ns)]]&lt;$C$509)</f>
        <v>0</v>
      </c>
      <c r="T235" t="b">
        <f>OR(Tabla19712[[#This Row],[Tiempo_normal (ns)]]&gt;$D$508,Tabla19712[[#This Row],[Tiempo_normal (ns)]]&lt;$D$509)</f>
        <v>0</v>
      </c>
      <c r="U235" s="7">
        <v>232</v>
      </c>
      <c r="V235" t="b">
        <f>OR(Tabla310813[[#This Row],[Tiempo_lineal (ns)]]&gt;$F$508,Tabla310813[[#This Row],[Tiempo_lineal (ns)]]&lt;$F$509)</f>
        <v>0</v>
      </c>
      <c r="W235" t="b">
        <f>OR(Tabla310813[[#This Row],[Tiempo_normal (ns)]]&gt;$G$508,Tabla310813[[#This Row],[Tiempo_normal (ns)]]&lt;$G$509)</f>
        <v>0</v>
      </c>
      <c r="X235" s="7">
        <v>232</v>
      </c>
      <c r="Y235" t="b">
        <f>OR(Tabla411914[[#This Row],[Tiempo_lineal (ns)]]&gt;$I$508,Tabla411914[[#This Row],[Tiempo_lineal (ns)]]&lt;$I$509)</f>
        <v>0</v>
      </c>
      <c r="Z235" t="b">
        <f>OR(Tabla411914[[#This Row],[Tiempo_normal (ns)]]&gt;$J$508,Tabla411914[[#This Row],[Tiempo_normal (ns)]]&lt;$J$509)</f>
        <v>0</v>
      </c>
      <c r="AA235" s="7">
        <v>232</v>
      </c>
      <c r="AB235" t="b">
        <f>OR(Tabla5121015[[#This Row],[Tiempo_lineal (ns)]]&gt;$L$508,Tabla5121015[[#This Row],[Tiempo_lineal (ns)]]&lt;$L$509)</f>
        <v>0</v>
      </c>
      <c r="AC235" t="b">
        <f>OR(Tabla5121015[[#This Row],[Tiempo_normal (ns)]]&gt;$M$508,Tabla5121015[[#This Row],[Tiempo_normal (ns)]]&lt;$M$509)</f>
        <v>0</v>
      </c>
      <c r="AD235" s="7">
        <v>232</v>
      </c>
      <c r="AE235" t="b">
        <f>OR(Tabla6131116[[#This Row],[Tiempo_lineal (ns)]]&gt;$O$508,Tabla6131116[[#This Row],[Tiempo_lineal (ns)]]&lt;$O$509)</f>
        <v>0</v>
      </c>
      <c r="AF235" s="6" t="b">
        <f>OR(Tabla6131116[[#This Row],[Tiempo_normal (ns)]]&gt;$P$508,Tabla6131116[[#This Row],[Tiempo_normal (ns)]]&lt;$P$509)</f>
        <v>0</v>
      </c>
    </row>
    <row r="236" spans="2:32" x14ac:dyDescent="0.3">
      <c r="B236">
        <v>233</v>
      </c>
      <c r="C236">
        <v>1510</v>
      </c>
      <c r="D236">
        <v>1498</v>
      </c>
      <c r="E236">
        <v>233</v>
      </c>
      <c r="F236">
        <v>5502</v>
      </c>
      <c r="G236">
        <v>1999</v>
      </c>
      <c r="H236">
        <v>233</v>
      </c>
      <c r="I236">
        <v>11472</v>
      </c>
      <c r="J236">
        <v>6492</v>
      </c>
      <c r="K236">
        <v>233</v>
      </c>
      <c r="L236">
        <v>44877</v>
      </c>
      <c r="M236">
        <v>5784</v>
      </c>
      <c r="N236">
        <v>233</v>
      </c>
      <c r="O236">
        <v>128565</v>
      </c>
      <c r="P236">
        <v>239535</v>
      </c>
      <c r="R236" s="5">
        <v>233</v>
      </c>
      <c r="S236" t="b">
        <f>OR(Tabla19712[[#This Row],[Tiempo_lineal (ns)]]&gt;$C$508,Tabla19712[[#This Row],[Tiempo_lineal (ns)]]&lt;$C$509)</f>
        <v>0</v>
      </c>
      <c r="T236" t="b">
        <f>OR(Tabla19712[[#This Row],[Tiempo_normal (ns)]]&gt;$D$508,Tabla19712[[#This Row],[Tiempo_normal (ns)]]&lt;$D$509)</f>
        <v>0</v>
      </c>
      <c r="U236" s="5">
        <v>233</v>
      </c>
      <c r="V236" t="b">
        <f>OR(Tabla310813[[#This Row],[Tiempo_lineal (ns)]]&gt;$F$508,Tabla310813[[#This Row],[Tiempo_lineal (ns)]]&lt;$F$509)</f>
        <v>0</v>
      </c>
      <c r="W236" t="b">
        <f>OR(Tabla310813[[#This Row],[Tiempo_normal (ns)]]&gt;$G$508,Tabla310813[[#This Row],[Tiempo_normal (ns)]]&lt;$G$509)</f>
        <v>0</v>
      </c>
      <c r="X236" s="5">
        <v>233</v>
      </c>
      <c r="Y236" t="b">
        <f>OR(Tabla411914[[#This Row],[Tiempo_lineal (ns)]]&gt;$I$508,Tabla411914[[#This Row],[Tiempo_lineal (ns)]]&lt;$I$509)</f>
        <v>1</v>
      </c>
      <c r="Z236" t="b">
        <f>OR(Tabla411914[[#This Row],[Tiempo_normal (ns)]]&gt;$J$508,Tabla411914[[#This Row],[Tiempo_normal (ns)]]&lt;$J$509)</f>
        <v>0</v>
      </c>
      <c r="AA236" s="5">
        <v>233</v>
      </c>
      <c r="AB236" t="b">
        <f>OR(Tabla5121015[[#This Row],[Tiempo_lineal (ns)]]&gt;$L$508,Tabla5121015[[#This Row],[Tiempo_lineal (ns)]]&lt;$L$509)</f>
        <v>0</v>
      </c>
      <c r="AC236" t="b">
        <f>OR(Tabla5121015[[#This Row],[Tiempo_normal (ns)]]&gt;$M$508,Tabla5121015[[#This Row],[Tiempo_normal (ns)]]&lt;$M$509)</f>
        <v>0</v>
      </c>
      <c r="AD236" s="5">
        <v>233</v>
      </c>
      <c r="AE236" t="b">
        <f>OR(Tabla6131116[[#This Row],[Tiempo_lineal (ns)]]&gt;$O$508,Tabla6131116[[#This Row],[Tiempo_lineal (ns)]]&lt;$O$509)</f>
        <v>0</v>
      </c>
      <c r="AF236" s="6" t="b">
        <f>OR(Tabla6131116[[#This Row],[Tiempo_normal (ns)]]&gt;$P$508,Tabla6131116[[#This Row],[Tiempo_normal (ns)]]&lt;$P$509)</f>
        <v>1</v>
      </c>
    </row>
    <row r="237" spans="2:32" x14ac:dyDescent="0.3">
      <c r="B237">
        <v>234</v>
      </c>
      <c r="C237">
        <v>3061</v>
      </c>
      <c r="D237">
        <v>850</v>
      </c>
      <c r="E237">
        <v>234</v>
      </c>
      <c r="F237">
        <v>6105</v>
      </c>
      <c r="G237">
        <v>6243</v>
      </c>
      <c r="H237">
        <v>234</v>
      </c>
      <c r="I237">
        <v>23642</v>
      </c>
      <c r="J237">
        <v>9380</v>
      </c>
      <c r="K237">
        <v>234</v>
      </c>
      <c r="L237">
        <v>36001</v>
      </c>
      <c r="M237">
        <v>5749</v>
      </c>
      <c r="N237">
        <v>234</v>
      </c>
      <c r="O237">
        <v>128053</v>
      </c>
      <c r="P237">
        <v>5067</v>
      </c>
      <c r="R237" s="7">
        <v>234</v>
      </c>
      <c r="S237" t="b">
        <f>OR(Tabla19712[[#This Row],[Tiempo_lineal (ns)]]&gt;$C$508,Tabla19712[[#This Row],[Tiempo_lineal (ns)]]&lt;$C$509)</f>
        <v>0</v>
      </c>
      <c r="T237" t="b">
        <f>OR(Tabla19712[[#This Row],[Tiempo_normal (ns)]]&gt;$D$508,Tabla19712[[#This Row],[Tiempo_normal (ns)]]&lt;$D$509)</f>
        <v>0</v>
      </c>
      <c r="U237" s="7">
        <v>234</v>
      </c>
      <c r="V237" t="b">
        <f>OR(Tabla310813[[#This Row],[Tiempo_lineal (ns)]]&gt;$F$508,Tabla310813[[#This Row],[Tiempo_lineal (ns)]]&lt;$F$509)</f>
        <v>0</v>
      </c>
      <c r="W237" t="b">
        <f>OR(Tabla310813[[#This Row],[Tiempo_normal (ns)]]&gt;$G$508,Tabla310813[[#This Row],[Tiempo_normal (ns)]]&lt;$G$509)</f>
        <v>0</v>
      </c>
      <c r="X237" s="7">
        <v>234</v>
      </c>
      <c r="Y237" t="b">
        <f>OR(Tabla411914[[#This Row],[Tiempo_lineal (ns)]]&gt;$I$508,Tabla411914[[#This Row],[Tiempo_lineal (ns)]]&lt;$I$509)</f>
        <v>0</v>
      </c>
      <c r="Z237" t="b">
        <f>OR(Tabla411914[[#This Row],[Tiempo_normal (ns)]]&gt;$J$508,Tabla411914[[#This Row],[Tiempo_normal (ns)]]&lt;$J$509)</f>
        <v>0</v>
      </c>
      <c r="AA237" s="7">
        <v>234</v>
      </c>
      <c r="AB237" t="b">
        <f>OR(Tabla5121015[[#This Row],[Tiempo_lineal (ns)]]&gt;$L$508,Tabla5121015[[#This Row],[Tiempo_lineal (ns)]]&lt;$L$509)</f>
        <v>1</v>
      </c>
      <c r="AC237" t="b">
        <f>OR(Tabla5121015[[#This Row],[Tiempo_normal (ns)]]&gt;$M$508,Tabla5121015[[#This Row],[Tiempo_normal (ns)]]&lt;$M$509)</f>
        <v>0</v>
      </c>
      <c r="AD237" s="7">
        <v>234</v>
      </c>
      <c r="AE237" t="b">
        <f>OR(Tabla6131116[[#This Row],[Tiempo_lineal (ns)]]&gt;$O$508,Tabla6131116[[#This Row],[Tiempo_lineal (ns)]]&lt;$O$509)</f>
        <v>0</v>
      </c>
      <c r="AF237" s="6" t="b">
        <f>OR(Tabla6131116[[#This Row],[Tiempo_normal (ns)]]&gt;$P$508,Tabla6131116[[#This Row],[Tiempo_normal (ns)]]&lt;$P$509)</f>
        <v>0</v>
      </c>
    </row>
    <row r="238" spans="2:32" x14ac:dyDescent="0.3">
      <c r="B238">
        <v>235</v>
      </c>
      <c r="C238">
        <v>2569</v>
      </c>
      <c r="D238">
        <v>834</v>
      </c>
      <c r="E238">
        <v>235</v>
      </c>
      <c r="F238">
        <v>8658</v>
      </c>
      <c r="G238">
        <v>2919</v>
      </c>
      <c r="H238">
        <v>235</v>
      </c>
      <c r="I238">
        <v>19628</v>
      </c>
      <c r="J238">
        <v>6535</v>
      </c>
      <c r="K238">
        <v>235</v>
      </c>
      <c r="L238">
        <v>48524</v>
      </c>
      <c r="M238">
        <v>44648</v>
      </c>
      <c r="N238">
        <v>235</v>
      </c>
      <c r="O238">
        <v>126958</v>
      </c>
      <c r="P238">
        <v>187987</v>
      </c>
      <c r="R238" s="5">
        <v>235</v>
      </c>
      <c r="S238" t="b">
        <f>OR(Tabla19712[[#This Row],[Tiempo_lineal (ns)]]&gt;$C$508,Tabla19712[[#This Row],[Tiempo_lineal (ns)]]&lt;$C$509)</f>
        <v>0</v>
      </c>
      <c r="T238" t="b">
        <f>OR(Tabla19712[[#This Row],[Tiempo_normal (ns)]]&gt;$D$508,Tabla19712[[#This Row],[Tiempo_normal (ns)]]&lt;$D$509)</f>
        <v>0</v>
      </c>
      <c r="U238" s="5">
        <v>235</v>
      </c>
      <c r="V238" t="b">
        <f>OR(Tabla310813[[#This Row],[Tiempo_lineal (ns)]]&gt;$F$508,Tabla310813[[#This Row],[Tiempo_lineal (ns)]]&lt;$F$509)</f>
        <v>0</v>
      </c>
      <c r="W238" t="b">
        <f>OR(Tabla310813[[#This Row],[Tiempo_normal (ns)]]&gt;$G$508,Tabla310813[[#This Row],[Tiempo_normal (ns)]]&lt;$G$509)</f>
        <v>0</v>
      </c>
      <c r="X238" s="5">
        <v>235</v>
      </c>
      <c r="Y238" t="b">
        <f>OR(Tabla411914[[#This Row],[Tiempo_lineal (ns)]]&gt;$I$508,Tabla411914[[#This Row],[Tiempo_lineal (ns)]]&lt;$I$509)</f>
        <v>0</v>
      </c>
      <c r="Z238" t="b">
        <f>OR(Tabla411914[[#This Row],[Tiempo_normal (ns)]]&gt;$J$508,Tabla411914[[#This Row],[Tiempo_normal (ns)]]&lt;$J$509)</f>
        <v>0</v>
      </c>
      <c r="AA238" s="5">
        <v>235</v>
      </c>
      <c r="AB238" t="b">
        <f>OR(Tabla5121015[[#This Row],[Tiempo_lineal (ns)]]&gt;$L$508,Tabla5121015[[#This Row],[Tiempo_lineal (ns)]]&lt;$L$509)</f>
        <v>0</v>
      </c>
      <c r="AC238" t="b">
        <f>OR(Tabla5121015[[#This Row],[Tiempo_normal (ns)]]&gt;$M$508,Tabla5121015[[#This Row],[Tiempo_normal (ns)]]&lt;$M$509)</f>
        <v>1</v>
      </c>
      <c r="AD238" s="5">
        <v>235</v>
      </c>
      <c r="AE238" t="b">
        <f>OR(Tabla6131116[[#This Row],[Tiempo_lineal (ns)]]&gt;$O$508,Tabla6131116[[#This Row],[Tiempo_lineal (ns)]]&lt;$O$509)</f>
        <v>0</v>
      </c>
      <c r="AF238" s="6" t="b">
        <f>OR(Tabla6131116[[#This Row],[Tiempo_normal (ns)]]&gt;$P$508,Tabla6131116[[#This Row],[Tiempo_normal (ns)]]&lt;$P$509)</f>
        <v>1</v>
      </c>
    </row>
    <row r="239" spans="2:32" x14ac:dyDescent="0.3">
      <c r="B239">
        <v>236</v>
      </c>
      <c r="C239">
        <v>2932</v>
      </c>
      <c r="D239">
        <v>1915</v>
      </c>
      <c r="E239">
        <v>236</v>
      </c>
      <c r="F239">
        <v>4003</v>
      </c>
      <c r="G239">
        <v>2054</v>
      </c>
      <c r="H239">
        <v>236</v>
      </c>
      <c r="I239">
        <v>18643</v>
      </c>
      <c r="J239">
        <v>28791</v>
      </c>
      <c r="K239">
        <v>236</v>
      </c>
      <c r="L239">
        <v>54832</v>
      </c>
      <c r="M239">
        <v>45641</v>
      </c>
      <c r="N239">
        <v>236</v>
      </c>
      <c r="O239">
        <v>209165</v>
      </c>
      <c r="P239">
        <v>5114</v>
      </c>
      <c r="R239" s="7">
        <v>236</v>
      </c>
      <c r="S239" t="b">
        <f>OR(Tabla19712[[#This Row],[Tiempo_lineal (ns)]]&gt;$C$508,Tabla19712[[#This Row],[Tiempo_lineal (ns)]]&lt;$C$509)</f>
        <v>0</v>
      </c>
      <c r="T239" t="b">
        <f>OR(Tabla19712[[#This Row],[Tiempo_normal (ns)]]&gt;$D$508,Tabla19712[[#This Row],[Tiempo_normal (ns)]]&lt;$D$509)</f>
        <v>0</v>
      </c>
      <c r="U239" s="7">
        <v>236</v>
      </c>
      <c r="V239" t="b">
        <f>OR(Tabla310813[[#This Row],[Tiempo_lineal (ns)]]&gt;$F$508,Tabla310813[[#This Row],[Tiempo_lineal (ns)]]&lt;$F$509)</f>
        <v>0</v>
      </c>
      <c r="W239" t="b">
        <f>OR(Tabla310813[[#This Row],[Tiempo_normal (ns)]]&gt;$G$508,Tabla310813[[#This Row],[Tiempo_normal (ns)]]&lt;$G$509)</f>
        <v>0</v>
      </c>
      <c r="X239" s="7">
        <v>236</v>
      </c>
      <c r="Y239" t="b">
        <f>OR(Tabla411914[[#This Row],[Tiempo_lineal (ns)]]&gt;$I$508,Tabla411914[[#This Row],[Tiempo_lineal (ns)]]&lt;$I$509)</f>
        <v>0</v>
      </c>
      <c r="Z239" t="b">
        <f>OR(Tabla411914[[#This Row],[Tiempo_normal (ns)]]&gt;$J$508,Tabla411914[[#This Row],[Tiempo_normal (ns)]]&lt;$J$509)</f>
        <v>1</v>
      </c>
      <c r="AA239" s="7">
        <v>236</v>
      </c>
      <c r="AB239" t="b">
        <f>OR(Tabla5121015[[#This Row],[Tiempo_lineal (ns)]]&gt;$L$508,Tabla5121015[[#This Row],[Tiempo_lineal (ns)]]&lt;$L$509)</f>
        <v>1</v>
      </c>
      <c r="AC239" t="b">
        <f>OR(Tabla5121015[[#This Row],[Tiempo_normal (ns)]]&gt;$M$508,Tabla5121015[[#This Row],[Tiempo_normal (ns)]]&lt;$M$509)</f>
        <v>1</v>
      </c>
      <c r="AD239" s="7">
        <v>236</v>
      </c>
      <c r="AE239" t="b">
        <f>OR(Tabla6131116[[#This Row],[Tiempo_lineal (ns)]]&gt;$O$508,Tabla6131116[[#This Row],[Tiempo_lineal (ns)]]&lt;$O$509)</f>
        <v>1</v>
      </c>
      <c r="AF239" s="6" t="b">
        <f>OR(Tabla6131116[[#This Row],[Tiempo_normal (ns)]]&gt;$P$508,Tabla6131116[[#This Row],[Tiempo_normal (ns)]]&lt;$P$509)</f>
        <v>0</v>
      </c>
    </row>
    <row r="240" spans="2:32" x14ac:dyDescent="0.3">
      <c r="B240">
        <v>237</v>
      </c>
      <c r="C240">
        <v>2695</v>
      </c>
      <c r="D240">
        <v>924</v>
      </c>
      <c r="E240">
        <v>237</v>
      </c>
      <c r="F240">
        <v>9667</v>
      </c>
      <c r="G240">
        <v>2103</v>
      </c>
      <c r="H240">
        <v>237</v>
      </c>
      <c r="I240">
        <v>18394</v>
      </c>
      <c r="J240">
        <v>5078</v>
      </c>
      <c r="K240">
        <v>237</v>
      </c>
      <c r="L240">
        <v>49353</v>
      </c>
      <c r="M240">
        <v>5211</v>
      </c>
      <c r="N240">
        <v>237</v>
      </c>
      <c r="O240">
        <v>129680</v>
      </c>
      <c r="P240">
        <v>4876</v>
      </c>
      <c r="R240" s="5">
        <v>237</v>
      </c>
      <c r="S240" t="b">
        <f>OR(Tabla19712[[#This Row],[Tiempo_lineal (ns)]]&gt;$C$508,Tabla19712[[#This Row],[Tiempo_lineal (ns)]]&lt;$C$509)</f>
        <v>0</v>
      </c>
      <c r="T240" t="b">
        <f>OR(Tabla19712[[#This Row],[Tiempo_normal (ns)]]&gt;$D$508,Tabla19712[[#This Row],[Tiempo_normal (ns)]]&lt;$D$509)</f>
        <v>0</v>
      </c>
      <c r="U240" s="5">
        <v>237</v>
      </c>
      <c r="V240" t="b">
        <f>OR(Tabla310813[[#This Row],[Tiempo_lineal (ns)]]&gt;$F$508,Tabla310813[[#This Row],[Tiempo_lineal (ns)]]&lt;$F$509)</f>
        <v>1</v>
      </c>
      <c r="W240" t="b">
        <f>OR(Tabla310813[[#This Row],[Tiempo_normal (ns)]]&gt;$G$508,Tabla310813[[#This Row],[Tiempo_normal (ns)]]&lt;$G$509)</f>
        <v>0</v>
      </c>
      <c r="X240" s="5">
        <v>237</v>
      </c>
      <c r="Y240" t="b">
        <f>OR(Tabla411914[[#This Row],[Tiempo_lineal (ns)]]&gt;$I$508,Tabla411914[[#This Row],[Tiempo_lineal (ns)]]&lt;$I$509)</f>
        <v>0</v>
      </c>
      <c r="Z240" t="b">
        <f>OR(Tabla411914[[#This Row],[Tiempo_normal (ns)]]&gt;$J$508,Tabla411914[[#This Row],[Tiempo_normal (ns)]]&lt;$J$509)</f>
        <v>0</v>
      </c>
      <c r="AA240" s="5">
        <v>237</v>
      </c>
      <c r="AB240" t="b">
        <f>OR(Tabla5121015[[#This Row],[Tiempo_lineal (ns)]]&gt;$L$508,Tabla5121015[[#This Row],[Tiempo_lineal (ns)]]&lt;$L$509)</f>
        <v>0</v>
      </c>
      <c r="AC240" t="b">
        <f>OR(Tabla5121015[[#This Row],[Tiempo_normal (ns)]]&gt;$M$508,Tabla5121015[[#This Row],[Tiempo_normal (ns)]]&lt;$M$509)</f>
        <v>0</v>
      </c>
      <c r="AD240" s="5">
        <v>237</v>
      </c>
      <c r="AE240" t="b">
        <f>OR(Tabla6131116[[#This Row],[Tiempo_lineal (ns)]]&gt;$O$508,Tabla6131116[[#This Row],[Tiempo_lineal (ns)]]&lt;$O$509)</f>
        <v>0</v>
      </c>
      <c r="AF240" s="6" t="b">
        <f>OR(Tabla6131116[[#This Row],[Tiempo_normal (ns)]]&gt;$P$508,Tabla6131116[[#This Row],[Tiempo_normal (ns)]]&lt;$P$509)</f>
        <v>0</v>
      </c>
    </row>
    <row r="241" spans="2:32" x14ac:dyDescent="0.3">
      <c r="B241">
        <v>238</v>
      </c>
      <c r="C241">
        <v>2410</v>
      </c>
      <c r="D241">
        <v>1766</v>
      </c>
      <c r="E241">
        <v>238</v>
      </c>
      <c r="F241">
        <v>6312</v>
      </c>
      <c r="G241">
        <v>5280</v>
      </c>
      <c r="H241">
        <v>238</v>
      </c>
      <c r="I241">
        <v>20207</v>
      </c>
      <c r="J241">
        <v>17787</v>
      </c>
      <c r="K241">
        <v>238</v>
      </c>
      <c r="L241">
        <v>55892</v>
      </c>
      <c r="M241">
        <v>4657</v>
      </c>
      <c r="N241">
        <v>238</v>
      </c>
      <c r="O241">
        <v>148706</v>
      </c>
      <c r="P241">
        <v>5935</v>
      </c>
      <c r="R241" s="7">
        <v>238</v>
      </c>
      <c r="S241" t="b">
        <f>OR(Tabla19712[[#This Row],[Tiempo_lineal (ns)]]&gt;$C$508,Tabla19712[[#This Row],[Tiempo_lineal (ns)]]&lt;$C$509)</f>
        <v>0</v>
      </c>
      <c r="T241" t="b">
        <f>OR(Tabla19712[[#This Row],[Tiempo_normal (ns)]]&gt;$D$508,Tabla19712[[#This Row],[Tiempo_normal (ns)]]&lt;$D$509)</f>
        <v>0</v>
      </c>
      <c r="U241" s="7">
        <v>238</v>
      </c>
      <c r="V241" t="b">
        <f>OR(Tabla310813[[#This Row],[Tiempo_lineal (ns)]]&gt;$F$508,Tabla310813[[#This Row],[Tiempo_lineal (ns)]]&lt;$F$509)</f>
        <v>0</v>
      </c>
      <c r="W241" t="b">
        <f>OR(Tabla310813[[#This Row],[Tiempo_normal (ns)]]&gt;$G$508,Tabla310813[[#This Row],[Tiempo_normal (ns)]]&lt;$G$509)</f>
        <v>0</v>
      </c>
      <c r="X241" s="7">
        <v>238</v>
      </c>
      <c r="Y241" t="b">
        <f>OR(Tabla411914[[#This Row],[Tiempo_lineal (ns)]]&gt;$I$508,Tabla411914[[#This Row],[Tiempo_lineal (ns)]]&lt;$I$509)</f>
        <v>0</v>
      </c>
      <c r="Z241" t="b">
        <f>OR(Tabla411914[[#This Row],[Tiempo_normal (ns)]]&gt;$J$508,Tabla411914[[#This Row],[Tiempo_normal (ns)]]&lt;$J$509)</f>
        <v>1</v>
      </c>
      <c r="AA241" s="7">
        <v>238</v>
      </c>
      <c r="AB241" t="b">
        <f>OR(Tabla5121015[[#This Row],[Tiempo_lineal (ns)]]&gt;$L$508,Tabla5121015[[#This Row],[Tiempo_lineal (ns)]]&lt;$L$509)</f>
        <v>1</v>
      </c>
      <c r="AC241" t="b">
        <f>OR(Tabla5121015[[#This Row],[Tiempo_normal (ns)]]&gt;$M$508,Tabla5121015[[#This Row],[Tiempo_normal (ns)]]&lt;$M$509)</f>
        <v>0</v>
      </c>
      <c r="AD241" s="7">
        <v>238</v>
      </c>
      <c r="AE241" t="b">
        <f>OR(Tabla6131116[[#This Row],[Tiempo_lineal (ns)]]&gt;$O$508,Tabla6131116[[#This Row],[Tiempo_lineal (ns)]]&lt;$O$509)</f>
        <v>0</v>
      </c>
      <c r="AF241" s="6" t="b">
        <f>OR(Tabla6131116[[#This Row],[Tiempo_normal (ns)]]&gt;$P$508,Tabla6131116[[#This Row],[Tiempo_normal (ns)]]&lt;$P$509)</f>
        <v>0</v>
      </c>
    </row>
    <row r="242" spans="2:32" x14ac:dyDescent="0.3">
      <c r="B242">
        <v>239</v>
      </c>
      <c r="C242">
        <v>2409</v>
      </c>
      <c r="D242">
        <v>1168</v>
      </c>
      <c r="E242">
        <v>239</v>
      </c>
      <c r="F242">
        <v>6387</v>
      </c>
      <c r="G242">
        <v>1429</v>
      </c>
      <c r="H242">
        <v>239</v>
      </c>
      <c r="I242">
        <v>19478</v>
      </c>
      <c r="J242">
        <v>22519</v>
      </c>
      <c r="K242">
        <v>239</v>
      </c>
      <c r="L242">
        <v>45710</v>
      </c>
      <c r="M242">
        <v>4525</v>
      </c>
      <c r="N242">
        <v>239</v>
      </c>
      <c r="O242">
        <v>128715</v>
      </c>
      <c r="P242">
        <v>4275</v>
      </c>
      <c r="R242" s="5">
        <v>239</v>
      </c>
      <c r="S242" t="b">
        <f>OR(Tabla19712[[#This Row],[Tiempo_lineal (ns)]]&gt;$C$508,Tabla19712[[#This Row],[Tiempo_lineal (ns)]]&lt;$C$509)</f>
        <v>0</v>
      </c>
      <c r="T242" t="b">
        <f>OR(Tabla19712[[#This Row],[Tiempo_normal (ns)]]&gt;$D$508,Tabla19712[[#This Row],[Tiempo_normal (ns)]]&lt;$D$509)</f>
        <v>0</v>
      </c>
      <c r="U242" s="5">
        <v>239</v>
      </c>
      <c r="V242" t="b">
        <f>OR(Tabla310813[[#This Row],[Tiempo_lineal (ns)]]&gt;$F$508,Tabla310813[[#This Row],[Tiempo_lineal (ns)]]&lt;$F$509)</f>
        <v>0</v>
      </c>
      <c r="W242" t="b">
        <f>OR(Tabla310813[[#This Row],[Tiempo_normal (ns)]]&gt;$G$508,Tabla310813[[#This Row],[Tiempo_normal (ns)]]&lt;$G$509)</f>
        <v>0</v>
      </c>
      <c r="X242" s="5">
        <v>239</v>
      </c>
      <c r="Y242" t="b">
        <f>OR(Tabla411914[[#This Row],[Tiempo_lineal (ns)]]&gt;$I$508,Tabla411914[[#This Row],[Tiempo_lineal (ns)]]&lt;$I$509)</f>
        <v>0</v>
      </c>
      <c r="Z242" t="b">
        <f>OR(Tabla411914[[#This Row],[Tiempo_normal (ns)]]&gt;$J$508,Tabla411914[[#This Row],[Tiempo_normal (ns)]]&lt;$J$509)</f>
        <v>1</v>
      </c>
      <c r="AA242" s="5">
        <v>239</v>
      </c>
      <c r="AB242" t="b">
        <f>OR(Tabla5121015[[#This Row],[Tiempo_lineal (ns)]]&gt;$L$508,Tabla5121015[[#This Row],[Tiempo_lineal (ns)]]&lt;$L$509)</f>
        <v>0</v>
      </c>
      <c r="AC242" t="b">
        <f>OR(Tabla5121015[[#This Row],[Tiempo_normal (ns)]]&gt;$M$508,Tabla5121015[[#This Row],[Tiempo_normal (ns)]]&lt;$M$509)</f>
        <v>0</v>
      </c>
      <c r="AD242" s="5">
        <v>239</v>
      </c>
      <c r="AE242" t="b">
        <f>OR(Tabla6131116[[#This Row],[Tiempo_lineal (ns)]]&gt;$O$508,Tabla6131116[[#This Row],[Tiempo_lineal (ns)]]&lt;$O$509)</f>
        <v>0</v>
      </c>
      <c r="AF242" s="6" t="b">
        <f>OR(Tabla6131116[[#This Row],[Tiempo_normal (ns)]]&gt;$P$508,Tabla6131116[[#This Row],[Tiempo_normal (ns)]]&lt;$P$509)</f>
        <v>0</v>
      </c>
    </row>
    <row r="243" spans="2:32" x14ac:dyDescent="0.3">
      <c r="B243">
        <v>240</v>
      </c>
      <c r="C243">
        <v>2887</v>
      </c>
      <c r="D243">
        <v>774</v>
      </c>
      <c r="E243">
        <v>240</v>
      </c>
      <c r="F243">
        <v>10862</v>
      </c>
      <c r="G243">
        <v>8799</v>
      </c>
      <c r="H243">
        <v>240</v>
      </c>
      <c r="I243">
        <v>20614</v>
      </c>
      <c r="J243">
        <v>5250</v>
      </c>
      <c r="K243">
        <v>240</v>
      </c>
      <c r="L243">
        <v>46285</v>
      </c>
      <c r="M243">
        <v>4876</v>
      </c>
      <c r="N243">
        <v>240</v>
      </c>
      <c r="O243">
        <v>126908</v>
      </c>
      <c r="P243">
        <v>6643</v>
      </c>
      <c r="R243" s="7">
        <v>240</v>
      </c>
      <c r="S243" t="b">
        <f>OR(Tabla19712[[#This Row],[Tiempo_lineal (ns)]]&gt;$C$508,Tabla19712[[#This Row],[Tiempo_lineal (ns)]]&lt;$C$509)</f>
        <v>0</v>
      </c>
      <c r="T243" t="b">
        <f>OR(Tabla19712[[#This Row],[Tiempo_normal (ns)]]&gt;$D$508,Tabla19712[[#This Row],[Tiempo_normal (ns)]]&lt;$D$509)</f>
        <v>0</v>
      </c>
      <c r="U243" s="7">
        <v>240</v>
      </c>
      <c r="V243" t="b">
        <f>OR(Tabla310813[[#This Row],[Tiempo_lineal (ns)]]&gt;$F$508,Tabla310813[[#This Row],[Tiempo_lineal (ns)]]&lt;$F$509)</f>
        <v>1</v>
      </c>
      <c r="W243" t="b">
        <f>OR(Tabla310813[[#This Row],[Tiempo_normal (ns)]]&gt;$G$508,Tabla310813[[#This Row],[Tiempo_normal (ns)]]&lt;$G$509)</f>
        <v>1</v>
      </c>
      <c r="X243" s="7">
        <v>240</v>
      </c>
      <c r="Y243" t="b">
        <f>OR(Tabla411914[[#This Row],[Tiempo_lineal (ns)]]&gt;$I$508,Tabla411914[[#This Row],[Tiempo_lineal (ns)]]&lt;$I$509)</f>
        <v>0</v>
      </c>
      <c r="Z243" t="b">
        <f>OR(Tabla411914[[#This Row],[Tiempo_normal (ns)]]&gt;$J$508,Tabla411914[[#This Row],[Tiempo_normal (ns)]]&lt;$J$509)</f>
        <v>0</v>
      </c>
      <c r="AA243" s="7">
        <v>240</v>
      </c>
      <c r="AB243" t="b">
        <f>OR(Tabla5121015[[#This Row],[Tiempo_lineal (ns)]]&gt;$L$508,Tabla5121015[[#This Row],[Tiempo_lineal (ns)]]&lt;$L$509)</f>
        <v>0</v>
      </c>
      <c r="AC243" t="b">
        <f>OR(Tabla5121015[[#This Row],[Tiempo_normal (ns)]]&gt;$M$508,Tabla5121015[[#This Row],[Tiempo_normal (ns)]]&lt;$M$509)</f>
        <v>0</v>
      </c>
      <c r="AD243" s="7">
        <v>240</v>
      </c>
      <c r="AE243" t="b">
        <f>OR(Tabla6131116[[#This Row],[Tiempo_lineal (ns)]]&gt;$O$508,Tabla6131116[[#This Row],[Tiempo_lineal (ns)]]&lt;$O$509)</f>
        <v>0</v>
      </c>
      <c r="AF243" s="6" t="b">
        <f>OR(Tabla6131116[[#This Row],[Tiempo_normal (ns)]]&gt;$P$508,Tabla6131116[[#This Row],[Tiempo_normal (ns)]]&lt;$P$509)</f>
        <v>0</v>
      </c>
    </row>
    <row r="244" spans="2:32" x14ac:dyDescent="0.3">
      <c r="B244">
        <v>241</v>
      </c>
      <c r="C244">
        <v>1823</v>
      </c>
      <c r="D244">
        <v>994</v>
      </c>
      <c r="E244">
        <v>241</v>
      </c>
      <c r="F244">
        <v>8540</v>
      </c>
      <c r="G244">
        <v>3260</v>
      </c>
      <c r="H244">
        <v>241</v>
      </c>
      <c r="I244">
        <v>19411</v>
      </c>
      <c r="J244">
        <v>23773</v>
      </c>
      <c r="K244">
        <v>241</v>
      </c>
      <c r="L244">
        <v>49320</v>
      </c>
      <c r="M244">
        <v>4800</v>
      </c>
      <c r="N244">
        <v>241</v>
      </c>
      <c r="O244">
        <v>290436</v>
      </c>
      <c r="P244">
        <v>18697</v>
      </c>
      <c r="R244" s="5">
        <v>241</v>
      </c>
      <c r="S244" t="b">
        <f>OR(Tabla19712[[#This Row],[Tiempo_lineal (ns)]]&gt;$C$508,Tabla19712[[#This Row],[Tiempo_lineal (ns)]]&lt;$C$509)</f>
        <v>0</v>
      </c>
      <c r="T244" t="b">
        <f>OR(Tabla19712[[#This Row],[Tiempo_normal (ns)]]&gt;$D$508,Tabla19712[[#This Row],[Tiempo_normal (ns)]]&lt;$D$509)</f>
        <v>0</v>
      </c>
      <c r="U244" s="5">
        <v>241</v>
      </c>
      <c r="V244" t="b">
        <f>OR(Tabla310813[[#This Row],[Tiempo_lineal (ns)]]&gt;$F$508,Tabla310813[[#This Row],[Tiempo_lineal (ns)]]&lt;$F$509)</f>
        <v>0</v>
      </c>
      <c r="W244" t="b">
        <f>OR(Tabla310813[[#This Row],[Tiempo_normal (ns)]]&gt;$G$508,Tabla310813[[#This Row],[Tiempo_normal (ns)]]&lt;$G$509)</f>
        <v>0</v>
      </c>
      <c r="X244" s="5">
        <v>241</v>
      </c>
      <c r="Y244" t="b">
        <f>OR(Tabla411914[[#This Row],[Tiempo_lineal (ns)]]&gt;$I$508,Tabla411914[[#This Row],[Tiempo_lineal (ns)]]&lt;$I$509)</f>
        <v>0</v>
      </c>
      <c r="Z244" t="b">
        <f>OR(Tabla411914[[#This Row],[Tiempo_normal (ns)]]&gt;$J$508,Tabla411914[[#This Row],[Tiempo_normal (ns)]]&lt;$J$509)</f>
        <v>1</v>
      </c>
      <c r="AA244" s="5">
        <v>241</v>
      </c>
      <c r="AB244" t="b">
        <f>OR(Tabla5121015[[#This Row],[Tiempo_lineal (ns)]]&gt;$L$508,Tabla5121015[[#This Row],[Tiempo_lineal (ns)]]&lt;$L$509)</f>
        <v>0</v>
      </c>
      <c r="AC244" t="b">
        <f>OR(Tabla5121015[[#This Row],[Tiempo_normal (ns)]]&gt;$M$508,Tabla5121015[[#This Row],[Tiempo_normal (ns)]]&lt;$M$509)</f>
        <v>0</v>
      </c>
      <c r="AD244" s="5">
        <v>241</v>
      </c>
      <c r="AE244" t="b">
        <f>OR(Tabla6131116[[#This Row],[Tiempo_lineal (ns)]]&gt;$O$508,Tabla6131116[[#This Row],[Tiempo_lineal (ns)]]&lt;$O$509)</f>
        <v>1</v>
      </c>
      <c r="AF244" s="6" t="b">
        <f>OR(Tabla6131116[[#This Row],[Tiempo_normal (ns)]]&gt;$P$508,Tabla6131116[[#This Row],[Tiempo_normal (ns)]]&lt;$P$509)</f>
        <v>1</v>
      </c>
    </row>
    <row r="245" spans="2:32" x14ac:dyDescent="0.3">
      <c r="B245">
        <v>242</v>
      </c>
      <c r="C245">
        <v>4150</v>
      </c>
      <c r="D245">
        <v>1973</v>
      </c>
      <c r="E245">
        <v>242</v>
      </c>
      <c r="F245">
        <v>8407</v>
      </c>
      <c r="G245">
        <v>2144</v>
      </c>
      <c r="H245">
        <v>242</v>
      </c>
      <c r="I245">
        <v>16764</v>
      </c>
      <c r="J245">
        <v>21770</v>
      </c>
      <c r="K245">
        <v>242</v>
      </c>
      <c r="L245">
        <v>44880</v>
      </c>
      <c r="M245">
        <v>4773</v>
      </c>
      <c r="N245">
        <v>242</v>
      </c>
      <c r="O245">
        <v>130707</v>
      </c>
      <c r="P245">
        <v>71308</v>
      </c>
      <c r="R245" s="7">
        <v>242</v>
      </c>
      <c r="S245" t="b">
        <f>OR(Tabla19712[[#This Row],[Tiempo_lineal (ns)]]&gt;$C$508,Tabla19712[[#This Row],[Tiempo_lineal (ns)]]&lt;$C$509)</f>
        <v>0</v>
      </c>
      <c r="T245" t="b">
        <f>OR(Tabla19712[[#This Row],[Tiempo_normal (ns)]]&gt;$D$508,Tabla19712[[#This Row],[Tiempo_normal (ns)]]&lt;$D$509)</f>
        <v>0</v>
      </c>
      <c r="U245" s="7">
        <v>242</v>
      </c>
      <c r="V245" t="b">
        <f>OR(Tabla310813[[#This Row],[Tiempo_lineal (ns)]]&gt;$F$508,Tabla310813[[#This Row],[Tiempo_lineal (ns)]]&lt;$F$509)</f>
        <v>0</v>
      </c>
      <c r="W245" t="b">
        <f>OR(Tabla310813[[#This Row],[Tiempo_normal (ns)]]&gt;$G$508,Tabla310813[[#This Row],[Tiempo_normal (ns)]]&lt;$G$509)</f>
        <v>0</v>
      </c>
      <c r="X245" s="7">
        <v>242</v>
      </c>
      <c r="Y245" t="b">
        <f>OR(Tabla411914[[#This Row],[Tiempo_lineal (ns)]]&gt;$I$508,Tabla411914[[#This Row],[Tiempo_lineal (ns)]]&lt;$I$509)</f>
        <v>0</v>
      </c>
      <c r="Z245" t="b">
        <f>OR(Tabla411914[[#This Row],[Tiempo_normal (ns)]]&gt;$J$508,Tabla411914[[#This Row],[Tiempo_normal (ns)]]&lt;$J$509)</f>
        <v>1</v>
      </c>
      <c r="AA245" s="7">
        <v>242</v>
      </c>
      <c r="AB245" t="b">
        <f>OR(Tabla5121015[[#This Row],[Tiempo_lineal (ns)]]&gt;$L$508,Tabla5121015[[#This Row],[Tiempo_lineal (ns)]]&lt;$L$509)</f>
        <v>0</v>
      </c>
      <c r="AC245" t="b">
        <f>OR(Tabla5121015[[#This Row],[Tiempo_normal (ns)]]&gt;$M$508,Tabla5121015[[#This Row],[Tiempo_normal (ns)]]&lt;$M$509)</f>
        <v>0</v>
      </c>
      <c r="AD245" s="7">
        <v>242</v>
      </c>
      <c r="AE245" t="b">
        <f>OR(Tabla6131116[[#This Row],[Tiempo_lineal (ns)]]&gt;$O$508,Tabla6131116[[#This Row],[Tiempo_lineal (ns)]]&lt;$O$509)</f>
        <v>0</v>
      </c>
      <c r="AF245" s="6" t="b">
        <f>OR(Tabla6131116[[#This Row],[Tiempo_normal (ns)]]&gt;$P$508,Tabla6131116[[#This Row],[Tiempo_normal (ns)]]&lt;$P$509)</f>
        <v>1</v>
      </c>
    </row>
    <row r="246" spans="2:32" x14ac:dyDescent="0.3">
      <c r="B246">
        <v>243</v>
      </c>
      <c r="C246">
        <v>3062</v>
      </c>
      <c r="D246">
        <v>2586</v>
      </c>
      <c r="E246">
        <v>243</v>
      </c>
      <c r="F246">
        <v>4660</v>
      </c>
      <c r="G246">
        <v>1830</v>
      </c>
      <c r="H246">
        <v>243</v>
      </c>
      <c r="I246">
        <v>20075</v>
      </c>
      <c r="J246">
        <v>25422</v>
      </c>
      <c r="K246">
        <v>243</v>
      </c>
      <c r="L246">
        <v>63973</v>
      </c>
      <c r="M246">
        <v>42428</v>
      </c>
      <c r="N246">
        <v>243</v>
      </c>
      <c r="O246">
        <v>127208</v>
      </c>
      <c r="P246">
        <v>6981</v>
      </c>
      <c r="R246" s="5">
        <v>243</v>
      </c>
      <c r="S246" t="b">
        <f>OR(Tabla19712[[#This Row],[Tiempo_lineal (ns)]]&gt;$C$508,Tabla19712[[#This Row],[Tiempo_lineal (ns)]]&lt;$C$509)</f>
        <v>0</v>
      </c>
      <c r="T246" t="b">
        <f>OR(Tabla19712[[#This Row],[Tiempo_normal (ns)]]&gt;$D$508,Tabla19712[[#This Row],[Tiempo_normal (ns)]]&lt;$D$509)</f>
        <v>0</v>
      </c>
      <c r="U246" s="5">
        <v>243</v>
      </c>
      <c r="V246" t="b">
        <f>OR(Tabla310813[[#This Row],[Tiempo_lineal (ns)]]&gt;$F$508,Tabla310813[[#This Row],[Tiempo_lineal (ns)]]&lt;$F$509)</f>
        <v>0</v>
      </c>
      <c r="W246" t="b">
        <f>OR(Tabla310813[[#This Row],[Tiempo_normal (ns)]]&gt;$G$508,Tabla310813[[#This Row],[Tiempo_normal (ns)]]&lt;$G$509)</f>
        <v>0</v>
      </c>
      <c r="X246" s="5">
        <v>243</v>
      </c>
      <c r="Y246" t="b">
        <f>OR(Tabla411914[[#This Row],[Tiempo_lineal (ns)]]&gt;$I$508,Tabla411914[[#This Row],[Tiempo_lineal (ns)]]&lt;$I$509)</f>
        <v>0</v>
      </c>
      <c r="Z246" t="b">
        <f>OR(Tabla411914[[#This Row],[Tiempo_normal (ns)]]&gt;$J$508,Tabla411914[[#This Row],[Tiempo_normal (ns)]]&lt;$J$509)</f>
        <v>1</v>
      </c>
      <c r="AA246" s="5">
        <v>243</v>
      </c>
      <c r="AB246" t="b">
        <f>OR(Tabla5121015[[#This Row],[Tiempo_lineal (ns)]]&gt;$L$508,Tabla5121015[[#This Row],[Tiempo_lineal (ns)]]&lt;$L$509)</f>
        <v>1</v>
      </c>
      <c r="AC246" t="b">
        <f>OR(Tabla5121015[[#This Row],[Tiempo_normal (ns)]]&gt;$M$508,Tabla5121015[[#This Row],[Tiempo_normal (ns)]]&lt;$M$509)</f>
        <v>1</v>
      </c>
      <c r="AD246" s="5">
        <v>243</v>
      </c>
      <c r="AE246" t="b">
        <f>OR(Tabla6131116[[#This Row],[Tiempo_lineal (ns)]]&gt;$O$508,Tabla6131116[[#This Row],[Tiempo_lineal (ns)]]&lt;$O$509)</f>
        <v>0</v>
      </c>
      <c r="AF246" s="6" t="b">
        <f>OR(Tabla6131116[[#This Row],[Tiempo_normal (ns)]]&gt;$P$508,Tabla6131116[[#This Row],[Tiempo_normal (ns)]]&lt;$P$509)</f>
        <v>0</v>
      </c>
    </row>
    <row r="247" spans="2:32" x14ac:dyDescent="0.3">
      <c r="B247">
        <v>244</v>
      </c>
      <c r="C247">
        <v>2897</v>
      </c>
      <c r="D247">
        <v>1918</v>
      </c>
      <c r="E247">
        <v>244</v>
      </c>
      <c r="F247">
        <v>11438</v>
      </c>
      <c r="G247">
        <v>2250</v>
      </c>
      <c r="H247">
        <v>244</v>
      </c>
      <c r="I247">
        <v>14531</v>
      </c>
      <c r="J247">
        <v>8456</v>
      </c>
      <c r="K247">
        <v>244</v>
      </c>
      <c r="L247">
        <v>45081</v>
      </c>
      <c r="M247">
        <v>4370</v>
      </c>
      <c r="N247">
        <v>244</v>
      </c>
      <c r="O247">
        <v>129813</v>
      </c>
      <c r="P247">
        <v>6903</v>
      </c>
      <c r="R247" s="7">
        <v>244</v>
      </c>
      <c r="S247" t="b">
        <f>OR(Tabla19712[[#This Row],[Tiempo_lineal (ns)]]&gt;$C$508,Tabla19712[[#This Row],[Tiempo_lineal (ns)]]&lt;$C$509)</f>
        <v>0</v>
      </c>
      <c r="T247" t="b">
        <f>OR(Tabla19712[[#This Row],[Tiempo_normal (ns)]]&gt;$D$508,Tabla19712[[#This Row],[Tiempo_normal (ns)]]&lt;$D$509)</f>
        <v>0</v>
      </c>
      <c r="U247" s="7">
        <v>244</v>
      </c>
      <c r="V247" t="b">
        <f>OR(Tabla310813[[#This Row],[Tiempo_lineal (ns)]]&gt;$F$508,Tabla310813[[#This Row],[Tiempo_lineal (ns)]]&lt;$F$509)</f>
        <v>1</v>
      </c>
      <c r="W247" t="b">
        <f>OR(Tabla310813[[#This Row],[Tiempo_normal (ns)]]&gt;$G$508,Tabla310813[[#This Row],[Tiempo_normal (ns)]]&lt;$G$509)</f>
        <v>0</v>
      </c>
      <c r="X247" s="7">
        <v>244</v>
      </c>
      <c r="Y247" t="b">
        <f>OR(Tabla411914[[#This Row],[Tiempo_lineal (ns)]]&gt;$I$508,Tabla411914[[#This Row],[Tiempo_lineal (ns)]]&lt;$I$509)</f>
        <v>0</v>
      </c>
      <c r="Z247" t="b">
        <f>OR(Tabla411914[[#This Row],[Tiempo_normal (ns)]]&gt;$J$508,Tabla411914[[#This Row],[Tiempo_normal (ns)]]&lt;$J$509)</f>
        <v>0</v>
      </c>
      <c r="AA247" s="7">
        <v>244</v>
      </c>
      <c r="AB247" t="b">
        <f>OR(Tabla5121015[[#This Row],[Tiempo_lineal (ns)]]&gt;$L$508,Tabla5121015[[#This Row],[Tiempo_lineal (ns)]]&lt;$L$509)</f>
        <v>0</v>
      </c>
      <c r="AC247" t="b">
        <f>OR(Tabla5121015[[#This Row],[Tiempo_normal (ns)]]&gt;$M$508,Tabla5121015[[#This Row],[Tiempo_normal (ns)]]&lt;$M$509)</f>
        <v>0</v>
      </c>
      <c r="AD247" s="7">
        <v>244</v>
      </c>
      <c r="AE247" t="b">
        <f>OR(Tabla6131116[[#This Row],[Tiempo_lineal (ns)]]&gt;$O$508,Tabla6131116[[#This Row],[Tiempo_lineal (ns)]]&lt;$O$509)</f>
        <v>0</v>
      </c>
      <c r="AF247" s="6" t="b">
        <f>OR(Tabla6131116[[#This Row],[Tiempo_normal (ns)]]&gt;$P$508,Tabla6131116[[#This Row],[Tiempo_normal (ns)]]&lt;$P$509)</f>
        <v>0</v>
      </c>
    </row>
    <row r="248" spans="2:32" x14ac:dyDescent="0.3">
      <c r="B248">
        <v>245</v>
      </c>
      <c r="C248">
        <v>2776</v>
      </c>
      <c r="D248">
        <v>3041</v>
      </c>
      <c r="E248">
        <v>245</v>
      </c>
      <c r="F248">
        <v>6780</v>
      </c>
      <c r="G248">
        <v>3122</v>
      </c>
      <c r="H248">
        <v>245</v>
      </c>
      <c r="I248">
        <v>11328</v>
      </c>
      <c r="J248">
        <v>6360</v>
      </c>
      <c r="K248">
        <v>245</v>
      </c>
      <c r="L248">
        <v>46550</v>
      </c>
      <c r="M248">
        <v>5122</v>
      </c>
      <c r="N248">
        <v>245</v>
      </c>
      <c r="O248">
        <v>80437</v>
      </c>
      <c r="P248">
        <v>7172</v>
      </c>
      <c r="R248" s="5">
        <v>245</v>
      </c>
      <c r="S248" t="b">
        <f>OR(Tabla19712[[#This Row],[Tiempo_lineal (ns)]]&gt;$C$508,Tabla19712[[#This Row],[Tiempo_lineal (ns)]]&lt;$C$509)</f>
        <v>0</v>
      </c>
      <c r="T248" t="b">
        <f>OR(Tabla19712[[#This Row],[Tiempo_normal (ns)]]&gt;$D$508,Tabla19712[[#This Row],[Tiempo_normal (ns)]]&lt;$D$509)</f>
        <v>0</v>
      </c>
      <c r="U248" s="5">
        <v>245</v>
      </c>
      <c r="V248" t="b">
        <f>OR(Tabla310813[[#This Row],[Tiempo_lineal (ns)]]&gt;$F$508,Tabla310813[[#This Row],[Tiempo_lineal (ns)]]&lt;$F$509)</f>
        <v>0</v>
      </c>
      <c r="W248" t="b">
        <f>OR(Tabla310813[[#This Row],[Tiempo_normal (ns)]]&gt;$G$508,Tabla310813[[#This Row],[Tiempo_normal (ns)]]&lt;$G$509)</f>
        <v>0</v>
      </c>
      <c r="X248" s="5">
        <v>245</v>
      </c>
      <c r="Y248" t="b">
        <f>OR(Tabla411914[[#This Row],[Tiempo_lineal (ns)]]&gt;$I$508,Tabla411914[[#This Row],[Tiempo_lineal (ns)]]&lt;$I$509)</f>
        <v>1</v>
      </c>
      <c r="Z248" t="b">
        <f>OR(Tabla411914[[#This Row],[Tiempo_normal (ns)]]&gt;$J$508,Tabla411914[[#This Row],[Tiempo_normal (ns)]]&lt;$J$509)</f>
        <v>0</v>
      </c>
      <c r="AA248" s="5">
        <v>245</v>
      </c>
      <c r="AB248" t="b">
        <f>OR(Tabla5121015[[#This Row],[Tiempo_lineal (ns)]]&gt;$L$508,Tabla5121015[[#This Row],[Tiempo_lineal (ns)]]&lt;$L$509)</f>
        <v>0</v>
      </c>
      <c r="AC248" t="b">
        <f>OR(Tabla5121015[[#This Row],[Tiempo_normal (ns)]]&gt;$M$508,Tabla5121015[[#This Row],[Tiempo_normal (ns)]]&lt;$M$509)</f>
        <v>0</v>
      </c>
      <c r="AD248" s="5">
        <v>245</v>
      </c>
      <c r="AE248" t="b">
        <f>OR(Tabla6131116[[#This Row],[Tiempo_lineal (ns)]]&gt;$O$508,Tabla6131116[[#This Row],[Tiempo_lineal (ns)]]&lt;$O$509)</f>
        <v>1</v>
      </c>
      <c r="AF248" s="6" t="b">
        <f>OR(Tabla6131116[[#This Row],[Tiempo_normal (ns)]]&gt;$P$508,Tabla6131116[[#This Row],[Tiempo_normal (ns)]]&lt;$P$509)</f>
        <v>0</v>
      </c>
    </row>
    <row r="249" spans="2:32" x14ac:dyDescent="0.3">
      <c r="B249">
        <v>246</v>
      </c>
      <c r="C249">
        <v>4922</v>
      </c>
      <c r="D249">
        <v>1429</v>
      </c>
      <c r="E249">
        <v>246</v>
      </c>
      <c r="F249">
        <v>7588</v>
      </c>
      <c r="G249">
        <v>5219</v>
      </c>
      <c r="H249">
        <v>246</v>
      </c>
      <c r="I249">
        <v>19705</v>
      </c>
      <c r="J249">
        <v>4060</v>
      </c>
      <c r="K249">
        <v>246</v>
      </c>
      <c r="L249">
        <v>44806</v>
      </c>
      <c r="M249">
        <v>8536</v>
      </c>
      <c r="N249">
        <v>246</v>
      </c>
      <c r="O249">
        <v>295900</v>
      </c>
      <c r="P249">
        <v>5849</v>
      </c>
      <c r="R249" s="7">
        <v>246</v>
      </c>
      <c r="S249" t="b">
        <f>OR(Tabla19712[[#This Row],[Tiempo_lineal (ns)]]&gt;$C$508,Tabla19712[[#This Row],[Tiempo_lineal (ns)]]&lt;$C$509)</f>
        <v>1</v>
      </c>
      <c r="T249" t="b">
        <f>OR(Tabla19712[[#This Row],[Tiempo_normal (ns)]]&gt;$D$508,Tabla19712[[#This Row],[Tiempo_normal (ns)]]&lt;$D$509)</f>
        <v>0</v>
      </c>
      <c r="U249" s="7">
        <v>246</v>
      </c>
      <c r="V249" t="b">
        <f>OR(Tabla310813[[#This Row],[Tiempo_lineal (ns)]]&gt;$F$508,Tabla310813[[#This Row],[Tiempo_lineal (ns)]]&lt;$F$509)</f>
        <v>0</v>
      </c>
      <c r="W249" t="b">
        <f>OR(Tabla310813[[#This Row],[Tiempo_normal (ns)]]&gt;$G$508,Tabla310813[[#This Row],[Tiempo_normal (ns)]]&lt;$G$509)</f>
        <v>0</v>
      </c>
      <c r="X249" s="7">
        <v>246</v>
      </c>
      <c r="Y249" t="b">
        <f>OR(Tabla411914[[#This Row],[Tiempo_lineal (ns)]]&gt;$I$508,Tabla411914[[#This Row],[Tiempo_lineal (ns)]]&lt;$I$509)</f>
        <v>0</v>
      </c>
      <c r="Z249" t="b">
        <f>OR(Tabla411914[[#This Row],[Tiempo_normal (ns)]]&gt;$J$508,Tabla411914[[#This Row],[Tiempo_normal (ns)]]&lt;$J$509)</f>
        <v>0</v>
      </c>
      <c r="AA249" s="7">
        <v>246</v>
      </c>
      <c r="AB249" t="b">
        <f>OR(Tabla5121015[[#This Row],[Tiempo_lineal (ns)]]&gt;$L$508,Tabla5121015[[#This Row],[Tiempo_lineal (ns)]]&lt;$L$509)</f>
        <v>0</v>
      </c>
      <c r="AC249" t="b">
        <f>OR(Tabla5121015[[#This Row],[Tiempo_normal (ns)]]&gt;$M$508,Tabla5121015[[#This Row],[Tiempo_normal (ns)]]&lt;$M$509)</f>
        <v>0</v>
      </c>
      <c r="AD249" s="7">
        <v>246</v>
      </c>
      <c r="AE249" t="b">
        <f>OR(Tabla6131116[[#This Row],[Tiempo_lineal (ns)]]&gt;$O$508,Tabla6131116[[#This Row],[Tiempo_lineal (ns)]]&lt;$O$509)</f>
        <v>1</v>
      </c>
      <c r="AF249" s="6" t="b">
        <f>OR(Tabla6131116[[#This Row],[Tiempo_normal (ns)]]&gt;$P$508,Tabla6131116[[#This Row],[Tiempo_normal (ns)]]&lt;$P$509)</f>
        <v>0</v>
      </c>
    </row>
    <row r="250" spans="2:32" x14ac:dyDescent="0.3">
      <c r="B250">
        <v>247</v>
      </c>
      <c r="C250">
        <v>3084</v>
      </c>
      <c r="D250">
        <v>1758</v>
      </c>
      <c r="E250">
        <v>247</v>
      </c>
      <c r="F250">
        <v>6009</v>
      </c>
      <c r="G250">
        <v>1066</v>
      </c>
      <c r="H250">
        <v>247</v>
      </c>
      <c r="I250">
        <v>19413</v>
      </c>
      <c r="J250">
        <v>4478</v>
      </c>
      <c r="K250">
        <v>247</v>
      </c>
      <c r="L250">
        <v>49499</v>
      </c>
      <c r="M250">
        <v>5059</v>
      </c>
      <c r="N250">
        <v>247</v>
      </c>
      <c r="O250">
        <v>34245</v>
      </c>
      <c r="P250">
        <v>5027</v>
      </c>
      <c r="R250" s="5">
        <v>247</v>
      </c>
      <c r="S250" t="b">
        <f>OR(Tabla19712[[#This Row],[Tiempo_lineal (ns)]]&gt;$C$508,Tabla19712[[#This Row],[Tiempo_lineal (ns)]]&lt;$C$509)</f>
        <v>0</v>
      </c>
      <c r="T250" t="b">
        <f>OR(Tabla19712[[#This Row],[Tiempo_normal (ns)]]&gt;$D$508,Tabla19712[[#This Row],[Tiempo_normal (ns)]]&lt;$D$509)</f>
        <v>0</v>
      </c>
      <c r="U250" s="5">
        <v>247</v>
      </c>
      <c r="V250" t="b">
        <f>OR(Tabla310813[[#This Row],[Tiempo_lineal (ns)]]&gt;$F$508,Tabla310813[[#This Row],[Tiempo_lineal (ns)]]&lt;$F$509)</f>
        <v>0</v>
      </c>
      <c r="W250" t="b">
        <f>OR(Tabla310813[[#This Row],[Tiempo_normal (ns)]]&gt;$G$508,Tabla310813[[#This Row],[Tiempo_normal (ns)]]&lt;$G$509)</f>
        <v>0</v>
      </c>
      <c r="X250" s="5">
        <v>247</v>
      </c>
      <c r="Y250" t="b">
        <f>OR(Tabla411914[[#This Row],[Tiempo_lineal (ns)]]&gt;$I$508,Tabla411914[[#This Row],[Tiempo_lineal (ns)]]&lt;$I$509)</f>
        <v>0</v>
      </c>
      <c r="Z250" t="b">
        <f>OR(Tabla411914[[#This Row],[Tiempo_normal (ns)]]&gt;$J$508,Tabla411914[[#This Row],[Tiempo_normal (ns)]]&lt;$J$509)</f>
        <v>0</v>
      </c>
      <c r="AA250" s="5">
        <v>247</v>
      </c>
      <c r="AB250" t="b">
        <f>OR(Tabla5121015[[#This Row],[Tiempo_lineal (ns)]]&gt;$L$508,Tabla5121015[[#This Row],[Tiempo_lineal (ns)]]&lt;$L$509)</f>
        <v>0</v>
      </c>
      <c r="AC250" t="b">
        <f>OR(Tabla5121015[[#This Row],[Tiempo_normal (ns)]]&gt;$M$508,Tabla5121015[[#This Row],[Tiempo_normal (ns)]]&lt;$M$509)</f>
        <v>0</v>
      </c>
      <c r="AD250" s="5">
        <v>247</v>
      </c>
      <c r="AE250" t="b">
        <f>OR(Tabla6131116[[#This Row],[Tiempo_lineal (ns)]]&gt;$O$508,Tabla6131116[[#This Row],[Tiempo_lineal (ns)]]&lt;$O$509)</f>
        <v>1</v>
      </c>
      <c r="AF250" s="6" t="b">
        <f>OR(Tabla6131116[[#This Row],[Tiempo_normal (ns)]]&gt;$P$508,Tabla6131116[[#This Row],[Tiempo_normal (ns)]]&lt;$P$509)</f>
        <v>0</v>
      </c>
    </row>
    <row r="251" spans="2:32" x14ac:dyDescent="0.3">
      <c r="B251">
        <v>248</v>
      </c>
      <c r="C251">
        <v>1981</v>
      </c>
      <c r="D251">
        <v>1284</v>
      </c>
      <c r="E251">
        <v>248</v>
      </c>
      <c r="F251">
        <v>6407</v>
      </c>
      <c r="G251">
        <v>1903</v>
      </c>
      <c r="H251">
        <v>248</v>
      </c>
      <c r="I251">
        <v>18406</v>
      </c>
      <c r="J251">
        <v>16285</v>
      </c>
      <c r="K251">
        <v>248</v>
      </c>
      <c r="L251">
        <v>44768</v>
      </c>
      <c r="M251">
        <v>4341</v>
      </c>
      <c r="N251">
        <v>248</v>
      </c>
      <c r="O251">
        <v>154322</v>
      </c>
      <c r="P251">
        <v>5810</v>
      </c>
      <c r="R251" s="7">
        <v>248</v>
      </c>
      <c r="S251" t="b">
        <f>OR(Tabla19712[[#This Row],[Tiempo_lineal (ns)]]&gt;$C$508,Tabla19712[[#This Row],[Tiempo_lineal (ns)]]&lt;$C$509)</f>
        <v>0</v>
      </c>
      <c r="T251" t="b">
        <f>OR(Tabla19712[[#This Row],[Tiempo_normal (ns)]]&gt;$D$508,Tabla19712[[#This Row],[Tiempo_normal (ns)]]&lt;$D$509)</f>
        <v>0</v>
      </c>
      <c r="U251" s="7">
        <v>248</v>
      </c>
      <c r="V251" t="b">
        <f>OR(Tabla310813[[#This Row],[Tiempo_lineal (ns)]]&gt;$F$508,Tabla310813[[#This Row],[Tiempo_lineal (ns)]]&lt;$F$509)</f>
        <v>0</v>
      </c>
      <c r="W251" t="b">
        <f>OR(Tabla310813[[#This Row],[Tiempo_normal (ns)]]&gt;$G$508,Tabla310813[[#This Row],[Tiempo_normal (ns)]]&lt;$G$509)</f>
        <v>0</v>
      </c>
      <c r="X251" s="7">
        <v>248</v>
      </c>
      <c r="Y251" t="b">
        <f>OR(Tabla411914[[#This Row],[Tiempo_lineal (ns)]]&gt;$I$508,Tabla411914[[#This Row],[Tiempo_lineal (ns)]]&lt;$I$509)</f>
        <v>0</v>
      </c>
      <c r="Z251" t="b">
        <f>OR(Tabla411914[[#This Row],[Tiempo_normal (ns)]]&gt;$J$508,Tabla411914[[#This Row],[Tiempo_normal (ns)]]&lt;$J$509)</f>
        <v>0</v>
      </c>
      <c r="AA251" s="7">
        <v>248</v>
      </c>
      <c r="AB251" t="b">
        <f>OR(Tabla5121015[[#This Row],[Tiempo_lineal (ns)]]&gt;$L$508,Tabla5121015[[#This Row],[Tiempo_lineal (ns)]]&lt;$L$509)</f>
        <v>0</v>
      </c>
      <c r="AC251" t="b">
        <f>OR(Tabla5121015[[#This Row],[Tiempo_normal (ns)]]&gt;$M$508,Tabla5121015[[#This Row],[Tiempo_normal (ns)]]&lt;$M$509)</f>
        <v>0</v>
      </c>
      <c r="AD251" s="7">
        <v>248</v>
      </c>
      <c r="AE251" t="b">
        <f>OR(Tabla6131116[[#This Row],[Tiempo_lineal (ns)]]&gt;$O$508,Tabla6131116[[#This Row],[Tiempo_lineal (ns)]]&lt;$O$509)</f>
        <v>0</v>
      </c>
      <c r="AF251" s="6" t="b">
        <f>OR(Tabla6131116[[#This Row],[Tiempo_normal (ns)]]&gt;$P$508,Tabla6131116[[#This Row],[Tiempo_normal (ns)]]&lt;$P$509)</f>
        <v>0</v>
      </c>
    </row>
    <row r="252" spans="2:32" x14ac:dyDescent="0.3">
      <c r="B252">
        <v>249</v>
      </c>
      <c r="C252">
        <v>2511</v>
      </c>
      <c r="D252">
        <v>648</v>
      </c>
      <c r="E252">
        <v>249</v>
      </c>
      <c r="F252">
        <v>6243</v>
      </c>
      <c r="G252">
        <v>3730</v>
      </c>
      <c r="H252">
        <v>249</v>
      </c>
      <c r="I252">
        <v>17314</v>
      </c>
      <c r="J252">
        <v>23226</v>
      </c>
      <c r="K252">
        <v>249</v>
      </c>
      <c r="L252">
        <v>45481</v>
      </c>
      <c r="M252">
        <v>43487</v>
      </c>
      <c r="N252">
        <v>249</v>
      </c>
      <c r="O252">
        <v>131217</v>
      </c>
      <c r="P252">
        <v>9056</v>
      </c>
      <c r="R252" s="5">
        <v>249</v>
      </c>
      <c r="S252" t="b">
        <f>OR(Tabla19712[[#This Row],[Tiempo_lineal (ns)]]&gt;$C$508,Tabla19712[[#This Row],[Tiempo_lineal (ns)]]&lt;$C$509)</f>
        <v>0</v>
      </c>
      <c r="T252" t="b">
        <f>OR(Tabla19712[[#This Row],[Tiempo_normal (ns)]]&gt;$D$508,Tabla19712[[#This Row],[Tiempo_normal (ns)]]&lt;$D$509)</f>
        <v>0</v>
      </c>
      <c r="U252" s="5">
        <v>249</v>
      </c>
      <c r="V252" t="b">
        <f>OR(Tabla310813[[#This Row],[Tiempo_lineal (ns)]]&gt;$F$508,Tabla310813[[#This Row],[Tiempo_lineal (ns)]]&lt;$F$509)</f>
        <v>0</v>
      </c>
      <c r="W252" t="b">
        <f>OR(Tabla310813[[#This Row],[Tiempo_normal (ns)]]&gt;$G$508,Tabla310813[[#This Row],[Tiempo_normal (ns)]]&lt;$G$509)</f>
        <v>0</v>
      </c>
      <c r="X252" s="5">
        <v>249</v>
      </c>
      <c r="Y252" t="b">
        <f>OR(Tabla411914[[#This Row],[Tiempo_lineal (ns)]]&gt;$I$508,Tabla411914[[#This Row],[Tiempo_lineal (ns)]]&lt;$I$509)</f>
        <v>0</v>
      </c>
      <c r="Z252" t="b">
        <f>OR(Tabla411914[[#This Row],[Tiempo_normal (ns)]]&gt;$J$508,Tabla411914[[#This Row],[Tiempo_normal (ns)]]&lt;$J$509)</f>
        <v>1</v>
      </c>
      <c r="AA252" s="5">
        <v>249</v>
      </c>
      <c r="AB252" t="b">
        <f>OR(Tabla5121015[[#This Row],[Tiempo_lineal (ns)]]&gt;$L$508,Tabla5121015[[#This Row],[Tiempo_lineal (ns)]]&lt;$L$509)</f>
        <v>0</v>
      </c>
      <c r="AC252" t="b">
        <f>OR(Tabla5121015[[#This Row],[Tiempo_normal (ns)]]&gt;$M$508,Tabla5121015[[#This Row],[Tiempo_normal (ns)]]&lt;$M$509)</f>
        <v>1</v>
      </c>
      <c r="AD252" s="5">
        <v>249</v>
      </c>
      <c r="AE252" t="b">
        <f>OR(Tabla6131116[[#This Row],[Tiempo_lineal (ns)]]&gt;$O$508,Tabla6131116[[#This Row],[Tiempo_lineal (ns)]]&lt;$O$509)</f>
        <v>0</v>
      </c>
      <c r="AF252" s="6" t="b">
        <f>OR(Tabla6131116[[#This Row],[Tiempo_normal (ns)]]&gt;$P$508,Tabla6131116[[#This Row],[Tiempo_normal (ns)]]&lt;$P$509)</f>
        <v>0</v>
      </c>
    </row>
    <row r="253" spans="2:32" x14ac:dyDescent="0.3">
      <c r="B253">
        <v>250</v>
      </c>
      <c r="C253">
        <v>3873</v>
      </c>
      <c r="D253">
        <v>4817</v>
      </c>
      <c r="E253">
        <v>250</v>
      </c>
      <c r="F253">
        <v>7822</v>
      </c>
      <c r="G253">
        <v>2796</v>
      </c>
      <c r="H253">
        <v>250</v>
      </c>
      <c r="I253">
        <v>22145</v>
      </c>
      <c r="J253">
        <v>6403</v>
      </c>
      <c r="K253">
        <v>250</v>
      </c>
      <c r="L253">
        <v>9895</v>
      </c>
      <c r="M253">
        <v>4759</v>
      </c>
      <c r="N253">
        <v>250</v>
      </c>
      <c r="O253">
        <v>121530</v>
      </c>
      <c r="P253">
        <v>127924</v>
      </c>
      <c r="R253" s="7">
        <v>250</v>
      </c>
      <c r="S253" t="b">
        <f>OR(Tabla19712[[#This Row],[Tiempo_lineal (ns)]]&gt;$C$508,Tabla19712[[#This Row],[Tiempo_lineal (ns)]]&lt;$C$509)</f>
        <v>0</v>
      </c>
      <c r="T253" t="b">
        <f>OR(Tabla19712[[#This Row],[Tiempo_normal (ns)]]&gt;$D$508,Tabla19712[[#This Row],[Tiempo_normal (ns)]]&lt;$D$509)</f>
        <v>1</v>
      </c>
      <c r="U253" s="7">
        <v>250</v>
      </c>
      <c r="V253" t="b">
        <f>OR(Tabla310813[[#This Row],[Tiempo_lineal (ns)]]&gt;$F$508,Tabla310813[[#This Row],[Tiempo_lineal (ns)]]&lt;$F$509)</f>
        <v>0</v>
      </c>
      <c r="W253" t="b">
        <f>OR(Tabla310813[[#This Row],[Tiempo_normal (ns)]]&gt;$G$508,Tabla310813[[#This Row],[Tiempo_normal (ns)]]&lt;$G$509)</f>
        <v>0</v>
      </c>
      <c r="X253" s="7">
        <v>250</v>
      </c>
      <c r="Y253" t="b">
        <f>OR(Tabla411914[[#This Row],[Tiempo_lineal (ns)]]&gt;$I$508,Tabla411914[[#This Row],[Tiempo_lineal (ns)]]&lt;$I$509)</f>
        <v>0</v>
      </c>
      <c r="Z253" t="b">
        <f>OR(Tabla411914[[#This Row],[Tiempo_normal (ns)]]&gt;$J$508,Tabla411914[[#This Row],[Tiempo_normal (ns)]]&lt;$J$509)</f>
        <v>0</v>
      </c>
      <c r="AA253" s="7">
        <v>250</v>
      </c>
      <c r="AB253" t="b">
        <f>OR(Tabla5121015[[#This Row],[Tiempo_lineal (ns)]]&gt;$L$508,Tabla5121015[[#This Row],[Tiempo_lineal (ns)]]&lt;$L$509)</f>
        <v>1</v>
      </c>
      <c r="AC253" t="b">
        <f>OR(Tabla5121015[[#This Row],[Tiempo_normal (ns)]]&gt;$M$508,Tabla5121015[[#This Row],[Tiempo_normal (ns)]]&lt;$M$509)</f>
        <v>0</v>
      </c>
      <c r="AD253" s="7">
        <v>250</v>
      </c>
      <c r="AE253" t="b">
        <f>OR(Tabla6131116[[#This Row],[Tiempo_lineal (ns)]]&gt;$O$508,Tabla6131116[[#This Row],[Tiempo_lineal (ns)]]&lt;$O$509)</f>
        <v>0</v>
      </c>
      <c r="AF253" s="6" t="b">
        <f>OR(Tabla6131116[[#This Row],[Tiempo_normal (ns)]]&gt;$P$508,Tabla6131116[[#This Row],[Tiempo_normal (ns)]]&lt;$P$509)</f>
        <v>1</v>
      </c>
    </row>
    <row r="254" spans="2:32" x14ac:dyDescent="0.3">
      <c r="B254">
        <v>251</v>
      </c>
      <c r="C254">
        <v>9134</v>
      </c>
      <c r="D254">
        <v>2627</v>
      </c>
      <c r="E254">
        <v>251</v>
      </c>
      <c r="F254">
        <v>8889</v>
      </c>
      <c r="G254">
        <v>1856</v>
      </c>
      <c r="H254">
        <v>251</v>
      </c>
      <c r="I254">
        <v>18143</v>
      </c>
      <c r="J254">
        <v>5991</v>
      </c>
      <c r="K254">
        <v>251</v>
      </c>
      <c r="L254">
        <v>46124</v>
      </c>
      <c r="M254">
        <v>4214</v>
      </c>
      <c r="N254">
        <v>251</v>
      </c>
      <c r="O254">
        <v>230770</v>
      </c>
      <c r="P254">
        <v>5373</v>
      </c>
      <c r="R254" s="5">
        <v>251</v>
      </c>
      <c r="S254" t="b">
        <f>OR(Tabla19712[[#This Row],[Tiempo_lineal (ns)]]&gt;$C$508,Tabla19712[[#This Row],[Tiempo_lineal (ns)]]&lt;$C$509)</f>
        <v>1</v>
      </c>
      <c r="T254" t="b">
        <f>OR(Tabla19712[[#This Row],[Tiempo_normal (ns)]]&gt;$D$508,Tabla19712[[#This Row],[Tiempo_normal (ns)]]&lt;$D$509)</f>
        <v>0</v>
      </c>
      <c r="U254" s="5">
        <v>251</v>
      </c>
      <c r="V254" t="b">
        <f>OR(Tabla310813[[#This Row],[Tiempo_lineal (ns)]]&gt;$F$508,Tabla310813[[#This Row],[Tiempo_lineal (ns)]]&lt;$F$509)</f>
        <v>0</v>
      </c>
      <c r="W254" t="b">
        <f>OR(Tabla310813[[#This Row],[Tiempo_normal (ns)]]&gt;$G$508,Tabla310813[[#This Row],[Tiempo_normal (ns)]]&lt;$G$509)</f>
        <v>0</v>
      </c>
      <c r="X254" s="5">
        <v>251</v>
      </c>
      <c r="Y254" t="b">
        <f>OR(Tabla411914[[#This Row],[Tiempo_lineal (ns)]]&gt;$I$508,Tabla411914[[#This Row],[Tiempo_lineal (ns)]]&lt;$I$509)</f>
        <v>0</v>
      </c>
      <c r="Z254" t="b">
        <f>OR(Tabla411914[[#This Row],[Tiempo_normal (ns)]]&gt;$J$508,Tabla411914[[#This Row],[Tiempo_normal (ns)]]&lt;$J$509)</f>
        <v>0</v>
      </c>
      <c r="AA254" s="5">
        <v>251</v>
      </c>
      <c r="AB254" t="b">
        <f>OR(Tabla5121015[[#This Row],[Tiempo_lineal (ns)]]&gt;$L$508,Tabla5121015[[#This Row],[Tiempo_lineal (ns)]]&lt;$L$509)</f>
        <v>0</v>
      </c>
      <c r="AC254" t="b">
        <f>OR(Tabla5121015[[#This Row],[Tiempo_normal (ns)]]&gt;$M$508,Tabla5121015[[#This Row],[Tiempo_normal (ns)]]&lt;$M$509)</f>
        <v>0</v>
      </c>
      <c r="AD254" s="5">
        <v>251</v>
      </c>
      <c r="AE254" t="b">
        <f>OR(Tabla6131116[[#This Row],[Tiempo_lineal (ns)]]&gt;$O$508,Tabla6131116[[#This Row],[Tiempo_lineal (ns)]]&lt;$O$509)</f>
        <v>1</v>
      </c>
      <c r="AF254" s="6" t="b">
        <f>OR(Tabla6131116[[#This Row],[Tiempo_normal (ns)]]&gt;$P$508,Tabla6131116[[#This Row],[Tiempo_normal (ns)]]&lt;$P$509)</f>
        <v>0</v>
      </c>
    </row>
    <row r="255" spans="2:32" x14ac:dyDescent="0.3">
      <c r="B255">
        <v>252</v>
      </c>
      <c r="C255">
        <v>3295</v>
      </c>
      <c r="D255">
        <v>1570</v>
      </c>
      <c r="E255">
        <v>252</v>
      </c>
      <c r="F255">
        <v>10790</v>
      </c>
      <c r="G255">
        <v>6622</v>
      </c>
      <c r="H255">
        <v>252</v>
      </c>
      <c r="I255">
        <v>17628</v>
      </c>
      <c r="J255">
        <v>4371</v>
      </c>
      <c r="K255">
        <v>252</v>
      </c>
      <c r="L255">
        <v>54062</v>
      </c>
      <c r="M255">
        <v>5608</v>
      </c>
      <c r="N255">
        <v>252</v>
      </c>
      <c r="O255">
        <v>129335</v>
      </c>
      <c r="P255">
        <v>9642</v>
      </c>
      <c r="R255" s="7">
        <v>252</v>
      </c>
      <c r="S255" t="b">
        <f>OR(Tabla19712[[#This Row],[Tiempo_lineal (ns)]]&gt;$C$508,Tabla19712[[#This Row],[Tiempo_lineal (ns)]]&lt;$C$509)</f>
        <v>0</v>
      </c>
      <c r="T255" t="b">
        <f>OR(Tabla19712[[#This Row],[Tiempo_normal (ns)]]&gt;$D$508,Tabla19712[[#This Row],[Tiempo_normal (ns)]]&lt;$D$509)</f>
        <v>0</v>
      </c>
      <c r="U255" s="7">
        <v>252</v>
      </c>
      <c r="V255" t="b">
        <f>OR(Tabla310813[[#This Row],[Tiempo_lineal (ns)]]&gt;$F$508,Tabla310813[[#This Row],[Tiempo_lineal (ns)]]&lt;$F$509)</f>
        <v>1</v>
      </c>
      <c r="W255" t="b">
        <f>OR(Tabla310813[[#This Row],[Tiempo_normal (ns)]]&gt;$G$508,Tabla310813[[#This Row],[Tiempo_normal (ns)]]&lt;$G$509)</f>
        <v>0</v>
      </c>
      <c r="X255" s="7">
        <v>252</v>
      </c>
      <c r="Y255" t="b">
        <f>OR(Tabla411914[[#This Row],[Tiempo_lineal (ns)]]&gt;$I$508,Tabla411914[[#This Row],[Tiempo_lineal (ns)]]&lt;$I$509)</f>
        <v>0</v>
      </c>
      <c r="Z255" t="b">
        <f>OR(Tabla411914[[#This Row],[Tiempo_normal (ns)]]&gt;$J$508,Tabla411914[[#This Row],[Tiempo_normal (ns)]]&lt;$J$509)</f>
        <v>0</v>
      </c>
      <c r="AA255" s="7">
        <v>252</v>
      </c>
      <c r="AB255" t="b">
        <f>OR(Tabla5121015[[#This Row],[Tiempo_lineal (ns)]]&gt;$L$508,Tabla5121015[[#This Row],[Tiempo_lineal (ns)]]&lt;$L$509)</f>
        <v>0</v>
      </c>
      <c r="AC255" t="b">
        <f>OR(Tabla5121015[[#This Row],[Tiempo_normal (ns)]]&gt;$M$508,Tabla5121015[[#This Row],[Tiempo_normal (ns)]]&lt;$M$509)</f>
        <v>0</v>
      </c>
      <c r="AD255" s="7">
        <v>252</v>
      </c>
      <c r="AE255" t="b">
        <f>OR(Tabla6131116[[#This Row],[Tiempo_lineal (ns)]]&gt;$O$508,Tabla6131116[[#This Row],[Tiempo_lineal (ns)]]&lt;$O$509)</f>
        <v>0</v>
      </c>
      <c r="AF255" s="6" t="b">
        <f>OR(Tabla6131116[[#This Row],[Tiempo_normal (ns)]]&gt;$P$508,Tabla6131116[[#This Row],[Tiempo_normal (ns)]]&lt;$P$509)</f>
        <v>0</v>
      </c>
    </row>
    <row r="256" spans="2:32" x14ac:dyDescent="0.3">
      <c r="B256">
        <v>253</v>
      </c>
      <c r="C256">
        <v>2442</v>
      </c>
      <c r="D256">
        <v>980</v>
      </c>
      <c r="E256">
        <v>253</v>
      </c>
      <c r="F256">
        <v>5992</v>
      </c>
      <c r="G256">
        <v>3307</v>
      </c>
      <c r="H256">
        <v>253</v>
      </c>
      <c r="I256">
        <v>22396</v>
      </c>
      <c r="J256">
        <v>21411</v>
      </c>
      <c r="K256">
        <v>253</v>
      </c>
      <c r="L256">
        <v>56458</v>
      </c>
      <c r="M256">
        <v>5506</v>
      </c>
      <c r="N256">
        <v>253</v>
      </c>
      <c r="O256">
        <v>128340</v>
      </c>
      <c r="P256">
        <v>6200</v>
      </c>
      <c r="R256" s="5">
        <v>253</v>
      </c>
      <c r="S256" t="b">
        <f>OR(Tabla19712[[#This Row],[Tiempo_lineal (ns)]]&gt;$C$508,Tabla19712[[#This Row],[Tiempo_lineal (ns)]]&lt;$C$509)</f>
        <v>0</v>
      </c>
      <c r="T256" t="b">
        <f>OR(Tabla19712[[#This Row],[Tiempo_normal (ns)]]&gt;$D$508,Tabla19712[[#This Row],[Tiempo_normal (ns)]]&lt;$D$509)</f>
        <v>0</v>
      </c>
      <c r="U256" s="5">
        <v>253</v>
      </c>
      <c r="V256" t="b">
        <f>OR(Tabla310813[[#This Row],[Tiempo_lineal (ns)]]&gt;$F$508,Tabla310813[[#This Row],[Tiempo_lineal (ns)]]&lt;$F$509)</f>
        <v>0</v>
      </c>
      <c r="W256" t="b">
        <f>OR(Tabla310813[[#This Row],[Tiempo_normal (ns)]]&gt;$G$508,Tabla310813[[#This Row],[Tiempo_normal (ns)]]&lt;$G$509)</f>
        <v>0</v>
      </c>
      <c r="X256" s="5">
        <v>253</v>
      </c>
      <c r="Y256" t="b">
        <f>OR(Tabla411914[[#This Row],[Tiempo_lineal (ns)]]&gt;$I$508,Tabla411914[[#This Row],[Tiempo_lineal (ns)]]&lt;$I$509)</f>
        <v>0</v>
      </c>
      <c r="Z256" t="b">
        <f>OR(Tabla411914[[#This Row],[Tiempo_normal (ns)]]&gt;$J$508,Tabla411914[[#This Row],[Tiempo_normal (ns)]]&lt;$J$509)</f>
        <v>1</v>
      </c>
      <c r="AA256" s="5">
        <v>253</v>
      </c>
      <c r="AB256" t="b">
        <f>OR(Tabla5121015[[#This Row],[Tiempo_lineal (ns)]]&gt;$L$508,Tabla5121015[[#This Row],[Tiempo_lineal (ns)]]&lt;$L$509)</f>
        <v>1</v>
      </c>
      <c r="AC256" t="b">
        <f>OR(Tabla5121015[[#This Row],[Tiempo_normal (ns)]]&gt;$M$508,Tabla5121015[[#This Row],[Tiempo_normal (ns)]]&lt;$M$509)</f>
        <v>0</v>
      </c>
      <c r="AD256" s="5">
        <v>253</v>
      </c>
      <c r="AE256" t="b">
        <f>OR(Tabla6131116[[#This Row],[Tiempo_lineal (ns)]]&gt;$O$508,Tabla6131116[[#This Row],[Tiempo_lineal (ns)]]&lt;$O$509)</f>
        <v>0</v>
      </c>
      <c r="AF256" s="6" t="b">
        <f>OR(Tabla6131116[[#This Row],[Tiempo_normal (ns)]]&gt;$P$508,Tabla6131116[[#This Row],[Tiempo_normal (ns)]]&lt;$P$509)</f>
        <v>0</v>
      </c>
    </row>
    <row r="257" spans="2:32" x14ac:dyDescent="0.3">
      <c r="B257">
        <v>254</v>
      </c>
      <c r="C257">
        <v>2639</v>
      </c>
      <c r="D257">
        <v>1180</v>
      </c>
      <c r="E257">
        <v>254</v>
      </c>
      <c r="F257">
        <v>10849</v>
      </c>
      <c r="G257">
        <v>2802</v>
      </c>
      <c r="H257">
        <v>254</v>
      </c>
      <c r="I257">
        <v>17118</v>
      </c>
      <c r="J257">
        <v>5596</v>
      </c>
      <c r="K257">
        <v>254</v>
      </c>
      <c r="L257">
        <v>44300</v>
      </c>
      <c r="M257">
        <v>44320</v>
      </c>
      <c r="N257">
        <v>254</v>
      </c>
      <c r="O257">
        <v>133605</v>
      </c>
      <c r="P257">
        <v>6606</v>
      </c>
      <c r="R257" s="7">
        <v>254</v>
      </c>
      <c r="S257" t="b">
        <f>OR(Tabla19712[[#This Row],[Tiempo_lineal (ns)]]&gt;$C$508,Tabla19712[[#This Row],[Tiempo_lineal (ns)]]&lt;$C$509)</f>
        <v>0</v>
      </c>
      <c r="T257" t="b">
        <f>OR(Tabla19712[[#This Row],[Tiempo_normal (ns)]]&gt;$D$508,Tabla19712[[#This Row],[Tiempo_normal (ns)]]&lt;$D$509)</f>
        <v>0</v>
      </c>
      <c r="U257" s="7">
        <v>254</v>
      </c>
      <c r="V257" t="b">
        <f>OR(Tabla310813[[#This Row],[Tiempo_lineal (ns)]]&gt;$F$508,Tabla310813[[#This Row],[Tiempo_lineal (ns)]]&lt;$F$509)</f>
        <v>1</v>
      </c>
      <c r="W257" t="b">
        <f>OR(Tabla310813[[#This Row],[Tiempo_normal (ns)]]&gt;$G$508,Tabla310813[[#This Row],[Tiempo_normal (ns)]]&lt;$G$509)</f>
        <v>0</v>
      </c>
      <c r="X257" s="7">
        <v>254</v>
      </c>
      <c r="Y257" t="b">
        <f>OR(Tabla411914[[#This Row],[Tiempo_lineal (ns)]]&gt;$I$508,Tabla411914[[#This Row],[Tiempo_lineal (ns)]]&lt;$I$509)</f>
        <v>0</v>
      </c>
      <c r="Z257" t="b">
        <f>OR(Tabla411914[[#This Row],[Tiempo_normal (ns)]]&gt;$J$508,Tabla411914[[#This Row],[Tiempo_normal (ns)]]&lt;$J$509)</f>
        <v>0</v>
      </c>
      <c r="AA257" s="7">
        <v>254</v>
      </c>
      <c r="AB257" t="b">
        <f>OR(Tabla5121015[[#This Row],[Tiempo_lineal (ns)]]&gt;$L$508,Tabla5121015[[#This Row],[Tiempo_lineal (ns)]]&lt;$L$509)</f>
        <v>0</v>
      </c>
      <c r="AC257" t="b">
        <f>OR(Tabla5121015[[#This Row],[Tiempo_normal (ns)]]&gt;$M$508,Tabla5121015[[#This Row],[Tiempo_normal (ns)]]&lt;$M$509)</f>
        <v>1</v>
      </c>
      <c r="AD257" s="7">
        <v>254</v>
      </c>
      <c r="AE257" t="b">
        <f>OR(Tabla6131116[[#This Row],[Tiempo_lineal (ns)]]&gt;$O$508,Tabla6131116[[#This Row],[Tiempo_lineal (ns)]]&lt;$O$509)</f>
        <v>0</v>
      </c>
      <c r="AF257" s="6" t="b">
        <f>OR(Tabla6131116[[#This Row],[Tiempo_normal (ns)]]&gt;$P$508,Tabla6131116[[#This Row],[Tiempo_normal (ns)]]&lt;$P$509)</f>
        <v>0</v>
      </c>
    </row>
    <row r="258" spans="2:32" x14ac:dyDescent="0.3">
      <c r="B258">
        <v>255</v>
      </c>
      <c r="C258">
        <v>12824</v>
      </c>
      <c r="D258">
        <v>2763</v>
      </c>
      <c r="E258">
        <v>255</v>
      </c>
      <c r="F258">
        <v>10587</v>
      </c>
      <c r="G258">
        <v>7371</v>
      </c>
      <c r="H258">
        <v>255</v>
      </c>
      <c r="I258">
        <v>23643</v>
      </c>
      <c r="J258">
        <v>6236</v>
      </c>
      <c r="K258">
        <v>255</v>
      </c>
      <c r="L258">
        <v>46205</v>
      </c>
      <c r="M258">
        <v>4487</v>
      </c>
      <c r="N258">
        <v>255</v>
      </c>
      <c r="O258">
        <v>9896</v>
      </c>
      <c r="P258">
        <v>6038</v>
      </c>
      <c r="R258" s="5">
        <v>255</v>
      </c>
      <c r="S258" t="b">
        <f>OR(Tabla19712[[#This Row],[Tiempo_lineal (ns)]]&gt;$C$508,Tabla19712[[#This Row],[Tiempo_lineal (ns)]]&lt;$C$509)</f>
        <v>1</v>
      </c>
      <c r="T258" t="b">
        <f>OR(Tabla19712[[#This Row],[Tiempo_normal (ns)]]&gt;$D$508,Tabla19712[[#This Row],[Tiempo_normal (ns)]]&lt;$D$509)</f>
        <v>0</v>
      </c>
      <c r="U258" s="5">
        <v>255</v>
      </c>
      <c r="V258" t="b">
        <f>OR(Tabla310813[[#This Row],[Tiempo_lineal (ns)]]&gt;$F$508,Tabla310813[[#This Row],[Tiempo_lineal (ns)]]&lt;$F$509)</f>
        <v>1</v>
      </c>
      <c r="W258" t="b">
        <f>OR(Tabla310813[[#This Row],[Tiempo_normal (ns)]]&gt;$G$508,Tabla310813[[#This Row],[Tiempo_normal (ns)]]&lt;$G$509)</f>
        <v>1</v>
      </c>
      <c r="X258" s="5">
        <v>255</v>
      </c>
      <c r="Y258" t="b">
        <f>OR(Tabla411914[[#This Row],[Tiempo_lineal (ns)]]&gt;$I$508,Tabla411914[[#This Row],[Tiempo_lineal (ns)]]&lt;$I$509)</f>
        <v>0</v>
      </c>
      <c r="Z258" t="b">
        <f>OR(Tabla411914[[#This Row],[Tiempo_normal (ns)]]&gt;$J$508,Tabla411914[[#This Row],[Tiempo_normal (ns)]]&lt;$J$509)</f>
        <v>0</v>
      </c>
      <c r="AA258" s="5">
        <v>255</v>
      </c>
      <c r="AB258" t="b">
        <f>OR(Tabla5121015[[#This Row],[Tiempo_lineal (ns)]]&gt;$L$508,Tabla5121015[[#This Row],[Tiempo_lineal (ns)]]&lt;$L$509)</f>
        <v>0</v>
      </c>
      <c r="AC258" t="b">
        <f>OR(Tabla5121015[[#This Row],[Tiempo_normal (ns)]]&gt;$M$508,Tabla5121015[[#This Row],[Tiempo_normal (ns)]]&lt;$M$509)</f>
        <v>0</v>
      </c>
      <c r="AD258" s="5">
        <v>255</v>
      </c>
      <c r="AE258" t="b">
        <f>OR(Tabla6131116[[#This Row],[Tiempo_lineal (ns)]]&gt;$O$508,Tabla6131116[[#This Row],[Tiempo_lineal (ns)]]&lt;$O$509)</f>
        <v>1</v>
      </c>
      <c r="AF258" s="6" t="b">
        <f>OR(Tabla6131116[[#This Row],[Tiempo_normal (ns)]]&gt;$P$508,Tabla6131116[[#This Row],[Tiempo_normal (ns)]]&lt;$P$509)</f>
        <v>0</v>
      </c>
    </row>
    <row r="259" spans="2:32" x14ac:dyDescent="0.3">
      <c r="B259">
        <v>256</v>
      </c>
      <c r="C259">
        <v>2959</v>
      </c>
      <c r="D259">
        <v>1439</v>
      </c>
      <c r="E259">
        <v>256</v>
      </c>
      <c r="F259">
        <v>3075</v>
      </c>
      <c r="G259">
        <v>5914</v>
      </c>
      <c r="H259">
        <v>256</v>
      </c>
      <c r="I259">
        <v>20355</v>
      </c>
      <c r="J259">
        <v>5291</v>
      </c>
      <c r="K259">
        <v>256</v>
      </c>
      <c r="L259">
        <v>44498</v>
      </c>
      <c r="M259">
        <v>40209</v>
      </c>
      <c r="N259">
        <v>256</v>
      </c>
      <c r="O259">
        <v>651342</v>
      </c>
      <c r="P259">
        <v>5206</v>
      </c>
      <c r="R259" s="7">
        <v>256</v>
      </c>
      <c r="S259" t="b">
        <f>OR(Tabla19712[[#This Row],[Tiempo_lineal (ns)]]&gt;$C$508,Tabla19712[[#This Row],[Tiempo_lineal (ns)]]&lt;$C$509)</f>
        <v>0</v>
      </c>
      <c r="T259" t="b">
        <f>OR(Tabla19712[[#This Row],[Tiempo_normal (ns)]]&gt;$D$508,Tabla19712[[#This Row],[Tiempo_normal (ns)]]&lt;$D$509)</f>
        <v>0</v>
      </c>
      <c r="U259" s="7">
        <v>256</v>
      </c>
      <c r="V259" t="b">
        <f>OR(Tabla310813[[#This Row],[Tiempo_lineal (ns)]]&gt;$F$508,Tabla310813[[#This Row],[Tiempo_lineal (ns)]]&lt;$F$509)</f>
        <v>1</v>
      </c>
      <c r="W259" t="b">
        <f>OR(Tabla310813[[#This Row],[Tiempo_normal (ns)]]&gt;$G$508,Tabla310813[[#This Row],[Tiempo_normal (ns)]]&lt;$G$509)</f>
        <v>0</v>
      </c>
      <c r="X259" s="7">
        <v>256</v>
      </c>
      <c r="Y259" t="b">
        <f>OR(Tabla411914[[#This Row],[Tiempo_lineal (ns)]]&gt;$I$508,Tabla411914[[#This Row],[Tiempo_lineal (ns)]]&lt;$I$509)</f>
        <v>0</v>
      </c>
      <c r="Z259" t="b">
        <f>OR(Tabla411914[[#This Row],[Tiempo_normal (ns)]]&gt;$J$508,Tabla411914[[#This Row],[Tiempo_normal (ns)]]&lt;$J$509)</f>
        <v>0</v>
      </c>
      <c r="AA259" s="7">
        <v>256</v>
      </c>
      <c r="AB259" t="b">
        <f>OR(Tabla5121015[[#This Row],[Tiempo_lineal (ns)]]&gt;$L$508,Tabla5121015[[#This Row],[Tiempo_lineal (ns)]]&lt;$L$509)</f>
        <v>0</v>
      </c>
      <c r="AC259" t="b">
        <f>OR(Tabla5121015[[#This Row],[Tiempo_normal (ns)]]&gt;$M$508,Tabla5121015[[#This Row],[Tiempo_normal (ns)]]&lt;$M$509)</f>
        <v>1</v>
      </c>
      <c r="AD259" s="7">
        <v>256</v>
      </c>
      <c r="AE259" t="b">
        <f>OR(Tabla6131116[[#This Row],[Tiempo_lineal (ns)]]&gt;$O$508,Tabla6131116[[#This Row],[Tiempo_lineal (ns)]]&lt;$O$509)</f>
        <v>1</v>
      </c>
      <c r="AF259" s="6" t="b">
        <f>OR(Tabla6131116[[#This Row],[Tiempo_normal (ns)]]&gt;$P$508,Tabla6131116[[#This Row],[Tiempo_normal (ns)]]&lt;$P$509)</f>
        <v>0</v>
      </c>
    </row>
    <row r="260" spans="2:32" x14ac:dyDescent="0.3">
      <c r="B260">
        <v>257</v>
      </c>
      <c r="C260">
        <v>3019</v>
      </c>
      <c r="D260">
        <v>2763</v>
      </c>
      <c r="E260">
        <v>257</v>
      </c>
      <c r="F260">
        <v>5916</v>
      </c>
      <c r="G260">
        <v>1805</v>
      </c>
      <c r="H260">
        <v>257</v>
      </c>
      <c r="I260">
        <v>20150</v>
      </c>
      <c r="J260">
        <v>5186</v>
      </c>
      <c r="K260">
        <v>257</v>
      </c>
      <c r="L260">
        <v>58177</v>
      </c>
      <c r="M260">
        <v>5925</v>
      </c>
      <c r="N260">
        <v>257</v>
      </c>
      <c r="O260">
        <v>127097</v>
      </c>
      <c r="P260">
        <v>45781</v>
      </c>
      <c r="R260" s="5">
        <v>257</v>
      </c>
      <c r="S260" t="b">
        <f>OR(Tabla19712[[#This Row],[Tiempo_lineal (ns)]]&gt;$C$508,Tabla19712[[#This Row],[Tiempo_lineal (ns)]]&lt;$C$509)</f>
        <v>0</v>
      </c>
      <c r="T260" t="b">
        <f>OR(Tabla19712[[#This Row],[Tiempo_normal (ns)]]&gt;$D$508,Tabla19712[[#This Row],[Tiempo_normal (ns)]]&lt;$D$509)</f>
        <v>0</v>
      </c>
      <c r="U260" s="5">
        <v>257</v>
      </c>
      <c r="V260" t="b">
        <f>OR(Tabla310813[[#This Row],[Tiempo_lineal (ns)]]&gt;$F$508,Tabla310813[[#This Row],[Tiempo_lineal (ns)]]&lt;$F$509)</f>
        <v>0</v>
      </c>
      <c r="W260" t="b">
        <f>OR(Tabla310813[[#This Row],[Tiempo_normal (ns)]]&gt;$G$508,Tabla310813[[#This Row],[Tiempo_normal (ns)]]&lt;$G$509)</f>
        <v>0</v>
      </c>
      <c r="X260" s="5">
        <v>257</v>
      </c>
      <c r="Y260" t="b">
        <f>OR(Tabla411914[[#This Row],[Tiempo_lineal (ns)]]&gt;$I$508,Tabla411914[[#This Row],[Tiempo_lineal (ns)]]&lt;$I$509)</f>
        <v>0</v>
      </c>
      <c r="Z260" t="b">
        <f>OR(Tabla411914[[#This Row],[Tiempo_normal (ns)]]&gt;$J$508,Tabla411914[[#This Row],[Tiempo_normal (ns)]]&lt;$J$509)</f>
        <v>0</v>
      </c>
      <c r="AA260" s="5">
        <v>257</v>
      </c>
      <c r="AB260" t="b">
        <f>OR(Tabla5121015[[#This Row],[Tiempo_lineal (ns)]]&gt;$L$508,Tabla5121015[[#This Row],[Tiempo_lineal (ns)]]&lt;$L$509)</f>
        <v>1</v>
      </c>
      <c r="AC260" t="b">
        <f>OR(Tabla5121015[[#This Row],[Tiempo_normal (ns)]]&gt;$M$508,Tabla5121015[[#This Row],[Tiempo_normal (ns)]]&lt;$M$509)</f>
        <v>0</v>
      </c>
      <c r="AD260" s="5">
        <v>257</v>
      </c>
      <c r="AE260" t="b">
        <f>OR(Tabla6131116[[#This Row],[Tiempo_lineal (ns)]]&gt;$O$508,Tabla6131116[[#This Row],[Tiempo_lineal (ns)]]&lt;$O$509)</f>
        <v>0</v>
      </c>
      <c r="AF260" s="6" t="b">
        <f>OR(Tabla6131116[[#This Row],[Tiempo_normal (ns)]]&gt;$P$508,Tabla6131116[[#This Row],[Tiempo_normal (ns)]]&lt;$P$509)</f>
        <v>1</v>
      </c>
    </row>
    <row r="261" spans="2:32" x14ac:dyDescent="0.3">
      <c r="B261">
        <v>258</v>
      </c>
      <c r="C261">
        <v>3674</v>
      </c>
      <c r="D261">
        <v>844</v>
      </c>
      <c r="E261">
        <v>258</v>
      </c>
      <c r="F261">
        <v>3086</v>
      </c>
      <c r="G261">
        <v>1416</v>
      </c>
      <c r="H261">
        <v>258</v>
      </c>
      <c r="I261">
        <v>30990</v>
      </c>
      <c r="J261">
        <v>10784</v>
      </c>
      <c r="K261">
        <v>258</v>
      </c>
      <c r="L261">
        <v>45352</v>
      </c>
      <c r="M261">
        <v>5680</v>
      </c>
      <c r="N261">
        <v>258</v>
      </c>
      <c r="O261">
        <v>128740</v>
      </c>
      <c r="P261">
        <v>5841</v>
      </c>
      <c r="R261" s="7">
        <v>258</v>
      </c>
      <c r="S261" t="b">
        <f>OR(Tabla19712[[#This Row],[Tiempo_lineal (ns)]]&gt;$C$508,Tabla19712[[#This Row],[Tiempo_lineal (ns)]]&lt;$C$509)</f>
        <v>0</v>
      </c>
      <c r="T261" t="b">
        <f>OR(Tabla19712[[#This Row],[Tiempo_normal (ns)]]&gt;$D$508,Tabla19712[[#This Row],[Tiempo_normal (ns)]]&lt;$D$509)</f>
        <v>0</v>
      </c>
      <c r="U261" s="7">
        <v>258</v>
      </c>
      <c r="V261" t="b">
        <f>OR(Tabla310813[[#This Row],[Tiempo_lineal (ns)]]&gt;$F$508,Tabla310813[[#This Row],[Tiempo_lineal (ns)]]&lt;$F$509)</f>
        <v>1</v>
      </c>
      <c r="W261" t="b">
        <f>OR(Tabla310813[[#This Row],[Tiempo_normal (ns)]]&gt;$G$508,Tabla310813[[#This Row],[Tiempo_normal (ns)]]&lt;$G$509)</f>
        <v>0</v>
      </c>
      <c r="X261" s="7">
        <v>258</v>
      </c>
      <c r="Y261" t="b">
        <f>OR(Tabla411914[[#This Row],[Tiempo_lineal (ns)]]&gt;$I$508,Tabla411914[[#This Row],[Tiempo_lineal (ns)]]&lt;$I$509)</f>
        <v>1</v>
      </c>
      <c r="Z261" t="b">
        <f>OR(Tabla411914[[#This Row],[Tiempo_normal (ns)]]&gt;$J$508,Tabla411914[[#This Row],[Tiempo_normal (ns)]]&lt;$J$509)</f>
        <v>0</v>
      </c>
      <c r="AA261" s="7">
        <v>258</v>
      </c>
      <c r="AB261" t="b">
        <f>OR(Tabla5121015[[#This Row],[Tiempo_lineal (ns)]]&gt;$L$508,Tabla5121015[[#This Row],[Tiempo_lineal (ns)]]&lt;$L$509)</f>
        <v>0</v>
      </c>
      <c r="AC261" t="b">
        <f>OR(Tabla5121015[[#This Row],[Tiempo_normal (ns)]]&gt;$M$508,Tabla5121015[[#This Row],[Tiempo_normal (ns)]]&lt;$M$509)</f>
        <v>0</v>
      </c>
      <c r="AD261" s="7">
        <v>258</v>
      </c>
      <c r="AE261" t="b">
        <f>OR(Tabla6131116[[#This Row],[Tiempo_lineal (ns)]]&gt;$O$508,Tabla6131116[[#This Row],[Tiempo_lineal (ns)]]&lt;$O$509)</f>
        <v>0</v>
      </c>
      <c r="AF261" s="6" t="b">
        <f>OR(Tabla6131116[[#This Row],[Tiempo_normal (ns)]]&gt;$P$508,Tabla6131116[[#This Row],[Tiempo_normal (ns)]]&lt;$P$509)</f>
        <v>0</v>
      </c>
    </row>
    <row r="262" spans="2:32" x14ac:dyDescent="0.3">
      <c r="B262">
        <v>259</v>
      </c>
      <c r="C262">
        <v>2492</v>
      </c>
      <c r="D262">
        <v>1142</v>
      </c>
      <c r="E262">
        <v>259</v>
      </c>
      <c r="F262">
        <v>7906</v>
      </c>
      <c r="G262">
        <v>2617</v>
      </c>
      <c r="H262">
        <v>259</v>
      </c>
      <c r="I262">
        <v>22508</v>
      </c>
      <c r="J262">
        <v>4739</v>
      </c>
      <c r="K262">
        <v>259</v>
      </c>
      <c r="L262">
        <v>24951</v>
      </c>
      <c r="M262">
        <v>4948</v>
      </c>
      <c r="N262">
        <v>259</v>
      </c>
      <c r="O262">
        <v>144527</v>
      </c>
      <c r="P262">
        <v>5716</v>
      </c>
      <c r="R262" s="5">
        <v>259</v>
      </c>
      <c r="S262" t="b">
        <f>OR(Tabla19712[[#This Row],[Tiempo_lineal (ns)]]&gt;$C$508,Tabla19712[[#This Row],[Tiempo_lineal (ns)]]&lt;$C$509)</f>
        <v>0</v>
      </c>
      <c r="T262" t="b">
        <f>OR(Tabla19712[[#This Row],[Tiempo_normal (ns)]]&gt;$D$508,Tabla19712[[#This Row],[Tiempo_normal (ns)]]&lt;$D$509)</f>
        <v>0</v>
      </c>
      <c r="U262" s="5">
        <v>259</v>
      </c>
      <c r="V262" t="b">
        <f>OR(Tabla310813[[#This Row],[Tiempo_lineal (ns)]]&gt;$F$508,Tabla310813[[#This Row],[Tiempo_lineal (ns)]]&lt;$F$509)</f>
        <v>0</v>
      </c>
      <c r="W262" t="b">
        <f>OR(Tabla310813[[#This Row],[Tiempo_normal (ns)]]&gt;$G$508,Tabla310813[[#This Row],[Tiempo_normal (ns)]]&lt;$G$509)</f>
        <v>0</v>
      </c>
      <c r="X262" s="5">
        <v>259</v>
      </c>
      <c r="Y262" t="b">
        <f>OR(Tabla411914[[#This Row],[Tiempo_lineal (ns)]]&gt;$I$508,Tabla411914[[#This Row],[Tiempo_lineal (ns)]]&lt;$I$509)</f>
        <v>0</v>
      </c>
      <c r="Z262" t="b">
        <f>OR(Tabla411914[[#This Row],[Tiempo_normal (ns)]]&gt;$J$508,Tabla411914[[#This Row],[Tiempo_normal (ns)]]&lt;$J$509)</f>
        <v>0</v>
      </c>
      <c r="AA262" s="5">
        <v>259</v>
      </c>
      <c r="AB262" t="b">
        <f>OR(Tabla5121015[[#This Row],[Tiempo_lineal (ns)]]&gt;$L$508,Tabla5121015[[#This Row],[Tiempo_lineal (ns)]]&lt;$L$509)</f>
        <v>1</v>
      </c>
      <c r="AC262" t="b">
        <f>OR(Tabla5121015[[#This Row],[Tiempo_normal (ns)]]&gt;$M$508,Tabla5121015[[#This Row],[Tiempo_normal (ns)]]&lt;$M$509)</f>
        <v>0</v>
      </c>
      <c r="AD262" s="5">
        <v>259</v>
      </c>
      <c r="AE262" t="b">
        <f>OR(Tabla6131116[[#This Row],[Tiempo_lineal (ns)]]&gt;$O$508,Tabla6131116[[#This Row],[Tiempo_lineal (ns)]]&lt;$O$509)</f>
        <v>0</v>
      </c>
      <c r="AF262" s="6" t="b">
        <f>OR(Tabla6131116[[#This Row],[Tiempo_normal (ns)]]&gt;$P$508,Tabla6131116[[#This Row],[Tiempo_normal (ns)]]&lt;$P$509)</f>
        <v>0</v>
      </c>
    </row>
    <row r="263" spans="2:32" x14ac:dyDescent="0.3">
      <c r="B263">
        <v>260</v>
      </c>
      <c r="C263">
        <v>3083</v>
      </c>
      <c r="D263">
        <v>1815</v>
      </c>
      <c r="E263">
        <v>260</v>
      </c>
      <c r="F263">
        <v>6094</v>
      </c>
      <c r="G263">
        <v>6790</v>
      </c>
      <c r="H263">
        <v>260</v>
      </c>
      <c r="I263">
        <v>19057</v>
      </c>
      <c r="J263">
        <v>8016</v>
      </c>
      <c r="K263">
        <v>260</v>
      </c>
      <c r="L263">
        <v>61015</v>
      </c>
      <c r="M263">
        <v>5052</v>
      </c>
      <c r="N263">
        <v>260</v>
      </c>
      <c r="O263">
        <v>159984</v>
      </c>
      <c r="P263">
        <v>249761</v>
      </c>
      <c r="R263" s="7">
        <v>260</v>
      </c>
      <c r="S263" t="b">
        <f>OR(Tabla19712[[#This Row],[Tiempo_lineal (ns)]]&gt;$C$508,Tabla19712[[#This Row],[Tiempo_lineal (ns)]]&lt;$C$509)</f>
        <v>0</v>
      </c>
      <c r="T263" t="b">
        <f>OR(Tabla19712[[#This Row],[Tiempo_normal (ns)]]&gt;$D$508,Tabla19712[[#This Row],[Tiempo_normal (ns)]]&lt;$D$509)</f>
        <v>0</v>
      </c>
      <c r="U263" s="7">
        <v>260</v>
      </c>
      <c r="V263" t="b">
        <f>OR(Tabla310813[[#This Row],[Tiempo_lineal (ns)]]&gt;$F$508,Tabla310813[[#This Row],[Tiempo_lineal (ns)]]&lt;$F$509)</f>
        <v>0</v>
      </c>
      <c r="W263" t="b">
        <f>OR(Tabla310813[[#This Row],[Tiempo_normal (ns)]]&gt;$G$508,Tabla310813[[#This Row],[Tiempo_normal (ns)]]&lt;$G$509)</f>
        <v>0</v>
      </c>
      <c r="X263" s="7">
        <v>260</v>
      </c>
      <c r="Y263" t="b">
        <f>OR(Tabla411914[[#This Row],[Tiempo_lineal (ns)]]&gt;$I$508,Tabla411914[[#This Row],[Tiempo_lineal (ns)]]&lt;$I$509)</f>
        <v>0</v>
      </c>
      <c r="Z263" t="b">
        <f>OR(Tabla411914[[#This Row],[Tiempo_normal (ns)]]&gt;$J$508,Tabla411914[[#This Row],[Tiempo_normal (ns)]]&lt;$J$509)</f>
        <v>0</v>
      </c>
      <c r="AA263" s="7">
        <v>260</v>
      </c>
      <c r="AB263" t="b">
        <f>OR(Tabla5121015[[#This Row],[Tiempo_lineal (ns)]]&gt;$L$508,Tabla5121015[[#This Row],[Tiempo_lineal (ns)]]&lt;$L$509)</f>
        <v>1</v>
      </c>
      <c r="AC263" t="b">
        <f>OR(Tabla5121015[[#This Row],[Tiempo_normal (ns)]]&gt;$M$508,Tabla5121015[[#This Row],[Tiempo_normal (ns)]]&lt;$M$509)</f>
        <v>0</v>
      </c>
      <c r="AD263" s="7">
        <v>260</v>
      </c>
      <c r="AE263" t="b">
        <f>OR(Tabla6131116[[#This Row],[Tiempo_lineal (ns)]]&gt;$O$508,Tabla6131116[[#This Row],[Tiempo_lineal (ns)]]&lt;$O$509)</f>
        <v>0</v>
      </c>
      <c r="AF263" s="6" t="b">
        <f>OR(Tabla6131116[[#This Row],[Tiempo_normal (ns)]]&gt;$P$508,Tabla6131116[[#This Row],[Tiempo_normal (ns)]]&lt;$P$509)</f>
        <v>1</v>
      </c>
    </row>
    <row r="264" spans="2:32" x14ac:dyDescent="0.3">
      <c r="B264">
        <v>261</v>
      </c>
      <c r="C264">
        <v>1524</v>
      </c>
      <c r="D264">
        <v>768</v>
      </c>
      <c r="E264">
        <v>261</v>
      </c>
      <c r="F264">
        <v>6445</v>
      </c>
      <c r="G264">
        <v>1468</v>
      </c>
      <c r="H264">
        <v>261</v>
      </c>
      <c r="I264">
        <v>18838</v>
      </c>
      <c r="J264">
        <v>8421</v>
      </c>
      <c r="K264">
        <v>261</v>
      </c>
      <c r="L264">
        <v>19961</v>
      </c>
      <c r="M264">
        <v>7887</v>
      </c>
      <c r="N264">
        <v>261</v>
      </c>
      <c r="O264">
        <v>127460</v>
      </c>
      <c r="P264">
        <v>5721</v>
      </c>
      <c r="R264" s="5">
        <v>261</v>
      </c>
      <c r="S264" t="b">
        <f>OR(Tabla19712[[#This Row],[Tiempo_lineal (ns)]]&gt;$C$508,Tabla19712[[#This Row],[Tiempo_lineal (ns)]]&lt;$C$509)</f>
        <v>0</v>
      </c>
      <c r="T264" t="b">
        <f>OR(Tabla19712[[#This Row],[Tiempo_normal (ns)]]&gt;$D$508,Tabla19712[[#This Row],[Tiempo_normal (ns)]]&lt;$D$509)</f>
        <v>0</v>
      </c>
      <c r="U264" s="5">
        <v>261</v>
      </c>
      <c r="V264" t="b">
        <f>OR(Tabla310813[[#This Row],[Tiempo_lineal (ns)]]&gt;$F$508,Tabla310813[[#This Row],[Tiempo_lineal (ns)]]&lt;$F$509)</f>
        <v>0</v>
      </c>
      <c r="W264" t="b">
        <f>OR(Tabla310813[[#This Row],[Tiempo_normal (ns)]]&gt;$G$508,Tabla310813[[#This Row],[Tiempo_normal (ns)]]&lt;$G$509)</f>
        <v>0</v>
      </c>
      <c r="X264" s="5">
        <v>261</v>
      </c>
      <c r="Y264" t="b">
        <f>OR(Tabla411914[[#This Row],[Tiempo_lineal (ns)]]&gt;$I$508,Tabla411914[[#This Row],[Tiempo_lineal (ns)]]&lt;$I$509)</f>
        <v>0</v>
      </c>
      <c r="Z264" t="b">
        <f>OR(Tabla411914[[#This Row],[Tiempo_normal (ns)]]&gt;$J$508,Tabla411914[[#This Row],[Tiempo_normal (ns)]]&lt;$J$509)</f>
        <v>0</v>
      </c>
      <c r="AA264" s="5">
        <v>261</v>
      </c>
      <c r="AB264" t="b">
        <f>OR(Tabla5121015[[#This Row],[Tiempo_lineal (ns)]]&gt;$L$508,Tabla5121015[[#This Row],[Tiempo_lineal (ns)]]&lt;$L$509)</f>
        <v>1</v>
      </c>
      <c r="AC264" t="b">
        <f>OR(Tabla5121015[[#This Row],[Tiempo_normal (ns)]]&gt;$M$508,Tabla5121015[[#This Row],[Tiempo_normal (ns)]]&lt;$M$509)</f>
        <v>0</v>
      </c>
      <c r="AD264" s="5">
        <v>261</v>
      </c>
      <c r="AE264" t="b">
        <f>OR(Tabla6131116[[#This Row],[Tiempo_lineal (ns)]]&gt;$O$508,Tabla6131116[[#This Row],[Tiempo_lineal (ns)]]&lt;$O$509)</f>
        <v>0</v>
      </c>
      <c r="AF264" s="6" t="b">
        <f>OR(Tabla6131116[[#This Row],[Tiempo_normal (ns)]]&gt;$P$508,Tabla6131116[[#This Row],[Tiempo_normal (ns)]]&lt;$P$509)</f>
        <v>0</v>
      </c>
    </row>
    <row r="265" spans="2:32" x14ac:dyDescent="0.3">
      <c r="B265">
        <v>262</v>
      </c>
      <c r="C265">
        <v>2640</v>
      </c>
      <c r="D265">
        <v>802</v>
      </c>
      <c r="E265">
        <v>262</v>
      </c>
      <c r="F265">
        <v>6428</v>
      </c>
      <c r="G265">
        <v>1827</v>
      </c>
      <c r="H265">
        <v>262</v>
      </c>
      <c r="I265">
        <v>20039</v>
      </c>
      <c r="J265">
        <v>5742</v>
      </c>
      <c r="K265">
        <v>262</v>
      </c>
      <c r="L265">
        <v>42764</v>
      </c>
      <c r="M265">
        <v>5212</v>
      </c>
      <c r="N265">
        <v>262</v>
      </c>
      <c r="O265">
        <v>130291</v>
      </c>
      <c r="P265">
        <v>38077</v>
      </c>
      <c r="R265" s="7">
        <v>262</v>
      </c>
      <c r="S265" t="b">
        <f>OR(Tabla19712[[#This Row],[Tiempo_lineal (ns)]]&gt;$C$508,Tabla19712[[#This Row],[Tiempo_lineal (ns)]]&lt;$C$509)</f>
        <v>0</v>
      </c>
      <c r="T265" t="b">
        <f>OR(Tabla19712[[#This Row],[Tiempo_normal (ns)]]&gt;$D$508,Tabla19712[[#This Row],[Tiempo_normal (ns)]]&lt;$D$509)</f>
        <v>0</v>
      </c>
      <c r="U265" s="7">
        <v>262</v>
      </c>
      <c r="V265" t="b">
        <f>OR(Tabla310813[[#This Row],[Tiempo_lineal (ns)]]&gt;$F$508,Tabla310813[[#This Row],[Tiempo_lineal (ns)]]&lt;$F$509)</f>
        <v>0</v>
      </c>
      <c r="W265" t="b">
        <f>OR(Tabla310813[[#This Row],[Tiempo_normal (ns)]]&gt;$G$508,Tabla310813[[#This Row],[Tiempo_normal (ns)]]&lt;$G$509)</f>
        <v>0</v>
      </c>
      <c r="X265" s="7">
        <v>262</v>
      </c>
      <c r="Y265" t="b">
        <f>OR(Tabla411914[[#This Row],[Tiempo_lineal (ns)]]&gt;$I$508,Tabla411914[[#This Row],[Tiempo_lineal (ns)]]&lt;$I$509)</f>
        <v>0</v>
      </c>
      <c r="Z265" t="b">
        <f>OR(Tabla411914[[#This Row],[Tiempo_normal (ns)]]&gt;$J$508,Tabla411914[[#This Row],[Tiempo_normal (ns)]]&lt;$J$509)</f>
        <v>0</v>
      </c>
      <c r="AA265" s="7">
        <v>262</v>
      </c>
      <c r="AB265" t="b">
        <f>OR(Tabla5121015[[#This Row],[Tiempo_lineal (ns)]]&gt;$L$508,Tabla5121015[[#This Row],[Tiempo_lineal (ns)]]&lt;$L$509)</f>
        <v>0</v>
      </c>
      <c r="AC265" t="b">
        <f>OR(Tabla5121015[[#This Row],[Tiempo_normal (ns)]]&gt;$M$508,Tabla5121015[[#This Row],[Tiempo_normal (ns)]]&lt;$M$509)</f>
        <v>0</v>
      </c>
      <c r="AD265" s="7">
        <v>262</v>
      </c>
      <c r="AE265" t="b">
        <f>OR(Tabla6131116[[#This Row],[Tiempo_lineal (ns)]]&gt;$O$508,Tabla6131116[[#This Row],[Tiempo_lineal (ns)]]&lt;$O$509)</f>
        <v>0</v>
      </c>
      <c r="AF265" s="6" t="b">
        <f>OR(Tabla6131116[[#This Row],[Tiempo_normal (ns)]]&gt;$P$508,Tabla6131116[[#This Row],[Tiempo_normal (ns)]]&lt;$P$509)</f>
        <v>1</v>
      </c>
    </row>
    <row r="266" spans="2:32" x14ac:dyDescent="0.3">
      <c r="B266">
        <v>263</v>
      </c>
      <c r="C266">
        <v>2639</v>
      </c>
      <c r="D266">
        <v>750</v>
      </c>
      <c r="E266">
        <v>263</v>
      </c>
      <c r="F266">
        <v>6174</v>
      </c>
      <c r="G266">
        <v>4393</v>
      </c>
      <c r="H266">
        <v>263</v>
      </c>
      <c r="I266">
        <v>23364</v>
      </c>
      <c r="J266">
        <v>5143</v>
      </c>
      <c r="K266">
        <v>263</v>
      </c>
      <c r="L266">
        <v>44040</v>
      </c>
      <c r="M266">
        <v>4342</v>
      </c>
      <c r="N266">
        <v>263</v>
      </c>
      <c r="O266">
        <v>139966</v>
      </c>
      <c r="P266">
        <v>3764</v>
      </c>
      <c r="R266" s="5">
        <v>263</v>
      </c>
      <c r="S266" t="b">
        <f>OR(Tabla19712[[#This Row],[Tiempo_lineal (ns)]]&gt;$C$508,Tabla19712[[#This Row],[Tiempo_lineal (ns)]]&lt;$C$509)</f>
        <v>0</v>
      </c>
      <c r="T266" t="b">
        <f>OR(Tabla19712[[#This Row],[Tiempo_normal (ns)]]&gt;$D$508,Tabla19712[[#This Row],[Tiempo_normal (ns)]]&lt;$D$509)</f>
        <v>0</v>
      </c>
      <c r="U266" s="5">
        <v>263</v>
      </c>
      <c r="V266" t="b">
        <f>OR(Tabla310813[[#This Row],[Tiempo_lineal (ns)]]&gt;$F$508,Tabla310813[[#This Row],[Tiempo_lineal (ns)]]&lt;$F$509)</f>
        <v>0</v>
      </c>
      <c r="W266" t="b">
        <f>OR(Tabla310813[[#This Row],[Tiempo_normal (ns)]]&gt;$G$508,Tabla310813[[#This Row],[Tiempo_normal (ns)]]&lt;$G$509)</f>
        <v>0</v>
      </c>
      <c r="X266" s="5">
        <v>263</v>
      </c>
      <c r="Y266" t="b">
        <f>OR(Tabla411914[[#This Row],[Tiempo_lineal (ns)]]&gt;$I$508,Tabla411914[[#This Row],[Tiempo_lineal (ns)]]&lt;$I$509)</f>
        <v>0</v>
      </c>
      <c r="Z266" t="b">
        <f>OR(Tabla411914[[#This Row],[Tiempo_normal (ns)]]&gt;$J$508,Tabla411914[[#This Row],[Tiempo_normal (ns)]]&lt;$J$509)</f>
        <v>0</v>
      </c>
      <c r="AA266" s="5">
        <v>263</v>
      </c>
      <c r="AB266" t="b">
        <f>OR(Tabla5121015[[#This Row],[Tiempo_lineal (ns)]]&gt;$L$508,Tabla5121015[[#This Row],[Tiempo_lineal (ns)]]&lt;$L$509)</f>
        <v>0</v>
      </c>
      <c r="AC266" t="b">
        <f>OR(Tabla5121015[[#This Row],[Tiempo_normal (ns)]]&gt;$M$508,Tabla5121015[[#This Row],[Tiempo_normal (ns)]]&lt;$M$509)</f>
        <v>0</v>
      </c>
      <c r="AD266" s="5">
        <v>263</v>
      </c>
      <c r="AE266" t="b">
        <f>OR(Tabla6131116[[#This Row],[Tiempo_lineal (ns)]]&gt;$O$508,Tabla6131116[[#This Row],[Tiempo_lineal (ns)]]&lt;$O$509)</f>
        <v>0</v>
      </c>
      <c r="AF266" s="6" t="b">
        <f>OR(Tabla6131116[[#This Row],[Tiempo_normal (ns)]]&gt;$P$508,Tabla6131116[[#This Row],[Tiempo_normal (ns)]]&lt;$P$509)</f>
        <v>0</v>
      </c>
    </row>
    <row r="267" spans="2:32" x14ac:dyDescent="0.3">
      <c r="B267">
        <v>264</v>
      </c>
      <c r="C267">
        <v>2480</v>
      </c>
      <c r="D267">
        <v>1214</v>
      </c>
      <c r="E267">
        <v>264</v>
      </c>
      <c r="F267">
        <v>6366</v>
      </c>
      <c r="G267">
        <v>2243</v>
      </c>
      <c r="H267">
        <v>264</v>
      </c>
      <c r="I267">
        <v>17044</v>
      </c>
      <c r="J267">
        <v>17204</v>
      </c>
      <c r="K267">
        <v>264</v>
      </c>
      <c r="L267">
        <v>45529</v>
      </c>
      <c r="M267">
        <v>4123</v>
      </c>
      <c r="N267">
        <v>264</v>
      </c>
      <c r="O267">
        <v>155042</v>
      </c>
      <c r="P267">
        <v>12005</v>
      </c>
      <c r="R267" s="7">
        <v>264</v>
      </c>
      <c r="S267" t="b">
        <f>OR(Tabla19712[[#This Row],[Tiempo_lineal (ns)]]&gt;$C$508,Tabla19712[[#This Row],[Tiempo_lineal (ns)]]&lt;$C$509)</f>
        <v>0</v>
      </c>
      <c r="T267" t="b">
        <f>OR(Tabla19712[[#This Row],[Tiempo_normal (ns)]]&gt;$D$508,Tabla19712[[#This Row],[Tiempo_normal (ns)]]&lt;$D$509)</f>
        <v>0</v>
      </c>
      <c r="U267" s="7">
        <v>264</v>
      </c>
      <c r="V267" t="b">
        <f>OR(Tabla310813[[#This Row],[Tiempo_lineal (ns)]]&gt;$F$508,Tabla310813[[#This Row],[Tiempo_lineal (ns)]]&lt;$F$509)</f>
        <v>0</v>
      </c>
      <c r="W267" t="b">
        <f>OR(Tabla310813[[#This Row],[Tiempo_normal (ns)]]&gt;$G$508,Tabla310813[[#This Row],[Tiempo_normal (ns)]]&lt;$G$509)</f>
        <v>0</v>
      </c>
      <c r="X267" s="7">
        <v>264</v>
      </c>
      <c r="Y267" t="b">
        <f>OR(Tabla411914[[#This Row],[Tiempo_lineal (ns)]]&gt;$I$508,Tabla411914[[#This Row],[Tiempo_lineal (ns)]]&lt;$I$509)</f>
        <v>0</v>
      </c>
      <c r="Z267" t="b">
        <f>OR(Tabla411914[[#This Row],[Tiempo_normal (ns)]]&gt;$J$508,Tabla411914[[#This Row],[Tiempo_normal (ns)]]&lt;$J$509)</f>
        <v>1</v>
      </c>
      <c r="AA267" s="7">
        <v>264</v>
      </c>
      <c r="AB267" t="b">
        <f>OR(Tabla5121015[[#This Row],[Tiempo_lineal (ns)]]&gt;$L$508,Tabla5121015[[#This Row],[Tiempo_lineal (ns)]]&lt;$L$509)</f>
        <v>0</v>
      </c>
      <c r="AC267" t="b">
        <f>OR(Tabla5121015[[#This Row],[Tiempo_normal (ns)]]&gt;$M$508,Tabla5121015[[#This Row],[Tiempo_normal (ns)]]&lt;$M$509)</f>
        <v>0</v>
      </c>
      <c r="AD267" s="7">
        <v>264</v>
      </c>
      <c r="AE267" t="b">
        <f>OR(Tabla6131116[[#This Row],[Tiempo_lineal (ns)]]&gt;$O$508,Tabla6131116[[#This Row],[Tiempo_lineal (ns)]]&lt;$O$509)</f>
        <v>0</v>
      </c>
      <c r="AF267" s="6" t="b">
        <f>OR(Tabla6131116[[#This Row],[Tiempo_normal (ns)]]&gt;$P$508,Tabla6131116[[#This Row],[Tiempo_normal (ns)]]&lt;$P$509)</f>
        <v>0</v>
      </c>
    </row>
    <row r="268" spans="2:32" x14ac:dyDescent="0.3">
      <c r="B268">
        <v>265</v>
      </c>
      <c r="C268">
        <v>2050</v>
      </c>
      <c r="D268">
        <v>1035</v>
      </c>
      <c r="E268">
        <v>265</v>
      </c>
      <c r="F268">
        <v>5822</v>
      </c>
      <c r="G268">
        <v>5199</v>
      </c>
      <c r="H268">
        <v>265</v>
      </c>
      <c r="I268">
        <v>64540</v>
      </c>
      <c r="J268">
        <v>3863</v>
      </c>
      <c r="K268">
        <v>265</v>
      </c>
      <c r="L268">
        <v>46121</v>
      </c>
      <c r="M268">
        <v>7625</v>
      </c>
      <c r="N268">
        <v>265</v>
      </c>
      <c r="O268">
        <v>137881</v>
      </c>
      <c r="P268">
        <v>199902</v>
      </c>
      <c r="R268" s="5">
        <v>265</v>
      </c>
      <c r="S268" t="b">
        <f>OR(Tabla19712[[#This Row],[Tiempo_lineal (ns)]]&gt;$C$508,Tabla19712[[#This Row],[Tiempo_lineal (ns)]]&lt;$C$509)</f>
        <v>0</v>
      </c>
      <c r="T268" t="b">
        <f>OR(Tabla19712[[#This Row],[Tiempo_normal (ns)]]&gt;$D$508,Tabla19712[[#This Row],[Tiempo_normal (ns)]]&lt;$D$509)</f>
        <v>0</v>
      </c>
      <c r="U268" s="5">
        <v>265</v>
      </c>
      <c r="V268" t="b">
        <f>OR(Tabla310813[[#This Row],[Tiempo_lineal (ns)]]&gt;$F$508,Tabla310813[[#This Row],[Tiempo_lineal (ns)]]&lt;$F$509)</f>
        <v>0</v>
      </c>
      <c r="W268" t="b">
        <f>OR(Tabla310813[[#This Row],[Tiempo_normal (ns)]]&gt;$G$508,Tabla310813[[#This Row],[Tiempo_normal (ns)]]&lt;$G$509)</f>
        <v>0</v>
      </c>
      <c r="X268" s="5">
        <v>265</v>
      </c>
      <c r="Y268" t="b">
        <f>OR(Tabla411914[[#This Row],[Tiempo_lineal (ns)]]&gt;$I$508,Tabla411914[[#This Row],[Tiempo_lineal (ns)]]&lt;$I$509)</f>
        <v>1</v>
      </c>
      <c r="Z268" t="b">
        <f>OR(Tabla411914[[#This Row],[Tiempo_normal (ns)]]&gt;$J$508,Tabla411914[[#This Row],[Tiempo_normal (ns)]]&lt;$J$509)</f>
        <v>0</v>
      </c>
      <c r="AA268" s="5">
        <v>265</v>
      </c>
      <c r="AB268" t="b">
        <f>OR(Tabla5121015[[#This Row],[Tiempo_lineal (ns)]]&gt;$L$508,Tabla5121015[[#This Row],[Tiempo_lineal (ns)]]&lt;$L$509)</f>
        <v>0</v>
      </c>
      <c r="AC268" t="b">
        <f>OR(Tabla5121015[[#This Row],[Tiempo_normal (ns)]]&gt;$M$508,Tabla5121015[[#This Row],[Tiempo_normal (ns)]]&lt;$M$509)</f>
        <v>0</v>
      </c>
      <c r="AD268" s="5">
        <v>265</v>
      </c>
      <c r="AE268" t="b">
        <f>OR(Tabla6131116[[#This Row],[Tiempo_lineal (ns)]]&gt;$O$508,Tabla6131116[[#This Row],[Tiempo_lineal (ns)]]&lt;$O$509)</f>
        <v>0</v>
      </c>
      <c r="AF268" s="6" t="b">
        <f>OR(Tabla6131116[[#This Row],[Tiempo_normal (ns)]]&gt;$P$508,Tabla6131116[[#This Row],[Tiempo_normal (ns)]]&lt;$P$509)</f>
        <v>1</v>
      </c>
    </row>
    <row r="269" spans="2:32" x14ac:dyDescent="0.3">
      <c r="B269">
        <v>266</v>
      </c>
      <c r="C269">
        <v>2284</v>
      </c>
      <c r="D269">
        <v>1834</v>
      </c>
      <c r="E269">
        <v>266</v>
      </c>
      <c r="F269">
        <v>6702</v>
      </c>
      <c r="G269">
        <v>4985</v>
      </c>
      <c r="H269">
        <v>266</v>
      </c>
      <c r="I269">
        <v>19263</v>
      </c>
      <c r="J269">
        <v>3725</v>
      </c>
      <c r="K269">
        <v>266</v>
      </c>
      <c r="L269">
        <v>36223</v>
      </c>
      <c r="M269">
        <v>44460</v>
      </c>
      <c r="N269">
        <v>266</v>
      </c>
      <c r="O269">
        <v>161134</v>
      </c>
      <c r="P269">
        <v>67050</v>
      </c>
      <c r="R269" s="7">
        <v>266</v>
      </c>
      <c r="S269" t="b">
        <f>OR(Tabla19712[[#This Row],[Tiempo_lineal (ns)]]&gt;$C$508,Tabla19712[[#This Row],[Tiempo_lineal (ns)]]&lt;$C$509)</f>
        <v>0</v>
      </c>
      <c r="T269" t="b">
        <f>OR(Tabla19712[[#This Row],[Tiempo_normal (ns)]]&gt;$D$508,Tabla19712[[#This Row],[Tiempo_normal (ns)]]&lt;$D$509)</f>
        <v>0</v>
      </c>
      <c r="U269" s="7">
        <v>266</v>
      </c>
      <c r="V269" t="b">
        <f>OR(Tabla310813[[#This Row],[Tiempo_lineal (ns)]]&gt;$F$508,Tabla310813[[#This Row],[Tiempo_lineal (ns)]]&lt;$F$509)</f>
        <v>0</v>
      </c>
      <c r="W269" t="b">
        <f>OR(Tabla310813[[#This Row],[Tiempo_normal (ns)]]&gt;$G$508,Tabla310813[[#This Row],[Tiempo_normal (ns)]]&lt;$G$509)</f>
        <v>0</v>
      </c>
      <c r="X269" s="7">
        <v>266</v>
      </c>
      <c r="Y269" t="b">
        <f>OR(Tabla411914[[#This Row],[Tiempo_lineal (ns)]]&gt;$I$508,Tabla411914[[#This Row],[Tiempo_lineal (ns)]]&lt;$I$509)</f>
        <v>0</v>
      </c>
      <c r="Z269" t="b">
        <f>OR(Tabla411914[[#This Row],[Tiempo_normal (ns)]]&gt;$J$508,Tabla411914[[#This Row],[Tiempo_normal (ns)]]&lt;$J$509)</f>
        <v>0</v>
      </c>
      <c r="AA269" s="7">
        <v>266</v>
      </c>
      <c r="AB269" t="b">
        <f>OR(Tabla5121015[[#This Row],[Tiempo_lineal (ns)]]&gt;$L$508,Tabla5121015[[#This Row],[Tiempo_lineal (ns)]]&lt;$L$509)</f>
        <v>1</v>
      </c>
      <c r="AC269" t="b">
        <f>OR(Tabla5121015[[#This Row],[Tiempo_normal (ns)]]&gt;$M$508,Tabla5121015[[#This Row],[Tiempo_normal (ns)]]&lt;$M$509)</f>
        <v>1</v>
      </c>
      <c r="AD269" s="7">
        <v>266</v>
      </c>
      <c r="AE269" t="b">
        <f>OR(Tabla6131116[[#This Row],[Tiempo_lineal (ns)]]&gt;$O$508,Tabla6131116[[#This Row],[Tiempo_lineal (ns)]]&lt;$O$509)</f>
        <v>0</v>
      </c>
      <c r="AF269" s="6" t="b">
        <f>OR(Tabla6131116[[#This Row],[Tiempo_normal (ns)]]&gt;$P$508,Tabla6131116[[#This Row],[Tiempo_normal (ns)]]&lt;$P$509)</f>
        <v>1</v>
      </c>
    </row>
    <row r="270" spans="2:32" x14ac:dyDescent="0.3">
      <c r="B270">
        <v>267</v>
      </c>
      <c r="C270">
        <v>2711</v>
      </c>
      <c r="D270">
        <v>2036</v>
      </c>
      <c r="E270">
        <v>267</v>
      </c>
      <c r="F270">
        <v>2553</v>
      </c>
      <c r="G270">
        <v>951</v>
      </c>
      <c r="H270">
        <v>267</v>
      </c>
      <c r="I270">
        <v>25375</v>
      </c>
      <c r="J270">
        <v>24468</v>
      </c>
      <c r="K270">
        <v>267</v>
      </c>
      <c r="L270">
        <v>44154</v>
      </c>
      <c r="M270">
        <v>4356</v>
      </c>
      <c r="N270">
        <v>267</v>
      </c>
      <c r="O270">
        <v>132770</v>
      </c>
      <c r="P270">
        <v>6219</v>
      </c>
      <c r="R270" s="5">
        <v>267</v>
      </c>
      <c r="S270" t="b">
        <f>OR(Tabla19712[[#This Row],[Tiempo_lineal (ns)]]&gt;$C$508,Tabla19712[[#This Row],[Tiempo_lineal (ns)]]&lt;$C$509)</f>
        <v>0</v>
      </c>
      <c r="T270" t="b">
        <f>OR(Tabla19712[[#This Row],[Tiempo_normal (ns)]]&gt;$D$508,Tabla19712[[#This Row],[Tiempo_normal (ns)]]&lt;$D$509)</f>
        <v>0</v>
      </c>
      <c r="U270" s="5">
        <v>267</v>
      </c>
      <c r="V270" t="b">
        <f>OR(Tabla310813[[#This Row],[Tiempo_lineal (ns)]]&gt;$F$508,Tabla310813[[#This Row],[Tiempo_lineal (ns)]]&lt;$F$509)</f>
        <v>1</v>
      </c>
      <c r="W270" t="b">
        <f>OR(Tabla310813[[#This Row],[Tiempo_normal (ns)]]&gt;$G$508,Tabla310813[[#This Row],[Tiempo_normal (ns)]]&lt;$G$509)</f>
        <v>0</v>
      </c>
      <c r="X270" s="5">
        <v>267</v>
      </c>
      <c r="Y270" t="b">
        <f>OR(Tabla411914[[#This Row],[Tiempo_lineal (ns)]]&gt;$I$508,Tabla411914[[#This Row],[Tiempo_lineal (ns)]]&lt;$I$509)</f>
        <v>0</v>
      </c>
      <c r="Z270" t="b">
        <f>OR(Tabla411914[[#This Row],[Tiempo_normal (ns)]]&gt;$J$508,Tabla411914[[#This Row],[Tiempo_normal (ns)]]&lt;$J$509)</f>
        <v>1</v>
      </c>
      <c r="AA270" s="5">
        <v>267</v>
      </c>
      <c r="AB270" t="b">
        <f>OR(Tabla5121015[[#This Row],[Tiempo_lineal (ns)]]&gt;$L$508,Tabla5121015[[#This Row],[Tiempo_lineal (ns)]]&lt;$L$509)</f>
        <v>0</v>
      </c>
      <c r="AC270" t="b">
        <f>OR(Tabla5121015[[#This Row],[Tiempo_normal (ns)]]&gt;$M$508,Tabla5121015[[#This Row],[Tiempo_normal (ns)]]&lt;$M$509)</f>
        <v>0</v>
      </c>
      <c r="AD270" s="5">
        <v>267</v>
      </c>
      <c r="AE270" t="b">
        <f>OR(Tabla6131116[[#This Row],[Tiempo_lineal (ns)]]&gt;$O$508,Tabla6131116[[#This Row],[Tiempo_lineal (ns)]]&lt;$O$509)</f>
        <v>0</v>
      </c>
      <c r="AF270" s="6" t="b">
        <f>OR(Tabla6131116[[#This Row],[Tiempo_normal (ns)]]&gt;$P$508,Tabla6131116[[#This Row],[Tiempo_normal (ns)]]&lt;$P$509)</f>
        <v>0</v>
      </c>
    </row>
    <row r="271" spans="2:32" x14ac:dyDescent="0.3">
      <c r="B271">
        <v>268</v>
      </c>
      <c r="C271">
        <v>2550</v>
      </c>
      <c r="D271">
        <v>2079</v>
      </c>
      <c r="E271">
        <v>268</v>
      </c>
      <c r="F271">
        <v>5295</v>
      </c>
      <c r="G271">
        <v>1523</v>
      </c>
      <c r="H271">
        <v>268</v>
      </c>
      <c r="I271">
        <v>23276</v>
      </c>
      <c r="J271">
        <v>4517</v>
      </c>
      <c r="K271">
        <v>268</v>
      </c>
      <c r="L271">
        <v>43819</v>
      </c>
      <c r="M271">
        <v>4901</v>
      </c>
      <c r="N271">
        <v>268</v>
      </c>
      <c r="O271">
        <v>133382</v>
      </c>
      <c r="P271">
        <v>5065</v>
      </c>
      <c r="R271" s="7">
        <v>268</v>
      </c>
      <c r="S271" t="b">
        <f>OR(Tabla19712[[#This Row],[Tiempo_lineal (ns)]]&gt;$C$508,Tabla19712[[#This Row],[Tiempo_lineal (ns)]]&lt;$C$509)</f>
        <v>0</v>
      </c>
      <c r="T271" t="b">
        <f>OR(Tabla19712[[#This Row],[Tiempo_normal (ns)]]&gt;$D$508,Tabla19712[[#This Row],[Tiempo_normal (ns)]]&lt;$D$509)</f>
        <v>0</v>
      </c>
      <c r="U271" s="7">
        <v>268</v>
      </c>
      <c r="V271" t="b">
        <f>OR(Tabla310813[[#This Row],[Tiempo_lineal (ns)]]&gt;$F$508,Tabla310813[[#This Row],[Tiempo_lineal (ns)]]&lt;$F$509)</f>
        <v>0</v>
      </c>
      <c r="W271" t="b">
        <f>OR(Tabla310813[[#This Row],[Tiempo_normal (ns)]]&gt;$G$508,Tabla310813[[#This Row],[Tiempo_normal (ns)]]&lt;$G$509)</f>
        <v>0</v>
      </c>
      <c r="X271" s="7">
        <v>268</v>
      </c>
      <c r="Y271" t="b">
        <f>OR(Tabla411914[[#This Row],[Tiempo_lineal (ns)]]&gt;$I$508,Tabla411914[[#This Row],[Tiempo_lineal (ns)]]&lt;$I$509)</f>
        <v>0</v>
      </c>
      <c r="Z271" t="b">
        <f>OR(Tabla411914[[#This Row],[Tiempo_normal (ns)]]&gt;$J$508,Tabla411914[[#This Row],[Tiempo_normal (ns)]]&lt;$J$509)</f>
        <v>0</v>
      </c>
      <c r="AA271" s="7">
        <v>268</v>
      </c>
      <c r="AB271" t="b">
        <f>OR(Tabla5121015[[#This Row],[Tiempo_lineal (ns)]]&gt;$L$508,Tabla5121015[[#This Row],[Tiempo_lineal (ns)]]&lt;$L$509)</f>
        <v>0</v>
      </c>
      <c r="AC271" t="b">
        <f>OR(Tabla5121015[[#This Row],[Tiempo_normal (ns)]]&gt;$M$508,Tabla5121015[[#This Row],[Tiempo_normal (ns)]]&lt;$M$509)</f>
        <v>0</v>
      </c>
      <c r="AD271" s="7">
        <v>268</v>
      </c>
      <c r="AE271" t="b">
        <f>OR(Tabla6131116[[#This Row],[Tiempo_lineal (ns)]]&gt;$O$508,Tabla6131116[[#This Row],[Tiempo_lineal (ns)]]&lt;$O$509)</f>
        <v>0</v>
      </c>
      <c r="AF271" s="6" t="b">
        <f>OR(Tabla6131116[[#This Row],[Tiempo_normal (ns)]]&gt;$P$508,Tabla6131116[[#This Row],[Tiempo_normal (ns)]]&lt;$P$509)</f>
        <v>0</v>
      </c>
    </row>
    <row r="272" spans="2:32" x14ac:dyDescent="0.3">
      <c r="B272">
        <v>269</v>
      </c>
      <c r="C272">
        <v>2591</v>
      </c>
      <c r="D272">
        <v>1451</v>
      </c>
      <c r="E272">
        <v>269</v>
      </c>
      <c r="F272">
        <v>6698</v>
      </c>
      <c r="G272">
        <v>8067</v>
      </c>
      <c r="H272">
        <v>269</v>
      </c>
      <c r="I272">
        <v>22129</v>
      </c>
      <c r="J272">
        <v>3626</v>
      </c>
      <c r="K272">
        <v>269</v>
      </c>
      <c r="L272">
        <v>24872</v>
      </c>
      <c r="M272">
        <v>42453</v>
      </c>
      <c r="N272">
        <v>269</v>
      </c>
      <c r="O272">
        <v>179913</v>
      </c>
      <c r="P272">
        <v>4395</v>
      </c>
      <c r="R272" s="5">
        <v>269</v>
      </c>
      <c r="S272" t="b">
        <f>OR(Tabla19712[[#This Row],[Tiempo_lineal (ns)]]&gt;$C$508,Tabla19712[[#This Row],[Tiempo_lineal (ns)]]&lt;$C$509)</f>
        <v>0</v>
      </c>
      <c r="T272" t="b">
        <f>OR(Tabla19712[[#This Row],[Tiempo_normal (ns)]]&gt;$D$508,Tabla19712[[#This Row],[Tiempo_normal (ns)]]&lt;$D$509)</f>
        <v>0</v>
      </c>
      <c r="U272" s="5">
        <v>269</v>
      </c>
      <c r="V272" t="b">
        <f>OR(Tabla310813[[#This Row],[Tiempo_lineal (ns)]]&gt;$F$508,Tabla310813[[#This Row],[Tiempo_lineal (ns)]]&lt;$F$509)</f>
        <v>0</v>
      </c>
      <c r="W272" t="b">
        <f>OR(Tabla310813[[#This Row],[Tiempo_normal (ns)]]&gt;$G$508,Tabla310813[[#This Row],[Tiempo_normal (ns)]]&lt;$G$509)</f>
        <v>1</v>
      </c>
      <c r="X272" s="5">
        <v>269</v>
      </c>
      <c r="Y272" t="b">
        <f>OR(Tabla411914[[#This Row],[Tiempo_lineal (ns)]]&gt;$I$508,Tabla411914[[#This Row],[Tiempo_lineal (ns)]]&lt;$I$509)</f>
        <v>0</v>
      </c>
      <c r="Z272" t="b">
        <f>OR(Tabla411914[[#This Row],[Tiempo_normal (ns)]]&gt;$J$508,Tabla411914[[#This Row],[Tiempo_normal (ns)]]&lt;$J$509)</f>
        <v>0</v>
      </c>
      <c r="AA272" s="5">
        <v>269</v>
      </c>
      <c r="AB272" t="b">
        <f>OR(Tabla5121015[[#This Row],[Tiempo_lineal (ns)]]&gt;$L$508,Tabla5121015[[#This Row],[Tiempo_lineal (ns)]]&lt;$L$509)</f>
        <v>1</v>
      </c>
      <c r="AC272" t="b">
        <f>OR(Tabla5121015[[#This Row],[Tiempo_normal (ns)]]&gt;$M$508,Tabla5121015[[#This Row],[Tiempo_normal (ns)]]&lt;$M$509)</f>
        <v>1</v>
      </c>
      <c r="AD272" s="5">
        <v>269</v>
      </c>
      <c r="AE272" t="b">
        <f>OR(Tabla6131116[[#This Row],[Tiempo_lineal (ns)]]&gt;$O$508,Tabla6131116[[#This Row],[Tiempo_lineal (ns)]]&lt;$O$509)</f>
        <v>0</v>
      </c>
      <c r="AF272" s="6" t="b">
        <f>OR(Tabla6131116[[#This Row],[Tiempo_normal (ns)]]&gt;$P$508,Tabla6131116[[#This Row],[Tiempo_normal (ns)]]&lt;$P$509)</f>
        <v>0</v>
      </c>
    </row>
    <row r="273" spans="2:32" x14ac:dyDescent="0.3">
      <c r="B273">
        <v>270</v>
      </c>
      <c r="C273">
        <v>2736</v>
      </c>
      <c r="D273">
        <v>740</v>
      </c>
      <c r="E273">
        <v>270</v>
      </c>
      <c r="F273">
        <v>6241</v>
      </c>
      <c r="G273">
        <v>968</v>
      </c>
      <c r="H273">
        <v>270</v>
      </c>
      <c r="I273">
        <v>19354</v>
      </c>
      <c r="J273">
        <v>6219</v>
      </c>
      <c r="K273">
        <v>270</v>
      </c>
      <c r="L273">
        <v>21920</v>
      </c>
      <c r="M273">
        <v>3827</v>
      </c>
      <c r="N273">
        <v>270</v>
      </c>
      <c r="O273">
        <v>134932</v>
      </c>
      <c r="P273">
        <v>8657</v>
      </c>
      <c r="R273" s="7">
        <v>270</v>
      </c>
      <c r="S273" t="b">
        <f>OR(Tabla19712[[#This Row],[Tiempo_lineal (ns)]]&gt;$C$508,Tabla19712[[#This Row],[Tiempo_lineal (ns)]]&lt;$C$509)</f>
        <v>0</v>
      </c>
      <c r="T273" t="b">
        <f>OR(Tabla19712[[#This Row],[Tiempo_normal (ns)]]&gt;$D$508,Tabla19712[[#This Row],[Tiempo_normal (ns)]]&lt;$D$509)</f>
        <v>0</v>
      </c>
      <c r="U273" s="7">
        <v>270</v>
      </c>
      <c r="V273" t="b">
        <f>OR(Tabla310813[[#This Row],[Tiempo_lineal (ns)]]&gt;$F$508,Tabla310813[[#This Row],[Tiempo_lineal (ns)]]&lt;$F$509)</f>
        <v>0</v>
      </c>
      <c r="W273" t="b">
        <f>OR(Tabla310813[[#This Row],[Tiempo_normal (ns)]]&gt;$G$508,Tabla310813[[#This Row],[Tiempo_normal (ns)]]&lt;$G$509)</f>
        <v>0</v>
      </c>
      <c r="X273" s="7">
        <v>270</v>
      </c>
      <c r="Y273" t="b">
        <f>OR(Tabla411914[[#This Row],[Tiempo_lineal (ns)]]&gt;$I$508,Tabla411914[[#This Row],[Tiempo_lineal (ns)]]&lt;$I$509)</f>
        <v>0</v>
      </c>
      <c r="Z273" t="b">
        <f>OR(Tabla411914[[#This Row],[Tiempo_normal (ns)]]&gt;$J$508,Tabla411914[[#This Row],[Tiempo_normal (ns)]]&lt;$J$509)</f>
        <v>0</v>
      </c>
      <c r="AA273" s="7">
        <v>270</v>
      </c>
      <c r="AB273" t="b">
        <f>OR(Tabla5121015[[#This Row],[Tiempo_lineal (ns)]]&gt;$L$508,Tabla5121015[[#This Row],[Tiempo_lineal (ns)]]&lt;$L$509)</f>
        <v>1</v>
      </c>
      <c r="AC273" t="b">
        <f>OR(Tabla5121015[[#This Row],[Tiempo_normal (ns)]]&gt;$M$508,Tabla5121015[[#This Row],[Tiempo_normal (ns)]]&lt;$M$509)</f>
        <v>0</v>
      </c>
      <c r="AD273" s="7">
        <v>270</v>
      </c>
      <c r="AE273" t="b">
        <f>OR(Tabla6131116[[#This Row],[Tiempo_lineal (ns)]]&gt;$O$508,Tabla6131116[[#This Row],[Tiempo_lineal (ns)]]&lt;$O$509)</f>
        <v>0</v>
      </c>
      <c r="AF273" s="6" t="b">
        <f>OR(Tabla6131116[[#This Row],[Tiempo_normal (ns)]]&gt;$P$508,Tabla6131116[[#This Row],[Tiempo_normal (ns)]]&lt;$P$509)</f>
        <v>0</v>
      </c>
    </row>
    <row r="274" spans="2:32" x14ac:dyDescent="0.3">
      <c r="B274">
        <v>271</v>
      </c>
      <c r="C274">
        <v>2632</v>
      </c>
      <c r="D274">
        <v>596</v>
      </c>
      <c r="E274">
        <v>271</v>
      </c>
      <c r="F274">
        <v>5223</v>
      </c>
      <c r="G274">
        <v>3794</v>
      </c>
      <c r="H274">
        <v>271</v>
      </c>
      <c r="I274">
        <v>18000</v>
      </c>
      <c r="J274">
        <v>5654</v>
      </c>
      <c r="K274">
        <v>271</v>
      </c>
      <c r="L274">
        <v>52228</v>
      </c>
      <c r="M274">
        <v>5041</v>
      </c>
      <c r="N274">
        <v>271</v>
      </c>
      <c r="O274">
        <v>252506</v>
      </c>
      <c r="P274">
        <v>6031</v>
      </c>
      <c r="R274" s="5">
        <v>271</v>
      </c>
      <c r="S274" t="b">
        <f>OR(Tabla19712[[#This Row],[Tiempo_lineal (ns)]]&gt;$C$508,Tabla19712[[#This Row],[Tiempo_lineal (ns)]]&lt;$C$509)</f>
        <v>0</v>
      </c>
      <c r="T274" t="b">
        <f>OR(Tabla19712[[#This Row],[Tiempo_normal (ns)]]&gt;$D$508,Tabla19712[[#This Row],[Tiempo_normal (ns)]]&lt;$D$509)</f>
        <v>0</v>
      </c>
      <c r="U274" s="5">
        <v>271</v>
      </c>
      <c r="V274" t="b">
        <f>OR(Tabla310813[[#This Row],[Tiempo_lineal (ns)]]&gt;$F$508,Tabla310813[[#This Row],[Tiempo_lineal (ns)]]&lt;$F$509)</f>
        <v>0</v>
      </c>
      <c r="W274" t="b">
        <f>OR(Tabla310813[[#This Row],[Tiempo_normal (ns)]]&gt;$G$508,Tabla310813[[#This Row],[Tiempo_normal (ns)]]&lt;$G$509)</f>
        <v>0</v>
      </c>
      <c r="X274" s="5">
        <v>271</v>
      </c>
      <c r="Y274" t="b">
        <f>OR(Tabla411914[[#This Row],[Tiempo_lineal (ns)]]&gt;$I$508,Tabla411914[[#This Row],[Tiempo_lineal (ns)]]&lt;$I$509)</f>
        <v>0</v>
      </c>
      <c r="Z274" t="b">
        <f>OR(Tabla411914[[#This Row],[Tiempo_normal (ns)]]&gt;$J$508,Tabla411914[[#This Row],[Tiempo_normal (ns)]]&lt;$J$509)</f>
        <v>0</v>
      </c>
      <c r="AA274" s="5">
        <v>271</v>
      </c>
      <c r="AB274" t="b">
        <f>OR(Tabla5121015[[#This Row],[Tiempo_lineal (ns)]]&gt;$L$508,Tabla5121015[[#This Row],[Tiempo_lineal (ns)]]&lt;$L$509)</f>
        <v>0</v>
      </c>
      <c r="AC274" t="b">
        <f>OR(Tabla5121015[[#This Row],[Tiempo_normal (ns)]]&gt;$M$508,Tabla5121015[[#This Row],[Tiempo_normal (ns)]]&lt;$M$509)</f>
        <v>0</v>
      </c>
      <c r="AD274" s="5">
        <v>271</v>
      </c>
      <c r="AE274" t="b">
        <f>OR(Tabla6131116[[#This Row],[Tiempo_lineal (ns)]]&gt;$O$508,Tabla6131116[[#This Row],[Tiempo_lineal (ns)]]&lt;$O$509)</f>
        <v>1</v>
      </c>
      <c r="AF274" s="6" t="b">
        <f>OR(Tabla6131116[[#This Row],[Tiempo_normal (ns)]]&gt;$P$508,Tabla6131116[[#This Row],[Tiempo_normal (ns)]]&lt;$P$509)</f>
        <v>0</v>
      </c>
    </row>
    <row r="275" spans="2:32" x14ac:dyDescent="0.3">
      <c r="B275">
        <v>272</v>
      </c>
      <c r="C275">
        <v>2278</v>
      </c>
      <c r="D275">
        <v>2278</v>
      </c>
      <c r="E275">
        <v>272</v>
      </c>
      <c r="F275">
        <v>6059</v>
      </c>
      <c r="G275">
        <v>1230</v>
      </c>
      <c r="H275">
        <v>272</v>
      </c>
      <c r="I275">
        <v>19101</v>
      </c>
      <c r="J275">
        <v>6784</v>
      </c>
      <c r="K275">
        <v>272</v>
      </c>
      <c r="L275">
        <v>43198</v>
      </c>
      <c r="M275">
        <v>5139</v>
      </c>
      <c r="N275">
        <v>272</v>
      </c>
      <c r="O275">
        <v>138890</v>
      </c>
      <c r="P275">
        <v>4871</v>
      </c>
      <c r="R275" s="7">
        <v>272</v>
      </c>
      <c r="S275" t="b">
        <f>OR(Tabla19712[[#This Row],[Tiempo_lineal (ns)]]&gt;$C$508,Tabla19712[[#This Row],[Tiempo_lineal (ns)]]&lt;$C$509)</f>
        <v>0</v>
      </c>
      <c r="T275" t="b">
        <f>OR(Tabla19712[[#This Row],[Tiempo_normal (ns)]]&gt;$D$508,Tabla19712[[#This Row],[Tiempo_normal (ns)]]&lt;$D$509)</f>
        <v>0</v>
      </c>
      <c r="U275" s="7">
        <v>272</v>
      </c>
      <c r="V275" t="b">
        <f>OR(Tabla310813[[#This Row],[Tiempo_lineal (ns)]]&gt;$F$508,Tabla310813[[#This Row],[Tiempo_lineal (ns)]]&lt;$F$509)</f>
        <v>0</v>
      </c>
      <c r="W275" t="b">
        <f>OR(Tabla310813[[#This Row],[Tiempo_normal (ns)]]&gt;$G$508,Tabla310813[[#This Row],[Tiempo_normal (ns)]]&lt;$G$509)</f>
        <v>0</v>
      </c>
      <c r="X275" s="7">
        <v>272</v>
      </c>
      <c r="Y275" t="b">
        <f>OR(Tabla411914[[#This Row],[Tiempo_lineal (ns)]]&gt;$I$508,Tabla411914[[#This Row],[Tiempo_lineal (ns)]]&lt;$I$509)</f>
        <v>0</v>
      </c>
      <c r="Z275" t="b">
        <f>OR(Tabla411914[[#This Row],[Tiempo_normal (ns)]]&gt;$J$508,Tabla411914[[#This Row],[Tiempo_normal (ns)]]&lt;$J$509)</f>
        <v>0</v>
      </c>
      <c r="AA275" s="7">
        <v>272</v>
      </c>
      <c r="AB275" t="b">
        <f>OR(Tabla5121015[[#This Row],[Tiempo_lineal (ns)]]&gt;$L$508,Tabla5121015[[#This Row],[Tiempo_lineal (ns)]]&lt;$L$509)</f>
        <v>0</v>
      </c>
      <c r="AC275" t="b">
        <f>OR(Tabla5121015[[#This Row],[Tiempo_normal (ns)]]&gt;$M$508,Tabla5121015[[#This Row],[Tiempo_normal (ns)]]&lt;$M$509)</f>
        <v>0</v>
      </c>
      <c r="AD275" s="7">
        <v>272</v>
      </c>
      <c r="AE275" t="b">
        <f>OR(Tabla6131116[[#This Row],[Tiempo_lineal (ns)]]&gt;$O$508,Tabla6131116[[#This Row],[Tiempo_lineal (ns)]]&lt;$O$509)</f>
        <v>0</v>
      </c>
      <c r="AF275" s="6" t="b">
        <f>OR(Tabla6131116[[#This Row],[Tiempo_normal (ns)]]&gt;$P$508,Tabla6131116[[#This Row],[Tiempo_normal (ns)]]&lt;$P$509)</f>
        <v>0</v>
      </c>
    </row>
    <row r="276" spans="2:32" x14ac:dyDescent="0.3">
      <c r="B276">
        <v>273</v>
      </c>
      <c r="C276">
        <v>2541</v>
      </c>
      <c r="D276">
        <v>730</v>
      </c>
      <c r="E276">
        <v>273</v>
      </c>
      <c r="F276">
        <v>5629</v>
      </c>
      <c r="G276">
        <v>1340</v>
      </c>
      <c r="H276">
        <v>273</v>
      </c>
      <c r="I276">
        <v>18756</v>
      </c>
      <c r="J276">
        <v>27384</v>
      </c>
      <c r="K276">
        <v>273</v>
      </c>
      <c r="L276">
        <v>55333</v>
      </c>
      <c r="M276">
        <v>32121</v>
      </c>
      <c r="N276">
        <v>273</v>
      </c>
      <c r="O276">
        <v>75481</v>
      </c>
      <c r="P276">
        <v>6579</v>
      </c>
      <c r="R276" s="5">
        <v>273</v>
      </c>
      <c r="S276" t="b">
        <f>OR(Tabla19712[[#This Row],[Tiempo_lineal (ns)]]&gt;$C$508,Tabla19712[[#This Row],[Tiempo_lineal (ns)]]&lt;$C$509)</f>
        <v>0</v>
      </c>
      <c r="T276" t="b">
        <f>OR(Tabla19712[[#This Row],[Tiempo_normal (ns)]]&gt;$D$508,Tabla19712[[#This Row],[Tiempo_normal (ns)]]&lt;$D$509)</f>
        <v>0</v>
      </c>
      <c r="U276" s="5">
        <v>273</v>
      </c>
      <c r="V276" t="b">
        <f>OR(Tabla310813[[#This Row],[Tiempo_lineal (ns)]]&gt;$F$508,Tabla310813[[#This Row],[Tiempo_lineal (ns)]]&lt;$F$509)</f>
        <v>0</v>
      </c>
      <c r="W276" t="b">
        <f>OR(Tabla310813[[#This Row],[Tiempo_normal (ns)]]&gt;$G$508,Tabla310813[[#This Row],[Tiempo_normal (ns)]]&lt;$G$509)</f>
        <v>0</v>
      </c>
      <c r="X276" s="5">
        <v>273</v>
      </c>
      <c r="Y276" t="b">
        <f>OR(Tabla411914[[#This Row],[Tiempo_lineal (ns)]]&gt;$I$508,Tabla411914[[#This Row],[Tiempo_lineal (ns)]]&lt;$I$509)</f>
        <v>0</v>
      </c>
      <c r="Z276" t="b">
        <f>OR(Tabla411914[[#This Row],[Tiempo_normal (ns)]]&gt;$J$508,Tabla411914[[#This Row],[Tiempo_normal (ns)]]&lt;$J$509)</f>
        <v>1</v>
      </c>
      <c r="AA276" s="5">
        <v>273</v>
      </c>
      <c r="AB276" t="b">
        <f>OR(Tabla5121015[[#This Row],[Tiempo_lineal (ns)]]&gt;$L$508,Tabla5121015[[#This Row],[Tiempo_lineal (ns)]]&lt;$L$509)</f>
        <v>1</v>
      </c>
      <c r="AC276" t="b">
        <f>OR(Tabla5121015[[#This Row],[Tiempo_normal (ns)]]&gt;$M$508,Tabla5121015[[#This Row],[Tiempo_normal (ns)]]&lt;$M$509)</f>
        <v>1</v>
      </c>
      <c r="AD276" s="5">
        <v>273</v>
      </c>
      <c r="AE276" t="b">
        <f>OR(Tabla6131116[[#This Row],[Tiempo_lineal (ns)]]&gt;$O$508,Tabla6131116[[#This Row],[Tiempo_lineal (ns)]]&lt;$O$509)</f>
        <v>1</v>
      </c>
      <c r="AF276" s="6" t="b">
        <f>OR(Tabla6131116[[#This Row],[Tiempo_normal (ns)]]&gt;$P$508,Tabla6131116[[#This Row],[Tiempo_normal (ns)]]&lt;$P$509)</f>
        <v>0</v>
      </c>
    </row>
    <row r="277" spans="2:32" x14ac:dyDescent="0.3">
      <c r="B277">
        <v>274</v>
      </c>
      <c r="C277">
        <v>2612</v>
      </c>
      <c r="D277">
        <v>970</v>
      </c>
      <c r="E277">
        <v>274</v>
      </c>
      <c r="F277">
        <v>6111</v>
      </c>
      <c r="G277">
        <v>4571</v>
      </c>
      <c r="H277">
        <v>274</v>
      </c>
      <c r="I277">
        <v>19453</v>
      </c>
      <c r="J277">
        <v>6966</v>
      </c>
      <c r="K277">
        <v>274</v>
      </c>
      <c r="L277">
        <v>43757</v>
      </c>
      <c r="M277">
        <v>5300</v>
      </c>
      <c r="N277">
        <v>274</v>
      </c>
      <c r="O277">
        <v>36007</v>
      </c>
      <c r="P277">
        <v>215865</v>
      </c>
      <c r="R277" s="7">
        <v>274</v>
      </c>
      <c r="S277" t="b">
        <f>OR(Tabla19712[[#This Row],[Tiempo_lineal (ns)]]&gt;$C$508,Tabla19712[[#This Row],[Tiempo_lineal (ns)]]&lt;$C$509)</f>
        <v>0</v>
      </c>
      <c r="T277" t="b">
        <f>OR(Tabla19712[[#This Row],[Tiempo_normal (ns)]]&gt;$D$508,Tabla19712[[#This Row],[Tiempo_normal (ns)]]&lt;$D$509)</f>
        <v>0</v>
      </c>
      <c r="U277" s="7">
        <v>274</v>
      </c>
      <c r="V277" t="b">
        <f>OR(Tabla310813[[#This Row],[Tiempo_lineal (ns)]]&gt;$F$508,Tabla310813[[#This Row],[Tiempo_lineal (ns)]]&lt;$F$509)</f>
        <v>0</v>
      </c>
      <c r="W277" t="b">
        <f>OR(Tabla310813[[#This Row],[Tiempo_normal (ns)]]&gt;$G$508,Tabla310813[[#This Row],[Tiempo_normal (ns)]]&lt;$G$509)</f>
        <v>0</v>
      </c>
      <c r="X277" s="7">
        <v>274</v>
      </c>
      <c r="Y277" t="b">
        <f>OR(Tabla411914[[#This Row],[Tiempo_lineal (ns)]]&gt;$I$508,Tabla411914[[#This Row],[Tiempo_lineal (ns)]]&lt;$I$509)</f>
        <v>0</v>
      </c>
      <c r="Z277" t="b">
        <f>OR(Tabla411914[[#This Row],[Tiempo_normal (ns)]]&gt;$J$508,Tabla411914[[#This Row],[Tiempo_normal (ns)]]&lt;$J$509)</f>
        <v>0</v>
      </c>
      <c r="AA277" s="7">
        <v>274</v>
      </c>
      <c r="AB277" t="b">
        <f>OR(Tabla5121015[[#This Row],[Tiempo_lineal (ns)]]&gt;$L$508,Tabla5121015[[#This Row],[Tiempo_lineal (ns)]]&lt;$L$509)</f>
        <v>0</v>
      </c>
      <c r="AC277" t="b">
        <f>OR(Tabla5121015[[#This Row],[Tiempo_normal (ns)]]&gt;$M$508,Tabla5121015[[#This Row],[Tiempo_normal (ns)]]&lt;$M$509)</f>
        <v>0</v>
      </c>
      <c r="AD277" s="7">
        <v>274</v>
      </c>
      <c r="AE277" t="b">
        <f>OR(Tabla6131116[[#This Row],[Tiempo_lineal (ns)]]&gt;$O$508,Tabla6131116[[#This Row],[Tiempo_lineal (ns)]]&lt;$O$509)</f>
        <v>1</v>
      </c>
      <c r="AF277" s="6" t="b">
        <f>OR(Tabla6131116[[#This Row],[Tiempo_normal (ns)]]&gt;$P$508,Tabla6131116[[#This Row],[Tiempo_normal (ns)]]&lt;$P$509)</f>
        <v>1</v>
      </c>
    </row>
    <row r="278" spans="2:32" x14ac:dyDescent="0.3">
      <c r="B278">
        <v>275</v>
      </c>
      <c r="C278">
        <v>2568</v>
      </c>
      <c r="D278">
        <v>833</v>
      </c>
      <c r="E278">
        <v>275</v>
      </c>
      <c r="F278">
        <v>10567</v>
      </c>
      <c r="G278">
        <v>5963</v>
      </c>
      <c r="H278">
        <v>275</v>
      </c>
      <c r="I278">
        <v>16986</v>
      </c>
      <c r="J278">
        <v>4606</v>
      </c>
      <c r="K278">
        <v>275</v>
      </c>
      <c r="L278">
        <v>77541</v>
      </c>
      <c r="M278">
        <v>4246</v>
      </c>
      <c r="N278">
        <v>275</v>
      </c>
      <c r="O278">
        <v>134266</v>
      </c>
      <c r="P278">
        <v>4766</v>
      </c>
      <c r="R278" s="5">
        <v>275</v>
      </c>
      <c r="S278" t="b">
        <f>OR(Tabla19712[[#This Row],[Tiempo_lineal (ns)]]&gt;$C$508,Tabla19712[[#This Row],[Tiempo_lineal (ns)]]&lt;$C$509)</f>
        <v>0</v>
      </c>
      <c r="T278" t="b">
        <f>OR(Tabla19712[[#This Row],[Tiempo_normal (ns)]]&gt;$D$508,Tabla19712[[#This Row],[Tiempo_normal (ns)]]&lt;$D$509)</f>
        <v>0</v>
      </c>
      <c r="U278" s="5">
        <v>275</v>
      </c>
      <c r="V278" t="b">
        <f>OR(Tabla310813[[#This Row],[Tiempo_lineal (ns)]]&gt;$F$508,Tabla310813[[#This Row],[Tiempo_lineal (ns)]]&lt;$F$509)</f>
        <v>1</v>
      </c>
      <c r="W278" t="b">
        <f>OR(Tabla310813[[#This Row],[Tiempo_normal (ns)]]&gt;$G$508,Tabla310813[[#This Row],[Tiempo_normal (ns)]]&lt;$G$509)</f>
        <v>0</v>
      </c>
      <c r="X278" s="5">
        <v>275</v>
      </c>
      <c r="Y278" t="b">
        <f>OR(Tabla411914[[#This Row],[Tiempo_lineal (ns)]]&gt;$I$508,Tabla411914[[#This Row],[Tiempo_lineal (ns)]]&lt;$I$509)</f>
        <v>0</v>
      </c>
      <c r="Z278" t="b">
        <f>OR(Tabla411914[[#This Row],[Tiempo_normal (ns)]]&gt;$J$508,Tabla411914[[#This Row],[Tiempo_normal (ns)]]&lt;$J$509)</f>
        <v>0</v>
      </c>
      <c r="AA278" s="5">
        <v>275</v>
      </c>
      <c r="AB278" t="b">
        <f>OR(Tabla5121015[[#This Row],[Tiempo_lineal (ns)]]&gt;$L$508,Tabla5121015[[#This Row],[Tiempo_lineal (ns)]]&lt;$L$509)</f>
        <v>1</v>
      </c>
      <c r="AC278" t="b">
        <f>OR(Tabla5121015[[#This Row],[Tiempo_normal (ns)]]&gt;$M$508,Tabla5121015[[#This Row],[Tiempo_normal (ns)]]&lt;$M$509)</f>
        <v>0</v>
      </c>
      <c r="AD278" s="5">
        <v>275</v>
      </c>
      <c r="AE278" t="b">
        <f>OR(Tabla6131116[[#This Row],[Tiempo_lineal (ns)]]&gt;$O$508,Tabla6131116[[#This Row],[Tiempo_lineal (ns)]]&lt;$O$509)</f>
        <v>0</v>
      </c>
      <c r="AF278" s="6" t="b">
        <f>OR(Tabla6131116[[#This Row],[Tiempo_normal (ns)]]&gt;$P$508,Tabla6131116[[#This Row],[Tiempo_normal (ns)]]&lt;$P$509)</f>
        <v>0</v>
      </c>
    </row>
    <row r="279" spans="2:32" x14ac:dyDescent="0.3">
      <c r="B279">
        <v>276</v>
      </c>
      <c r="C279">
        <v>2444</v>
      </c>
      <c r="D279">
        <v>1681</v>
      </c>
      <c r="E279">
        <v>276</v>
      </c>
      <c r="F279">
        <v>8602</v>
      </c>
      <c r="G279">
        <v>4584</v>
      </c>
      <c r="H279">
        <v>276</v>
      </c>
      <c r="I279">
        <v>18660</v>
      </c>
      <c r="J279">
        <v>5134</v>
      </c>
      <c r="K279">
        <v>276</v>
      </c>
      <c r="L279">
        <v>42928</v>
      </c>
      <c r="M279">
        <v>4099</v>
      </c>
      <c r="N279">
        <v>276</v>
      </c>
      <c r="O279">
        <v>245635</v>
      </c>
      <c r="P279">
        <v>200768</v>
      </c>
      <c r="R279" s="7">
        <v>276</v>
      </c>
      <c r="S279" t="b">
        <f>OR(Tabla19712[[#This Row],[Tiempo_lineal (ns)]]&gt;$C$508,Tabla19712[[#This Row],[Tiempo_lineal (ns)]]&lt;$C$509)</f>
        <v>0</v>
      </c>
      <c r="T279" t="b">
        <f>OR(Tabla19712[[#This Row],[Tiempo_normal (ns)]]&gt;$D$508,Tabla19712[[#This Row],[Tiempo_normal (ns)]]&lt;$D$509)</f>
        <v>0</v>
      </c>
      <c r="U279" s="7">
        <v>276</v>
      </c>
      <c r="V279" t="b">
        <f>OR(Tabla310813[[#This Row],[Tiempo_lineal (ns)]]&gt;$F$508,Tabla310813[[#This Row],[Tiempo_lineal (ns)]]&lt;$F$509)</f>
        <v>0</v>
      </c>
      <c r="W279" t="b">
        <f>OR(Tabla310813[[#This Row],[Tiempo_normal (ns)]]&gt;$G$508,Tabla310813[[#This Row],[Tiempo_normal (ns)]]&lt;$G$509)</f>
        <v>0</v>
      </c>
      <c r="X279" s="7">
        <v>276</v>
      </c>
      <c r="Y279" t="b">
        <f>OR(Tabla411914[[#This Row],[Tiempo_lineal (ns)]]&gt;$I$508,Tabla411914[[#This Row],[Tiempo_lineal (ns)]]&lt;$I$509)</f>
        <v>0</v>
      </c>
      <c r="Z279" t="b">
        <f>OR(Tabla411914[[#This Row],[Tiempo_normal (ns)]]&gt;$J$508,Tabla411914[[#This Row],[Tiempo_normal (ns)]]&lt;$J$509)</f>
        <v>0</v>
      </c>
      <c r="AA279" s="7">
        <v>276</v>
      </c>
      <c r="AB279" t="b">
        <f>OR(Tabla5121015[[#This Row],[Tiempo_lineal (ns)]]&gt;$L$508,Tabla5121015[[#This Row],[Tiempo_lineal (ns)]]&lt;$L$509)</f>
        <v>0</v>
      </c>
      <c r="AC279" t="b">
        <f>OR(Tabla5121015[[#This Row],[Tiempo_normal (ns)]]&gt;$M$508,Tabla5121015[[#This Row],[Tiempo_normal (ns)]]&lt;$M$509)</f>
        <v>0</v>
      </c>
      <c r="AD279" s="7">
        <v>276</v>
      </c>
      <c r="AE279" t="b">
        <f>OR(Tabla6131116[[#This Row],[Tiempo_lineal (ns)]]&gt;$O$508,Tabla6131116[[#This Row],[Tiempo_lineal (ns)]]&lt;$O$509)</f>
        <v>1</v>
      </c>
      <c r="AF279" s="6" t="b">
        <f>OR(Tabla6131116[[#This Row],[Tiempo_normal (ns)]]&gt;$P$508,Tabla6131116[[#This Row],[Tiempo_normal (ns)]]&lt;$P$509)</f>
        <v>1</v>
      </c>
    </row>
    <row r="280" spans="2:32" x14ac:dyDescent="0.3">
      <c r="B280">
        <v>277</v>
      </c>
      <c r="C280">
        <v>2910</v>
      </c>
      <c r="D280">
        <v>759</v>
      </c>
      <c r="E280">
        <v>277</v>
      </c>
      <c r="F280">
        <v>6935</v>
      </c>
      <c r="G280">
        <v>1417</v>
      </c>
      <c r="H280">
        <v>277</v>
      </c>
      <c r="I280">
        <v>29251</v>
      </c>
      <c r="J280">
        <v>26892</v>
      </c>
      <c r="K280">
        <v>277</v>
      </c>
      <c r="L280">
        <v>62891</v>
      </c>
      <c r="M280">
        <v>5032</v>
      </c>
      <c r="N280">
        <v>277</v>
      </c>
      <c r="O280">
        <v>133165</v>
      </c>
      <c r="P280">
        <v>7053</v>
      </c>
      <c r="R280" s="5">
        <v>277</v>
      </c>
      <c r="S280" t="b">
        <f>OR(Tabla19712[[#This Row],[Tiempo_lineal (ns)]]&gt;$C$508,Tabla19712[[#This Row],[Tiempo_lineal (ns)]]&lt;$C$509)</f>
        <v>0</v>
      </c>
      <c r="T280" t="b">
        <f>OR(Tabla19712[[#This Row],[Tiempo_normal (ns)]]&gt;$D$508,Tabla19712[[#This Row],[Tiempo_normal (ns)]]&lt;$D$509)</f>
        <v>0</v>
      </c>
      <c r="U280" s="5">
        <v>277</v>
      </c>
      <c r="V280" t="b">
        <f>OR(Tabla310813[[#This Row],[Tiempo_lineal (ns)]]&gt;$F$508,Tabla310813[[#This Row],[Tiempo_lineal (ns)]]&lt;$F$509)</f>
        <v>0</v>
      </c>
      <c r="W280" t="b">
        <f>OR(Tabla310813[[#This Row],[Tiempo_normal (ns)]]&gt;$G$508,Tabla310813[[#This Row],[Tiempo_normal (ns)]]&lt;$G$509)</f>
        <v>0</v>
      </c>
      <c r="X280" s="5">
        <v>277</v>
      </c>
      <c r="Y280" t="b">
        <f>OR(Tabla411914[[#This Row],[Tiempo_lineal (ns)]]&gt;$I$508,Tabla411914[[#This Row],[Tiempo_lineal (ns)]]&lt;$I$509)</f>
        <v>1</v>
      </c>
      <c r="Z280" t="b">
        <f>OR(Tabla411914[[#This Row],[Tiempo_normal (ns)]]&gt;$J$508,Tabla411914[[#This Row],[Tiempo_normal (ns)]]&lt;$J$509)</f>
        <v>1</v>
      </c>
      <c r="AA280" s="5">
        <v>277</v>
      </c>
      <c r="AB280" t="b">
        <f>OR(Tabla5121015[[#This Row],[Tiempo_lineal (ns)]]&gt;$L$508,Tabla5121015[[#This Row],[Tiempo_lineal (ns)]]&lt;$L$509)</f>
        <v>1</v>
      </c>
      <c r="AC280" t="b">
        <f>OR(Tabla5121015[[#This Row],[Tiempo_normal (ns)]]&gt;$M$508,Tabla5121015[[#This Row],[Tiempo_normal (ns)]]&lt;$M$509)</f>
        <v>0</v>
      </c>
      <c r="AD280" s="5">
        <v>277</v>
      </c>
      <c r="AE280" t="b">
        <f>OR(Tabla6131116[[#This Row],[Tiempo_lineal (ns)]]&gt;$O$508,Tabla6131116[[#This Row],[Tiempo_lineal (ns)]]&lt;$O$509)</f>
        <v>0</v>
      </c>
      <c r="AF280" s="6" t="b">
        <f>OR(Tabla6131116[[#This Row],[Tiempo_normal (ns)]]&gt;$P$508,Tabla6131116[[#This Row],[Tiempo_normal (ns)]]&lt;$P$509)</f>
        <v>0</v>
      </c>
    </row>
    <row r="281" spans="2:32" x14ac:dyDescent="0.3">
      <c r="B281">
        <v>278</v>
      </c>
      <c r="C281">
        <v>3136</v>
      </c>
      <c r="D281">
        <v>1872</v>
      </c>
      <c r="E281">
        <v>278</v>
      </c>
      <c r="F281">
        <v>6177</v>
      </c>
      <c r="G281">
        <v>4967</v>
      </c>
      <c r="H281">
        <v>278</v>
      </c>
      <c r="I281">
        <v>7552</v>
      </c>
      <c r="J281">
        <v>5249</v>
      </c>
      <c r="K281">
        <v>278</v>
      </c>
      <c r="L281">
        <v>36410</v>
      </c>
      <c r="M281">
        <v>6839</v>
      </c>
      <c r="N281">
        <v>278</v>
      </c>
      <c r="O281">
        <v>131122</v>
      </c>
      <c r="P281">
        <v>7353</v>
      </c>
      <c r="R281" s="7">
        <v>278</v>
      </c>
      <c r="S281" t="b">
        <f>OR(Tabla19712[[#This Row],[Tiempo_lineal (ns)]]&gt;$C$508,Tabla19712[[#This Row],[Tiempo_lineal (ns)]]&lt;$C$509)</f>
        <v>0</v>
      </c>
      <c r="T281" t="b">
        <f>OR(Tabla19712[[#This Row],[Tiempo_normal (ns)]]&gt;$D$508,Tabla19712[[#This Row],[Tiempo_normal (ns)]]&lt;$D$509)</f>
        <v>0</v>
      </c>
      <c r="U281" s="7">
        <v>278</v>
      </c>
      <c r="V281" t="b">
        <f>OR(Tabla310813[[#This Row],[Tiempo_lineal (ns)]]&gt;$F$508,Tabla310813[[#This Row],[Tiempo_lineal (ns)]]&lt;$F$509)</f>
        <v>0</v>
      </c>
      <c r="W281" t="b">
        <f>OR(Tabla310813[[#This Row],[Tiempo_normal (ns)]]&gt;$G$508,Tabla310813[[#This Row],[Tiempo_normal (ns)]]&lt;$G$509)</f>
        <v>0</v>
      </c>
      <c r="X281" s="7">
        <v>278</v>
      </c>
      <c r="Y281" t="b">
        <f>OR(Tabla411914[[#This Row],[Tiempo_lineal (ns)]]&gt;$I$508,Tabla411914[[#This Row],[Tiempo_lineal (ns)]]&lt;$I$509)</f>
        <v>1</v>
      </c>
      <c r="Z281" t="b">
        <f>OR(Tabla411914[[#This Row],[Tiempo_normal (ns)]]&gt;$J$508,Tabla411914[[#This Row],[Tiempo_normal (ns)]]&lt;$J$509)</f>
        <v>0</v>
      </c>
      <c r="AA281" s="7">
        <v>278</v>
      </c>
      <c r="AB281" t="b">
        <f>OR(Tabla5121015[[#This Row],[Tiempo_lineal (ns)]]&gt;$L$508,Tabla5121015[[#This Row],[Tiempo_lineal (ns)]]&lt;$L$509)</f>
        <v>1</v>
      </c>
      <c r="AC281" t="b">
        <f>OR(Tabla5121015[[#This Row],[Tiempo_normal (ns)]]&gt;$M$508,Tabla5121015[[#This Row],[Tiempo_normal (ns)]]&lt;$M$509)</f>
        <v>0</v>
      </c>
      <c r="AD281" s="7">
        <v>278</v>
      </c>
      <c r="AE281" t="b">
        <f>OR(Tabla6131116[[#This Row],[Tiempo_lineal (ns)]]&gt;$O$508,Tabla6131116[[#This Row],[Tiempo_lineal (ns)]]&lt;$O$509)</f>
        <v>0</v>
      </c>
      <c r="AF281" s="6" t="b">
        <f>OR(Tabla6131116[[#This Row],[Tiempo_normal (ns)]]&gt;$P$508,Tabla6131116[[#This Row],[Tiempo_normal (ns)]]&lt;$P$509)</f>
        <v>0</v>
      </c>
    </row>
    <row r="282" spans="2:32" x14ac:dyDescent="0.3">
      <c r="B282">
        <v>279</v>
      </c>
      <c r="C282">
        <v>2508</v>
      </c>
      <c r="D282">
        <v>1048</v>
      </c>
      <c r="E282">
        <v>279</v>
      </c>
      <c r="F282">
        <v>8291</v>
      </c>
      <c r="G282">
        <v>2637</v>
      </c>
      <c r="H282">
        <v>279</v>
      </c>
      <c r="I282">
        <v>13831</v>
      </c>
      <c r="J282">
        <v>4502</v>
      </c>
      <c r="K282">
        <v>279</v>
      </c>
      <c r="L282">
        <v>51838</v>
      </c>
      <c r="M282">
        <v>4880</v>
      </c>
      <c r="N282">
        <v>279</v>
      </c>
      <c r="O282">
        <v>155027</v>
      </c>
      <c r="P282">
        <v>175667</v>
      </c>
      <c r="R282" s="5">
        <v>279</v>
      </c>
      <c r="S282" t="b">
        <f>OR(Tabla19712[[#This Row],[Tiempo_lineal (ns)]]&gt;$C$508,Tabla19712[[#This Row],[Tiempo_lineal (ns)]]&lt;$C$509)</f>
        <v>0</v>
      </c>
      <c r="T282" t="b">
        <f>OR(Tabla19712[[#This Row],[Tiempo_normal (ns)]]&gt;$D$508,Tabla19712[[#This Row],[Tiempo_normal (ns)]]&lt;$D$509)</f>
        <v>0</v>
      </c>
      <c r="U282" s="5">
        <v>279</v>
      </c>
      <c r="V282" t="b">
        <f>OR(Tabla310813[[#This Row],[Tiempo_lineal (ns)]]&gt;$F$508,Tabla310813[[#This Row],[Tiempo_lineal (ns)]]&lt;$F$509)</f>
        <v>0</v>
      </c>
      <c r="W282" t="b">
        <f>OR(Tabla310813[[#This Row],[Tiempo_normal (ns)]]&gt;$G$508,Tabla310813[[#This Row],[Tiempo_normal (ns)]]&lt;$G$509)</f>
        <v>0</v>
      </c>
      <c r="X282" s="5">
        <v>279</v>
      </c>
      <c r="Y282" t="b">
        <f>OR(Tabla411914[[#This Row],[Tiempo_lineal (ns)]]&gt;$I$508,Tabla411914[[#This Row],[Tiempo_lineal (ns)]]&lt;$I$509)</f>
        <v>0</v>
      </c>
      <c r="Z282" t="b">
        <f>OR(Tabla411914[[#This Row],[Tiempo_normal (ns)]]&gt;$J$508,Tabla411914[[#This Row],[Tiempo_normal (ns)]]&lt;$J$509)</f>
        <v>0</v>
      </c>
      <c r="AA282" s="5">
        <v>279</v>
      </c>
      <c r="AB282" t="b">
        <f>OR(Tabla5121015[[#This Row],[Tiempo_lineal (ns)]]&gt;$L$508,Tabla5121015[[#This Row],[Tiempo_lineal (ns)]]&lt;$L$509)</f>
        <v>0</v>
      </c>
      <c r="AC282" t="b">
        <f>OR(Tabla5121015[[#This Row],[Tiempo_normal (ns)]]&gt;$M$508,Tabla5121015[[#This Row],[Tiempo_normal (ns)]]&lt;$M$509)</f>
        <v>0</v>
      </c>
      <c r="AD282" s="5">
        <v>279</v>
      </c>
      <c r="AE282" t="b">
        <f>OR(Tabla6131116[[#This Row],[Tiempo_lineal (ns)]]&gt;$O$508,Tabla6131116[[#This Row],[Tiempo_lineal (ns)]]&lt;$O$509)</f>
        <v>0</v>
      </c>
      <c r="AF282" s="6" t="b">
        <f>OR(Tabla6131116[[#This Row],[Tiempo_normal (ns)]]&gt;$P$508,Tabla6131116[[#This Row],[Tiempo_normal (ns)]]&lt;$P$509)</f>
        <v>1</v>
      </c>
    </row>
    <row r="283" spans="2:32" x14ac:dyDescent="0.3">
      <c r="B283">
        <v>280</v>
      </c>
      <c r="C283">
        <v>2553</v>
      </c>
      <c r="D283">
        <v>2107</v>
      </c>
      <c r="E283">
        <v>280</v>
      </c>
      <c r="F283">
        <v>6889</v>
      </c>
      <c r="G283">
        <v>2814</v>
      </c>
      <c r="H283">
        <v>280</v>
      </c>
      <c r="I283">
        <v>20844</v>
      </c>
      <c r="J283">
        <v>24430</v>
      </c>
      <c r="K283">
        <v>280</v>
      </c>
      <c r="L283">
        <v>58594</v>
      </c>
      <c r="M283">
        <v>4199</v>
      </c>
      <c r="N283">
        <v>280</v>
      </c>
      <c r="O283">
        <v>264464</v>
      </c>
      <c r="P283">
        <v>5427</v>
      </c>
      <c r="R283" s="7">
        <v>280</v>
      </c>
      <c r="S283" t="b">
        <f>OR(Tabla19712[[#This Row],[Tiempo_lineal (ns)]]&gt;$C$508,Tabla19712[[#This Row],[Tiempo_lineal (ns)]]&lt;$C$509)</f>
        <v>0</v>
      </c>
      <c r="T283" t="b">
        <f>OR(Tabla19712[[#This Row],[Tiempo_normal (ns)]]&gt;$D$508,Tabla19712[[#This Row],[Tiempo_normal (ns)]]&lt;$D$509)</f>
        <v>0</v>
      </c>
      <c r="U283" s="7">
        <v>280</v>
      </c>
      <c r="V283" t="b">
        <f>OR(Tabla310813[[#This Row],[Tiempo_lineal (ns)]]&gt;$F$508,Tabla310813[[#This Row],[Tiempo_lineal (ns)]]&lt;$F$509)</f>
        <v>0</v>
      </c>
      <c r="W283" t="b">
        <f>OR(Tabla310813[[#This Row],[Tiempo_normal (ns)]]&gt;$G$508,Tabla310813[[#This Row],[Tiempo_normal (ns)]]&lt;$G$509)</f>
        <v>0</v>
      </c>
      <c r="X283" s="7">
        <v>280</v>
      </c>
      <c r="Y283" t="b">
        <f>OR(Tabla411914[[#This Row],[Tiempo_lineal (ns)]]&gt;$I$508,Tabla411914[[#This Row],[Tiempo_lineal (ns)]]&lt;$I$509)</f>
        <v>0</v>
      </c>
      <c r="Z283" t="b">
        <f>OR(Tabla411914[[#This Row],[Tiempo_normal (ns)]]&gt;$J$508,Tabla411914[[#This Row],[Tiempo_normal (ns)]]&lt;$J$509)</f>
        <v>1</v>
      </c>
      <c r="AA283" s="7">
        <v>280</v>
      </c>
      <c r="AB283" t="b">
        <f>OR(Tabla5121015[[#This Row],[Tiempo_lineal (ns)]]&gt;$L$508,Tabla5121015[[#This Row],[Tiempo_lineal (ns)]]&lt;$L$509)</f>
        <v>1</v>
      </c>
      <c r="AC283" t="b">
        <f>OR(Tabla5121015[[#This Row],[Tiempo_normal (ns)]]&gt;$M$508,Tabla5121015[[#This Row],[Tiempo_normal (ns)]]&lt;$M$509)</f>
        <v>0</v>
      </c>
      <c r="AD283" s="7">
        <v>280</v>
      </c>
      <c r="AE283" t="b">
        <f>OR(Tabla6131116[[#This Row],[Tiempo_lineal (ns)]]&gt;$O$508,Tabla6131116[[#This Row],[Tiempo_lineal (ns)]]&lt;$O$509)</f>
        <v>1</v>
      </c>
      <c r="AF283" s="6" t="b">
        <f>OR(Tabla6131116[[#This Row],[Tiempo_normal (ns)]]&gt;$P$508,Tabla6131116[[#This Row],[Tiempo_normal (ns)]]&lt;$P$509)</f>
        <v>0</v>
      </c>
    </row>
    <row r="284" spans="2:32" x14ac:dyDescent="0.3">
      <c r="B284">
        <v>281</v>
      </c>
      <c r="C284">
        <v>2603</v>
      </c>
      <c r="D284">
        <v>2051</v>
      </c>
      <c r="E284">
        <v>281</v>
      </c>
      <c r="F284">
        <v>8943</v>
      </c>
      <c r="G284">
        <v>2133</v>
      </c>
      <c r="H284">
        <v>281</v>
      </c>
      <c r="I284">
        <v>16499</v>
      </c>
      <c r="J284">
        <v>24244</v>
      </c>
      <c r="K284">
        <v>281</v>
      </c>
      <c r="L284">
        <v>43865</v>
      </c>
      <c r="M284">
        <v>42949</v>
      </c>
      <c r="N284">
        <v>281</v>
      </c>
      <c r="O284">
        <v>169534</v>
      </c>
      <c r="P284">
        <v>8488</v>
      </c>
      <c r="R284" s="5">
        <v>281</v>
      </c>
      <c r="S284" t="b">
        <f>OR(Tabla19712[[#This Row],[Tiempo_lineal (ns)]]&gt;$C$508,Tabla19712[[#This Row],[Tiempo_lineal (ns)]]&lt;$C$509)</f>
        <v>0</v>
      </c>
      <c r="T284" t="b">
        <f>OR(Tabla19712[[#This Row],[Tiempo_normal (ns)]]&gt;$D$508,Tabla19712[[#This Row],[Tiempo_normal (ns)]]&lt;$D$509)</f>
        <v>0</v>
      </c>
      <c r="U284" s="5">
        <v>281</v>
      </c>
      <c r="V284" t="b">
        <f>OR(Tabla310813[[#This Row],[Tiempo_lineal (ns)]]&gt;$F$508,Tabla310813[[#This Row],[Tiempo_lineal (ns)]]&lt;$F$509)</f>
        <v>0</v>
      </c>
      <c r="W284" t="b">
        <f>OR(Tabla310813[[#This Row],[Tiempo_normal (ns)]]&gt;$G$508,Tabla310813[[#This Row],[Tiempo_normal (ns)]]&lt;$G$509)</f>
        <v>0</v>
      </c>
      <c r="X284" s="5">
        <v>281</v>
      </c>
      <c r="Y284" t="b">
        <f>OR(Tabla411914[[#This Row],[Tiempo_lineal (ns)]]&gt;$I$508,Tabla411914[[#This Row],[Tiempo_lineal (ns)]]&lt;$I$509)</f>
        <v>0</v>
      </c>
      <c r="Z284" t="b">
        <f>OR(Tabla411914[[#This Row],[Tiempo_normal (ns)]]&gt;$J$508,Tabla411914[[#This Row],[Tiempo_normal (ns)]]&lt;$J$509)</f>
        <v>1</v>
      </c>
      <c r="AA284" s="5">
        <v>281</v>
      </c>
      <c r="AB284" t="b">
        <f>OR(Tabla5121015[[#This Row],[Tiempo_lineal (ns)]]&gt;$L$508,Tabla5121015[[#This Row],[Tiempo_lineal (ns)]]&lt;$L$509)</f>
        <v>0</v>
      </c>
      <c r="AC284" t="b">
        <f>OR(Tabla5121015[[#This Row],[Tiempo_normal (ns)]]&gt;$M$508,Tabla5121015[[#This Row],[Tiempo_normal (ns)]]&lt;$M$509)</f>
        <v>1</v>
      </c>
      <c r="AD284" s="5">
        <v>281</v>
      </c>
      <c r="AE284" t="b">
        <f>OR(Tabla6131116[[#This Row],[Tiempo_lineal (ns)]]&gt;$O$508,Tabla6131116[[#This Row],[Tiempo_lineal (ns)]]&lt;$O$509)</f>
        <v>0</v>
      </c>
      <c r="AF284" s="6" t="b">
        <f>OR(Tabla6131116[[#This Row],[Tiempo_normal (ns)]]&gt;$P$508,Tabla6131116[[#This Row],[Tiempo_normal (ns)]]&lt;$P$509)</f>
        <v>0</v>
      </c>
    </row>
    <row r="285" spans="2:32" x14ac:dyDescent="0.3">
      <c r="B285">
        <v>282</v>
      </c>
      <c r="C285">
        <v>1525</v>
      </c>
      <c r="D285">
        <v>1565</v>
      </c>
      <c r="E285">
        <v>282</v>
      </c>
      <c r="F285">
        <v>7731</v>
      </c>
      <c r="G285">
        <v>2396</v>
      </c>
      <c r="H285">
        <v>282</v>
      </c>
      <c r="I285">
        <v>25023</v>
      </c>
      <c r="J285">
        <v>5549</v>
      </c>
      <c r="K285">
        <v>282</v>
      </c>
      <c r="L285">
        <v>45321</v>
      </c>
      <c r="M285">
        <v>4115</v>
      </c>
      <c r="N285">
        <v>282</v>
      </c>
      <c r="O285">
        <v>139258</v>
      </c>
      <c r="P285">
        <v>9529</v>
      </c>
      <c r="R285" s="7">
        <v>282</v>
      </c>
      <c r="S285" t="b">
        <f>OR(Tabla19712[[#This Row],[Tiempo_lineal (ns)]]&gt;$C$508,Tabla19712[[#This Row],[Tiempo_lineal (ns)]]&lt;$C$509)</f>
        <v>0</v>
      </c>
      <c r="T285" t="b">
        <f>OR(Tabla19712[[#This Row],[Tiempo_normal (ns)]]&gt;$D$508,Tabla19712[[#This Row],[Tiempo_normal (ns)]]&lt;$D$509)</f>
        <v>0</v>
      </c>
      <c r="U285" s="7">
        <v>282</v>
      </c>
      <c r="V285" t="b">
        <f>OR(Tabla310813[[#This Row],[Tiempo_lineal (ns)]]&gt;$F$508,Tabla310813[[#This Row],[Tiempo_lineal (ns)]]&lt;$F$509)</f>
        <v>0</v>
      </c>
      <c r="W285" t="b">
        <f>OR(Tabla310813[[#This Row],[Tiempo_normal (ns)]]&gt;$G$508,Tabla310813[[#This Row],[Tiempo_normal (ns)]]&lt;$G$509)</f>
        <v>0</v>
      </c>
      <c r="X285" s="7">
        <v>282</v>
      </c>
      <c r="Y285" t="b">
        <f>OR(Tabla411914[[#This Row],[Tiempo_lineal (ns)]]&gt;$I$508,Tabla411914[[#This Row],[Tiempo_lineal (ns)]]&lt;$I$509)</f>
        <v>0</v>
      </c>
      <c r="Z285" t="b">
        <f>OR(Tabla411914[[#This Row],[Tiempo_normal (ns)]]&gt;$J$508,Tabla411914[[#This Row],[Tiempo_normal (ns)]]&lt;$J$509)</f>
        <v>0</v>
      </c>
      <c r="AA285" s="7">
        <v>282</v>
      </c>
      <c r="AB285" t="b">
        <f>OR(Tabla5121015[[#This Row],[Tiempo_lineal (ns)]]&gt;$L$508,Tabla5121015[[#This Row],[Tiempo_lineal (ns)]]&lt;$L$509)</f>
        <v>0</v>
      </c>
      <c r="AC285" t="b">
        <f>OR(Tabla5121015[[#This Row],[Tiempo_normal (ns)]]&gt;$M$508,Tabla5121015[[#This Row],[Tiempo_normal (ns)]]&lt;$M$509)</f>
        <v>0</v>
      </c>
      <c r="AD285" s="7">
        <v>282</v>
      </c>
      <c r="AE285" t="b">
        <f>OR(Tabla6131116[[#This Row],[Tiempo_lineal (ns)]]&gt;$O$508,Tabla6131116[[#This Row],[Tiempo_lineal (ns)]]&lt;$O$509)</f>
        <v>0</v>
      </c>
      <c r="AF285" s="6" t="b">
        <f>OR(Tabla6131116[[#This Row],[Tiempo_normal (ns)]]&gt;$P$508,Tabla6131116[[#This Row],[Tiempo_normal (ns)]]&lt;$P$509)</f>
        <v>0</v>
      </c>
    </row>
    <row r="286" spans="2:32" x14ac:dyDescent="0.3">
      <c r="B286">
        <v>283</v>
      </c>
      <c r="C286">
        <v>2618</v>
      </c>
      <c r="D286">
        <v>991</v>
      </c>
      <c r="E286">
        <v>283</v>
      </c>
      <c r="F286">
        <v>4618</v>
      </c>
      <c r="G286">
        <v>2314</v>
      </c>
      <c r="H286">
        <v>283</v>
      </c>
      <c r="I286">
        <v>17022</v>
      </c>
      <c r="J286">
        <v>3412</v>
      </c>
      <c r="K286">
        <v>283</v>
      </c>
      <c r="L286">
        <v>43905</v>
      </c>
      <c r="M286">
        <v>3641</v>
      </c>
      <c r="N286">
        <v>283</v>
      </c>
      <c r="O286">
        <v>131929</v>
      </c>
      <c r="P286">
        <v>7406</v>
      </c>
      <c r="R286" s="5">
        <v>283</v>
      </c>
      <c r="S286" t="b">
        <f>OR(Tabla19712[[#This Row],[Tiempo_lineal (ns)]]&gt;$C$508,Tabla19712[[#This Row],[Tiempo_lineal (ns)]]&lt;$C$509)</f>
        <v>0</v>
      </c>
      <c r="T286" t="b">
        <f>OR(Tabla19712[[#This Row],[Tiempo_normal (ns)]]&gt;$D$508,Tabla19712[[#This Row],[Tiempo_normal (ns)]]&lt;$D$509)</f>
        <v>0</v>
      </c>
      <c r="U286" s="5">
        <v>283</v>
      </c>
      <c r="V286" t="b">
        <f>OR(Tabla310813[[#This Row],[Tiempo_lineal (ns)]]&gt;$F$508,Tabla310813[[#This Row],[Tiempo_lineal (ns)]]&lt;$F$509)</f>
        <v>0</v>
      </c>
      <c r="W286" t="b">
        <f>OR(Tabla310813[[#This Row],[Tiempo_normal (ns)]]&gt;$G$508,Tabla310813[[#This Row],[Tiempo_normal (ns)]]&lt;$G$509)</f>
        <v>0</v>
      </c>
      <c r="X286" s="5">
        <v>283</v>
      </c>
      <c r="Y286" t="b">
        <f>OR(Tabla411914[[#This Row],[Tiempo_lineal (ns)]]&gt;$I$508,Tabla411914[[#This Row],[Tiempo_lineal (ns)]]&lt;$I$509)</f>
        <v>0</v>
      </c>
      <c r="Z286" t="b">
        <f>OR(Tabla411914[[#This Row],[Tiempo_normal (ns)]]&gt;$J$508,Tabla411914[[#This Row],[Tiempo_normal (ns)]]&lt;$J$509)</f>
        <v>0</v>
      </c>
      <c r="AA286" s="5">
        <v>283</v>
      </c>
      <c r="AB286" t="b">
        <f>OR(Tabla5121015[[#This Row],[Tiempo_lineal (ns)]]&gt;$L$508,Tabla5121015[[#This Row],[Tiempo_lineal (ns)]]&lt;$L$509)</f>
        <v>0</v>
      </c>
      <c r="AC286" t="b">
        <f>OR(Tabla5121015[[#This Row],[Tiempo_normal (ns)]]&gt;$M$508,Tabla5121015[[#This Row],[Tiempo_normal (ns)]]&lt;$M$509)</f>
        <v>0</v>
      </c>
      <c r="AD286" s="5">
        <v>283</v>
      </c>
      <c r="AE286" t="b">
        <f>OR(Tabla6131116[[#This Row],[Tiempo_lineal (ns)]]&gt;$O$508,Tabla6131116[[#This Row],[Tiempo_lineal (ns)]]&lt;$O$509)</f>
        <v>0</v>
      </c>
      <c r="AF286" s="6" t="b">
        <f>OR(Tabla6131116[[#This Row],[Tiempo_normal (ns)]]&gt;$P$508,Tabla6131116[[#This Row],[Tiempo_normal (ns)]]&lt;$P$509)</f>
        <v>0</v>
      </c>
    </row>
    <row r="287" spans="2:32" x14ac:dyDescent="0.3">
      <c r="B287">
        <v>284</v>
      </c>
      <c r="C287">
        <v>1706</v>
      </c>
      <c r="D287">
        <v>1267</v>
      </c>
      <c r="E287">
        <v>284</v>
      </c>
      <c r="F287">
        <v>4937</v>
      </c>
      <c r="G287">
        <v>5923</v>
      </c>
      <c r="H287">
        <v>284</v>
      </c>
      <c r="I287">
        <v>17553</v>
      </c>
      <c r="J287">
        <v>3748</v>
      </c>
      <c r="K287">
        <v>284</v>
      </c>
      <c r="L287">
        <v>6351</v>
      </c>
      <c r="M287">
        <v>43894</v>
      </c>
      <c r="N287">
        <v>284</v>
      </c>
      <c r="O287">
        <v>132456</v>
      </c>
      <c r="P287">
        <v>5123</v>
      </c>
      <c r="R287" s="7">
        <v>284</v>
      </c>
      <c r="S287" t="b">
        <f>OR(Tabla19712[[#This Row],[Tiempo_lineal (ns)]]&gt;$C$508,Tabla19712[[#This Row],[Tiempo_lineal (ns)]]&lt;$C$509)</f>
        <v>0</v>
      </c>
      <c r="T287" t="b">
        <f>OR(Tabla19712[[#This Row],[Tiempo_normal (ns)]]&gt;$D$508,Tabla19712[[#This Row],[Tiempo_normal (ns)]]&lt;$D$509)</f>
        <v>0</v>
      </c>
      <c r="U287" s="7">
        <v>284</v>
      </c>
      <c r="V287" t="b">
        <f>OR(Tabla310813[[#This Row],[Tiempo_lineal (ns)]]&gt;$F$508,Tabla310813[[#This Row],[Tiempo_lineal (ns)]]&lt;$F$509)</f>
        <v>0</v>
      </c>
      <c r="W287" t="b">
        <f>OR(Tabla310813[[#This Row],[Tiempo_normal (ns)]]&gt;$G$508,Tabla310813[[#This Row],[Tiempo_normal (ns)]]&lt;$G$509)</f>
        <v>0</v>
      </c>
      <c r="X287" s="7">
        <v>284</v>
      </c>
      <c r="Y287" t="b">
        <f>OR(Tabla411914[[#This Row],[Tiempo_lineal (ns)]]&gt;$I$508,Tabla411914[[#This Row],[Tiempo_lineal (ns)]]&lt;$I$509)</f>
        <v>0</v>
      </c>
      <c r="Z287" t="b">
        <f>OR(Tabla411914[[#This Row],[Tiempo_normal (ns)]]&gt;$J$508,Tabla411914[[#This Row],[Tiempo_normal (ns)]]&lt;$J$509)</f>
        <v>0</v>
      </c>
      <c r="AA287" s="7">
        <v>284</v>
      </c>
      <c r="AB287" t="b">
        <f>OR(Tabla5121015[[#This Row],[Tiempo_lineal (ns)]]&gt;$L$508,Tabla5121015[[#This Row],[Tiempo_lineal (ns)]]&lt;$L$509)</f>
        <v>1</v>
      </c>
      <c r="AC287" t="b">
        <f>OR(Tabla5121015[[#This Row],[Tiempo_normal (ns)]]&gt;$M$508,Tabla5121015[[#This Row],[Tiempo_normal (ns)]]&lt;$M$509)</f>
        <v>1</v>
      </c>
      <c r="AD287" s="7">
        <v>284</v>
      </c>
      <c r="AE287" t="b">
        <f>OR(Tabla6131116[[#This Row],[Tiempo_lineal (ns)]]&gt;$O$508,Tabla6131116[[#This Row],[Tiempo_lineal (ns)]]&lt;$O$509)</f>
        <v>0</v>
      </c>
      <c r="AF287" s="6" t="b">
        <f>OR(Tabla6131116[[#This Row],[Tiempo_normal (ns)]]&gt;$P$508,Tabla6131116[[#This Row],[Tiempo_normal (ns)]]&lt;$P$509)</f>
        <v>0</v>
      </c>
    </row>
    <row r="288" spans="2:32" x14ac:dyDescent="0.3">
      <c r="B288">
        <v>285</v>
      </c>
      <c r="C288">
        <v>2452</v>
      </c>
      <c r="D288">
        <v>633</v>
      </c>
      <c r="E288">
        <v>285</v>
      </c>
      <c r="F288">
        <v>7544</v>
      </c>
      <c r="G288">
        <v>11188</v>
      </c>
      <c r="H288">
        <v>285</v>
      </c>
      <c r="I288">
        <v>19262</v>
      </c>
      <c r="J288">
        <v>27262</v>
      </c>
      <c r="K288">
        <v>285</v>
      </c>
      <c r="L288">
        <v>13490</v>
      </c>
      <c r="M288">
        <v>4137</v>
      </c>
      <c r="N288">
        <v>285</v>
      </c>
      <c r="O288">
        <v>278515</v>
      </c>
      <c r="P288">
        <v>5484</v>
      </c>
      <c r="R288" s="5">
        <v>285</v>
      </c>
      <c r="S288" t="b">
        <f>OR(Tabla19712[[#This Row],[Tiempo_lineal (ns)]]&gt;$C$508,Tabla19712[[#This Row],[Tiempo_lineal (ns)]]&lt;$C$509)</f>
        <v>0</v>
      </c>
      <c r="T288" t="b">
        <f>OR(Tabla19712[[#This Row],[Tiempo_normal (ns)]]&gt;$D$508,Tabla19712[[#This Row],[Tiempo_normal (ns)]]&lt;$D$509)</f>
        <v>0</v>
      </c>
      <c r="U288" s="5">
        <v>285</v>
      </c>
      <c r="V288" t="b">
        <f>OR(Tabla310813[[#This Row],[Tiempo_lineal (ns)]]&gt;$F$508,Tabla310813[[#This Row],[Tiempo_lineal (ns)]]&lt;$F$509)</f>
        <v>0</v>
      </c>
      <c r="W288" t="b">
        <f>OR(Tabla310813[[#This Row],[Tiempo_normal (ns)]]&gt;$G$508,Tabla310813[[#This Row],[Tiempo_normal (ns)]]&lt;$G$509)</f>
        <v>1</v>
      </c>
      <c r="X288" s="5">
        <v>285</v>
      </c>
      <c r="Y288" t="b">
        <f>OR(Tabla411914[[#This Row],[Tiempo_lineal (ns)]]&gt;$I$508,Tabla411914[[#This Row],[Tiempo_lineal (ns)]]&lt;$I$509)</f>
        <v>0</v>
      </c>
      <c r="Z288" t="b">
        <f>OR(Tabla411914[[#This Row],[Tiempo_normal (ns)]]&gt;$J$508,Tabla411914[[#This Row],[Tiempo_normal (ns)]]&lt;$J$509)</f>
        <v>1</v>
      </c>
      <c r="AA288" s="5">
        <v>285</v>
      </c>
      <c r="AB288" t="b">
        <f>OR(Tabla5121015[[#This Row],[Tiempo_lineal (ns)]]&gt;$L$508,Tabla5121015[[#This Row],[Tiempo_lineal (ns)]]&lt;$L$509)</f>
        <v>1</v>
      </c>
      <c r="AC288" t="b">
        <f>OR(Tabla5121015[[#This Row],[Tiempo_normal (ns)]]&gt;$M$508,Tabla5121015[[#This Row],[Tiempo_normal (ns)]]&lt;$M$509)</f>
        <v>0</v>
      </c>
      <c r="AD288" s="5">
        <v>285</v>
      </c>
      <c r="AE288" t="b">
        <f>OR(Tabla6131116[[#This Row],[Tiempo_lineal (ns)]]&gt;$O$508,Tabla6131116[[#This Row],[Tiempo_lineal (ns)]]&lt;$O$509)</f>
        <v>1</v>
      </c>
      <c r="AF288" s="6" t="b">
        <f>OR(Tabla6131116[[#This Row],[Tiempo_normal (ns)]]&gt;$P$508,Tabla6131116[[#This Row],[Tiempo_normal (ns)]]&lt;$P$509)</f>
        <v>0</v>
      </c>
    </row>
    <row r="289" spans="2:32" x14ac:dyDescent="0.3">
      <c r="B289">
        <v>286</v>
      </c>
      <c r="C289">
        <v>2396</v>
      </c>
      <c r="D289">
        <v>1659</v>
      </c>
      <c r="E289">
        <v>286</v>
      </c>
      <c r="F289">
        <v>6454</v>
      </c>
      <c r="G289">
        <v>2356</v>
      </c>
      <c r="H289">
        <v>286</v>
      </c>
      <c r="I289">
        <v>27499</v>
      </c>
      <c r="J289">
        <v>4393</v>
      </c>
      <c r="K289">
        <v>286</v>
      </c>
      <c r="L289">
        <v>44900</v>
      </c>
      <c r="M289">
        <v>4904</v>
      </c>
      <c r="N289">
        <v>286</v>
      </c>
      <c r="O289">
        <v>247258</v>
      </c>
      <c r="P289">
        <v>6532</v>
      </c>
      <c r="R289" s="7">
        <v>286</v>
      </c>
      <c r="S289" t="b">
        <f>OR(Tabla19712[[#This Row],[Tiempo_lineal (ns)]]&gt;$C$508,Tabla19712[[#This Row],[Tiempo_lineal (ns)]]&lt;$C$509)</f>
        <v>0</v>
      </c>
      <c r="T289" t="b">
        <f>OR(Tabla19712[[#This Row],[Tiempo_normal (ns)]]&gt;$D$508,Tabla19712[[#This Row],[Tiempo_normal (ns)]]&lt;$D$509)</f>
        <v>0</v>
      </c>
      <c r="U289" s="7">
        <v>286</v>
      </c>
      <c r="V289" t="b">
        <f>OR(Tabla310813[[#This Row],[Tiempo_lineal (ns)]]&gt;$F$508,Tabla310813[[#This Row],[Tiempo_lineal (ns)]]&lt;$F$509)</f>
        <v>0</v>
      </c>
      <c r="W289" t="b">
        <f>OR(Tabla310813[[#This Row],[Tiempo_normal (ns)]]&gt;$G$508,Tabla310813[[#This Row],[Tiempo_normal (ns)]]&lt;$G$509)</f>
        <v>0</v>
      </c>
      <c r="X289" s="7">
        <v>286</v>
      </c>
      <c r="Y289" t="b">
        <f>OR(Tabla411914[[#This Row],[Tiempo_lineal (ns)]]&gt;$I$508,Tabla411914[[#This Row],[Tiempo_lineal (ns)]]&lt;$I$509)</f>
        <v>1</v>
      </c>
      <c r="Z289" t="b">
        <f>OR(Tabla411914[[#This Row],[Tiempo_normal (ns)]]&gt;$J$508,Tabla411914[[#This Row],[Tiempo_normal (ns)]]&lt;$J$509)</f>
        <v>0</v>
      </c>
      <c r="AA289" s="7">
        <v>286</v>
      </c>
      <c r="AB289" t="b">
        <f>OR(Tabla5121015[[#This Row],[Tiempo_lineal (ns)]]&gt;$L$508,Tabla5121015[[#This Row],[Tiempo_lineal (ns)]]&lt;$L$509)</f>
        <v>0</v>
      </c>
      <c r="AC289" t="b">
        <f>OR(Tabla5121015[[#This Row],[Tiempo_normal (ns)]]&gt;$M$508,Tabla5121015[[#This Row],[Tiempo_normal (ns)]]&lt;$M$509)</f>
        <v>0</v>
      </c>
      <c r="AD289" s="7">
        <v>286</v>
      </c>
      <c r="AE289" t="b">
        <f>OR(Tabla6131116[[#This Row],[Tiempo_lineal (ns)]]&gt;$O$508,Tabla6131116[[#This Row],[Tiempo_lineal (ns)]]&lt;$O$509)</f>
        <v>1</v>
      </c>
      <c r="AF289" s="6" t="b">
        <f>OR(Tabla6131116[[#This Row],[Tiempo_normal (ns)]]&gt;$P$508,Tabla6131116[[#This Row],[Tiempo_normal (ns)]]&lt;$P$509)</f>
        <v>0</v>
      </c>
    </row>
    <row r="290" spans="2:32" x14ac:dyDescent="0.3">
      <c r="B290">
        <v>287</v>
      </c>
      <c r="C290">
        <v>2451</v>
      </c>
      <c r="D290">
        <v>801</v>
      </c>
      <c r="E290">
        <v>287</v>
      </c>
      <c r="F290">
        <v>5630</v>
      </c>
      <c r="G290">
        <v>3439</v>
      </c>
      <c r="H290">
        <v>287</v>
      </c>
      <c r="I290">
        <v>19583</v>
      </c>
      <c r="J290">
        <v>3572</v>
      </c>
      <c r="K290">
        <v>287</v>
      </c>
      <c r="L290">
        <v>54456</v>
      </c>
      <c r="M290">
        <v>4861</v>
      </c>
      <c r="N290">
        <v>287</v>
      </c>
      <c r="O290">
        <v>130695</v>
      </c>
      <c r="P290">
        <v>4126</v>
      </c>
      <c r="R290" s="5">
        <v>287</v>
      </c>
      <c r="S290" t="b">
        <f>OR(Tabla19712[[#This Row],[Tiempo_lineal (ns)]]&gt;$C$508,Tabla19712[[#This Row],[Tiempo_lineal (ns)]]&lt;$C$509)</f>
        <v>0</v>
      </c>
      <c r="T290" t="b">
        <f>OR(Tabla19712[[#This Row],[Tiempo_normal (ns)]]&gt;$D$508,Tabla19712[[#This Row],[Tiempo_normal (ns)]]&lt;$D$509)</f>
        <v>0</v>
      </c>
      <c r="U290" s="5">
        <v>287</v>
      </c>
      <c r="V290" t="b">
        <f>OR(Tabla310813[[#This Row],[Tiempo_lineal (ns)]]&gt;$F$508,Tabla310813[[#This Row],[Tiempo_lineal (ns)]]&lt;$F$509)</f>
        <v>0</v>
      </c>
      <c r="W290" t="b">
        <f>OR(Tabla310813[[#This Row],[Tiempo_normal (ns)]]&gt;$G$508,Tabla310813[[#This Row],[Tiempo_normal (ns)]]&lt;$G$509)</f>
        <v>0</v>
      </c>
      <c r="X290" s="5">
        <v>287</v>
      </c>
      <c r="Y290" t="b">
        <f>OR(Tabla411914[[#This Row],[Tiempo_lineal (ns)]]&gt;$I$508,Tabla411914[[#This Row],[Tiempo_lineal (ns)]]&lt;$I$509)</f>
        <v>0</v>
      </c>
      <c r="Z290" t="b">
        <f>OR(Tabla411914[[#This Row],[Tiempo_normal (ns)]]&gt;$J$508,Tabla411914[[#This Row],[Tiempo_normal (ns)]]&lt;$J$509)</f>
        <v>0</v>
      </c>
      <c r="AA290" s="5">
        <v>287</v>
      </c>
      <c r="AB290" t="b">
        <f>OR(Tabla5121015[[#This Row],[Tiempo_lineal (ns)]]&gt;$L$508,Tabla5121015[[#This Row],[Tiempo_lineal (ns)]]&lt;$L$509)</f>
        <v>1</v>
      </c>
      <c r="AC290" t="b">
        <f>OR(Tabla5121015[[#This Row],[Tiempo_normal (ns)]]&gt;$M$508,Tabla5121015[[#This Row],[Tiempo_normal (ns)]]&lt;$M$509)</f>
        <v>0</v>
      </c>
      <c r="AD290" s="5">
        <v>287</v>
      </c>
      <c r="AE290" t="b">
        <f>OR(Tabla6131116[[#This Row],[Tiempo_lineal (ns)]]&gt;$O$508,Tabla6131116[[#This Row],[Tiempo_lineal (ns)]]&lt;$O$509)</f>
        <v>0</v>
      </c>
      <c r="AF290" s="6" t="b">
        <f>OR(Tabla6131116[[#This Row],[Tiempo_normal (ns)]]&gt;$P$508,Tabla6131116[[#This Row],[Tiempo_normal (ns)]]&lt;$P$509)</f>
        <v>0</v>
      </c>
    </row>
    <row r="291" spans="2:32" x14ac:dyDescent="0.3">
      <c r="B291">
        <v>288</v>
      </c>
      <c r="C291">
        <v>2454</v>
      </c>
      <c r="D291">
        <v>2263</v>
      </c>
      <c r="E291">
        <v>288</v>
      </c>
      <c r="F291">
        <v>10100</v>
      </c>
      <c r="G291">
        <v>2099</v>
      </c>
      <c r="H291">
        <v>288</v>
      </c>
      <c r="I291">
        <v>17433</v>
      </c>
      <c r="J291">
        <v>7573</v>
      </c>
      <c r="K291">
        <v>288</v>
      </c>
      <c r="L291">
        <v>127973</v>
      </c>
      <c r="M291">
        <v>4112</v>
      </c>
      <c r="N291">
        <v>288</v>
      </c>
      <c r="O291">
        <v>127007</v>
      </c>
      <c r="P291">
        <v>9853</v>
      </c>
      <c r="R291" s="7">
        <v>288</v>
      </c>
      <c r="S291" t="b">
        <f>OR(Tabla19712[[#This Row],[Tiempo_lineal (ns)]]&gt;$C$508,Tabla19712[[#This Row],[Tiempo_lineal (ns)]]&lt;$C$509)</f>
        <v>0</v>
      </c>
      <c r="T291" t="b">
        <f>OR(Tabla19712[[#This Row],[Tiempo_normal (ns)]]&gt;$D$508,Tabla19712[[#This Row],[Tiempo_normal (ns)]]&lt;$D$509)</f>
        <v>0</v>
      </c>
      <c r="U291" s="7">
        <v>288</v>
      </c>
      <c r="V291" t="b">
        <f>OR(Tabla310813[[#This Row],[Tiempo_lineal (ns)]]&gt;$F$508,Tabla310813[[#This Row],[Tiempo_lineal (ns)]]&lt;$F$509)</f>
        <v>1</v>
      </c>
      <c r="W291" t="b">
        <f>OR(Tabla310813[[#This Row],[Tiempo_normal (ns)]]&gt;$G$508,Tabla310813[[#This Row],[Tiempo_normal (ns)]]&lt;$G$509)</f>
        <v>0</v>
      </c>
      <c r="X291" s="7">
        <v>288</v>
      </c>
      <c r="Y291" t="b">
        <f>OR(Tabla411914[[#This Row],[Tiempo_lineal (ns)]]&gt;$I$508,Tabla411914[[#This Row],[Tiempo_lineal (ns)]]&lt;$I$509)</f>
        <v>0</v>
      </c>
      <c r="Z291" t="b">
        <f>OR(Tabla411914[[#This Row],[Tiempo_normal (ns)]]&gt;$J$508,Tabla411914[[#This Row],[Tiempo_normal (ns)]]&lt;$J$509)</f>
        <v>0</v>
      </c>
      <c r="AA291" s="7">
        <v>288</v>
      </c>
      <c r="AB291" t="b">
        <f>OR(Tabla5121015[[#This Row],[Tiempo_lineal (ns)]]&gt;$L$508,Tabla5121015[[#This Row],[Tiempo_lineal (ns)]]&lt;$L$509)</f>
        <v>1</v>
      </c>
      <c r="AC291" t="b">
        <f>OR(Tabla5121015[[#This Row],[Tiempo_normal (ns)]]&gt;$M$508,Tabla5121015[[#This Row],[Tiempo_normal (ns)]]&lt;$M$509)</f>
        <v>0</v>
      </c>
      <c r="AD291" s="7">
        <v>288</v>
      </c>
      <c r="AE291" t="b">
        <f>OR(Tabla6131116[[#This Row],[Tiempo_lineal (ns)]]&gt;$O$508,Tabla6131116[[#This Row],[Tiempo_lineal (ns)]]&lt;$O$509)</f>
        <v>0</v>
      </c>
      <c r="AF291" s="6" t="b">
        <f>OR(Tabla6131116[[#This Row],[Tiempo_normal (ns)]]&gt;$P$508,Tabla6131116[[#This Row],[Tiempo_normal (ns)]]&lt;$P$509)</f>
        <v>0</v>
      </c>
    </row>
    <row r="292" spans="2:32" x14ac:dyDescent="0.3">
      <c r="B292">
        <v>289</v>
      </c>
      <c r="C292">
        <v>2689</v>
      </c>
      <c r="D292">
        <v>811</v>
      </c>
      <c r="E292">
        <v>289</v>
      </c>
      <c r="F292">
        <v>9748</v>
      </c>
      <c r="G292">
        <v>6003</v>
      </c>
      <c r="H292">
        <v>289</v>
      </c>
      <c r="I292">
        <v>18778</v>
      </c>
      <c r="J292">
        <v>5641</v>
      </c>
      <c r="K292">
        <v>289</v>
      </c>
      <c r="L292">
        <v>54981</v>
      </c>
      <c r="M292">
        <v>4383</v>
      </c>
      <c r="N292">
        <v>289</v>
      </c>
      <c r="O292">
        <v>69980</v>
      </c>
      <c r="P292">
        <v>170335</v>
      </c>
      <c r="R292" s="5">
        <v>289</v>
      </c>
      <c r="S292" t="b">
        <f>OR(Tabla19712[[#This Row],[Tiempo_lineal (ns)]]&gt;$C$508,Tabla19712[[#This Row],[Tiempo_lineal (ns)]]&lt;$C$509)</f>
        <v>0</v>
      </c>
      <c r="T292" t="b">
        <f>OR(Tabla19712[[#This Row],[Tiempo_normal (ns)]]&gt;$D$508,Tabla19712[[#This Row],[Tiempo_normal (ns)]]&lt;$D$509)</f>
        <v>0</v>
      </c>
      <c r="U292" s="5">
        <v>289</v>
      </c>
      <c r="V292" t="b">
        <f>OR(Tabla310813[[#This Row],[Tiempo_lineal (ns)]]&gt;$F$508,Tabla310813[[#This Row],[Tiempo_lineal (ns)]]&lt;$F$509)</f>
        <v>1</v>
      </c>
      <c r="W292" t="b">
        <f>OR(Tabla310813[[#This Row],[Tiempo_normal (ns)]]&gt;$G$508,Tabla310813[[#This Row],[Tiempo_normal (ns)]]&lt;$G$509)</f>
        <v>0</v>
      </c>
      <c r="X292" s="5">
        <v>289</v>
      </c>
      <c r="Y292" t="b">
        <f>OR(Tabla411914[[#This Row],[Tiempo_lineal (ns)]]&gt;$I$508,Tabla411914[[#This Row],[Tiempo_lineal (ns)]]&lt;$I$509)</f>
        <v>0</v>
      </c>
      <c r="Z292" t="b">
        <f>OR(Tabla411914[[#This Row],[Tiempo_normal (ns)]]&gt;$J$508,Tabla411914[[#This Row],[Tiempo_normal (ns)]]&lt;$J$509)</f>
        <v>0</v>
      </c>
      <c r="AA292" s="5">
        <v>289</v>
      </c>
      <c r="AB292" t="b">
        <f>OR(Tabla5121015[[#This Row],[Tiempo_lineal (ns)]]&gt;$L$508,Tabla5121015[[#This Row],[Tiempo_lineal (ns)]]&lt;$L$509)</f>
        <v>1</v>
      </c>
      <c r="AC292" t="b">
        <f>OR(Tabla5121015[[#This Row],[Tiempo_normal (ns)]]&gt;$M$508,Tabla5121015[[#This Row],[Tiempo_normal (ns)]]&lt;$M$509)</f>
        <v>0</v>
      </c>
      <c r="AD292" s="5">
        <v>289</v>
      </c>
      <c r="AE292" t="b">
        <f>OR(Tabla6131116[[#This Row],[Tiempo_lineal (ns)]]&gt;$O$508,Tabla6131116[[#This Row],[Tiempo_lineal (ns)]]&lt;$O$509)</f>
        <v>1</v>
      </c>
      <c r="AF292" s="6" t="b">
        <f>OR(Tabla6131116[[#This Row],[Tiempo_normal (ns)]]&gt;$P$508,Tabla6131116[[#This Row],[Tiempo_normal (ns)]]&lt;$P$509)</f>
        <v>1</v>
      </c>
    </row>
    <row r="293" spans="2:32" x14ac:dyDescent="0.3">
      <c r="B293">
        <v>290</v>
      </c>
      <c r="C293">
        <v>2446</v>
      </c>
      <c r="D293">
        <v>864</v>
      </c>
      <c r="E293">
        <v>290</v>
      </c>
      <c r="F293">
        <v>5966</v>
      </c>
      <c r="G293">
        <v>3911</v>
      </c>
      <c r="H293">
        <v>290</v>
      </c>
      <c r="I293">
        <v>18863</v>
      </c>
      <c r="J293">
        <v>5883</v>
      </c>
      <c r="K293">
        <v>290</v>
      </c>
      <c r="L293">
        <v>45306</v>
      </c>
      <c r="M293">
        <v>4893</v>
      </c>
      <c r="N293">
        <v>290</v>
      </c>
      <c r="O293" s="35">
        <v>22332300</v>
      </c>
      <c r="P293">
        <v>5100</v>
      </c>
      <c r="R293" s="7">
        <v>290</v>
      </c>
      <c r="S293" t="b">
        <f>OR(Tabla19712[[#This Row],[Tiempo_lineal (ns)]]&gt;$C$508,Tabla19712[[#This Row],[Tiempo_lineal (ns)]]&lt;$C$509)</f>
        <v>0</v>
      </c>
      <c r="T293" t="b">
        <f>OR(Tabla19712[[#This Row],[Tiempo_normal (ns)]]&gt;$D$508,Tabla19712[[#This Row],[Tiempo_normal (ns)]]&lt;$D$509)</f>
        <v>0</v>
      </c>
      <c r="U293" s="7">
        <v>290</v>
      </c>
      <c r="V293" t="b">
        <f>OR(Tabla310813[[#This Row],[Tiempo_lineal (ns)]]&gt;$F$508,Tabla310813[[#This Row],[Tiempo_lineal (ns)]]&lt;$F$509)</f>
        <v>0</v>
      </c>
      <c r="W293" t="b">
        <f>OR(Tabla310813[[#This Row],[Tiempo_normal (ns)]]&gt;$G$508,Tabla310813[[#This Row],[Tiempo_normal (ns)]]&lt;$G$509)</f>
        <v>0</v>
      </c>
      <c r="X293" s="7">
        <v>290</v>
      </c>
      <c r="Y293" t="b">
        <f>OR(Tabla411914[[#This Row],[Tiempo_lineal (ns)]]&gt;$I$508,Tabla411914[[#This Row],[Tiempo_lineal (ns)]]&lt;$I$509)</f>
        <v>0</v>
      </c>
      <c r="Z293" t="b">
        <f>OR(Tabla411914[[#This Row],[Tiempo_normal (ns)]]&gt;$J$508,Tabla411914[[#This Row],[Tiempo_normal (ns)]]&lt;$J$509)</f>
        <v>0</v>
      </c>
      <c r="AA293" s="7">
        <v>290</v>
      </c>
      <c r="AB293" t="b">
        <f>OR(Tabla5121015[[#This Row],[Tiempo_lineal (ns)]]&gt;$L$508,Tabla5121015[[#This Row],[Tiempo_lineal (ns)]]&lt;$L$509)</f>
        <v>0</v>
      </c>
      <c r="AC293" t="b">
        <f>OR(Tabla5121015[[#This Row],[Tiempo_normal (ns)]]&gt;$M$508,Tabla5121015[[#This Row],[Tiempo_normal (ns)]]&lt;$M$509)</f>
        <v>0</v>
      </c>
      <c r="AD293" s="7">
        <v>290</v>
      </c>
      <c r="AE293" t="b">
        <f>OR(Tabla6131116[[#This Row],[Tiempo_lineal (ns)]]&gt;$O$508,Tabla6131116[[#This Row],[Tiempo_lineal (ns)]]&lt;$O$509)</f>
        <v>1</v>
      </c>
      <c r="AF293" s="6" t="b">
        <f>OR(Tabla6131116[[#This Row],[Tiempo_normal (ns)]]&gt;$P$508,Tabla6131116[[#This Row],[Tiempo_normal (ns)]]&lt;$P$509)</f>
        <v>0</v>
      </c>
    </row>
    <row r="294" spans="2:32" x14ac:dyDescent="0.3">
      <c r="B294">
        <v>291</v>
      </c>
      <c r="C294">
        <v>2594</v>
      </c>
      <c r="D294">
        <v>1961</v>
      </c>
      <c r="E294">
        <v>291</v>
      </c>
      <c r="F294">
        <v>5547</v>
      </c>
      <c r="G294">
        <v>2390</v>
      </c>
      <c r="H294">
        <v>291</v>
      </c>
      <c r="I294">
        <v>21824</v>
      </c>
      <c r="J294">
        <v>9786</v>
      </c>
      <c r="K294">
        <v>291</v>
      </c>
      <c r="L294">
        <v>27879</v>
      </c>
      <c r="M294">
        <v>20198</v>
      </c>
      <c r="N294">
        <v>291</v>
      </c>
      <c r="O294">
        <v>153551</v>
      </c>
      <c r="P294">
        <v>4944</v>
      </c>
      <c r="R294" s="5">
        <v>291</v>
      </c>
      <c r="S294" t="b">
        <f>OR(Tabla19712[[#This Row],[Tiempo_lineal (ns)]]&gt;$C$508,Tabla19712[[#This Row],[Tiempo_lineal (ns)]]&lt;$C$509)</f>
        <v>0</v>
      </c>
      <c r="T294" t="b">
        <f>OR(Tabla19712[[#This Row],[Tiempo_normal (ns)]]&gt;$D$508,Tabla19712[[#This Row],[Tiempo_normal (ns)]]&lt;$D$509)</f>
        <v>0</v>
      </c>
      <c r="U294" s="5">
        <v>291</v>
      </c>
      <c r="V294" t="b">
        <f>OR(Tabla310813[[#This Row],[Tiempo_lineal (ns)]]&gt;$F$508,Tabla310813[[#This Row],[Tiempo_lineal (ns)]]&lt;$F$509)</f>
        <v>0</v>
      </c>
      <c r="W294" t="b">
        <f>OR(Tabla310813[[#This Row],[Tiempo_normal (ns)]]&gt;$G$508,Tabla310813[[#This Row],[Tiempo_normal (ns)]]&lt;$G$509)</f>
        <v>0</v>
      </c>
      <c r="X294" s="5">
        <v>291</v>
      </c>
      <c r="Y294" t="b">
        <f>OR(Tabla411914[[#This Row],[Tiempo_lineal (ns)]]&gt;$I$508,Tabla411914[[#This Row],[Tiempo_lineal (ns)]]&lt;$I$509)</f>
        <v>0</v>
      </c>
      <c r="Z294" t="b">
        <f>OR(Tabla411914[[#This Row],[Tiempo_normal (ns)]]&gt;$J$508,Tabla411914[[#This Row],[Tiempo_normal (ns)]]&lt;$J$509)</f>
        <v>0</v>
      </c>
      <c r="AA294" s="5">
        <v>291</v>
      </c>
      <c r="AB294" t="b">
        <f>OR(Tabla5121015[[#This Row],[Tiempo_lineal (ns)]]&gt;$L$508,Tabla5121015[[#This Row],[Tiempo_lineal (ns)]]&lt;$L$509)</f>
        <v>1</v>
      </c>
      <c r="AC294" t="b">
        <f>OR(Tabla5121015[[#This Row],[Tiempo_normal (ns)]]&gt;$M$508,Tabla5121015[[#This Row],[Tiempo_normal (ns)]]&lt;$M$509)</f>
        <v>1</v>
      </c>
      <c r="AD294" s="5">
        <v>291</v>
      </c>
      <c r="AE294" t="b">
        <f>OR(Tabla6131116[[#This Row],[Tiempo_lineal (ns)]]&gt;$O$508,Tabla6131116[[#This Row],[Tiempo_lineal (ns)]]&lt;$O$509)</f>
        <v>0</v>
      </c>
      <c r="AF294" s="6" t="b">
        <f>OR(Tabla6131116[[#This Row],[Tiempo_normal (ns)]]&gt;$P$508,Tabla6131116[[#This Row],[Tiempo_normal (ns)]]&lt;$P$509)</f>
        <v>0</v>
      </c>
    </row>
    <row r="295" spans="2:32" x14ac:dyDescent="0.3">
      <c r="B295">
        <v>292</v>
      </c>
      <c r="C295">
        <v>2669</v>
      </c>
      <c r="D295">
        <v>798</v>
      </c>
      <c r="E295">
        <v>292</v>
      </c>
      <c r="F295">
        <v>9823</v>
      </c>
      <c r="G295">
        <v>1946</v>
      </c>
      <c r="H295">
        <v>292</v>
      </c>
      <c r="I295">
        <v>19946</v>
      </c>
      <c r="J295">
        <v>4303</v>
      </c>
      <c r="K295">
        <v>292</v>
      </c>
      <c r="L295">
        <v>46438</v>
      </c>
      <c r="M295">
        <v>4855</v>
      </c>
      <c r="N295">
        <v>292</v>
      </c>
      <c r="O295">
        <v>136887</v>
      </c>
      <c r="P295">
        <v>5763</v>
      </c>
      <c r="R295" s="7">
        <v>292</v>
      </c>
      <c r="S295" t="b">
        <f>OR(Tabla19712[[#This Row],[Tiempo_lineal (ns)]]&gt;$C$508,Tabla19712[[#This Row],[Tiempo_lineal (ns)]]&lt;$C$509)</f>
        <v>0</v>
      </c>
      <c r="T295" t="b">
        <f>OR(Tabla19712[[#This Row],[Tiempo_normal (ns)]]&gt;$D$508,Tabla19712[[#This Row],[Tiempo_normal (ns)]]&lt;$D$509)</f>
        <v>0</v>
      </c>
      <c r="U295" s="7">
        <v>292</v>
      </c>
      <c r="V295" t="b">
        <f>OR(Tabla310813[[#This Row],[Tiempo_lineal (ns)]]&gt;$F$508,Tabla310813[[#This Row],[Tiempo_lineal (ns)]]&lt;$F$509)</f>
        <v>1</v>
      </c>
      <c r="W295" t="b">
        <f>OR(Tabla310813[[#This Row],[Tiempo_normal (ns)]]&gt;$G$508,Tabla310813[[#This Row],[Tiempo_normal (ns)]]&lt;$G$509)</f>
        <v>0</v>
      </c>
      <c r="X295" s="7">
        <v>292</v>
      </c>
      <c r="Y295" t="b">
        <f>OR(Tabla411914[[#This Row],[Tiempo_lineal (ns)]]&gt;$I$508,Tabla411914[[#This Row],[Tiempo_lineal (ns)]]&lt;$I$509)</f>
        <v>0</v>
      </c>
      <c r="Z295" t="b">
        <f>OR(Tabla411914[[#This Row],[Tiempo_normal (ns)]]&gt;$J$508,Tabla411914[[#This Row],[Tiempo_normal (ns)]]&lt;$J$509)</f>
        <v>0</v>
      </c>
      <c r="AA295" s="7">
        <v>292</v>
      </c>
      <c r="AB295" t="b">
        <f>OR(Tabla5121015[[#This Row],[Tiempo_lineal (ns)]]&gt;$L$508,Tabla5121015[[#This Row],[Tiempo_lineal (ns)]]&lt;$L$509)</f>
        <v>0</v>
      </c>
      <c r="AC295" t="b">
        <f>OR(Tabla5121015[[#This Row],[Tiempo_normal (ns)]]&gt;$M$508,Tabla5121015[[#This Row],[Tiempo_normal (ns)]]&lt;$M$509)</f>
        <v>0</v>
      </c>
      <c r="AD295" s="7">
        <v>292</v>
      </c>
      <c r="AE295" t="b">
        <f>OR(Tabla6131116[[#This Row],[Tiempo_lineal (ns)]]&gt;$O$508,Tabla6131116[[#This Row],[Tiempo_lineal (ns)]]&lt;$O$509)</f>
        <v>0</v>
      </c>
      <c r="AF295" s="6" t="b">
        <f>OR(Tabla6131116[[#This Row],[Tiempo_normal (ns)]]&gt;$P$508,Tabla6131116[[#This Row],[Tiempo_normal (ns)]]&lt;$P$509)</f>
        <v>0</v>
      </c>
    </row>
    <row r="296" spans="2:32" x14ac:dyDescent="0.3">
      <c r="B296">
        <v>293</v>
      </c>
      <c r="C296">
        <v>2447</v>
      </c>
      <c r="D296">
        <v>824</v>
      </c>
      <c r="E296">
        <v>293</v>
      </c>
      <c r="F296">
        <v>7822</v>
      </c>
      <c r="G296">
        <v>1110</v>
      </c>
      <c r="H296">
        <v>293</v>
      </c>
      <c r="I296">
        <v>20590</v>
      </c>
      <c r="J296">
        <v>6635</v>
      </c>
      <c r="K296">
        <v>293</v>
      </c>
      <c r="L296">
        <v>55954</v>
      </c>
      <c r="M296">
        <v>5397</v>
      </c>
      <c r="N296">
        <v>293</v>
      </c>
      <c r="O296">
        <v>132363</v>
      </c>
      <c r="P296">
        <v>4527</v>
      </c>
      <c r="R296" s="5">
        <v>293</v>
      </c>
      <c r="S296" t="b">
        <f>OR(Tabla19712[[#This Row],[Tiempo_lineal (ns)]]&gt;$C$508,Tabla19712[[#This Row],[Tiempo_lineal (ns)]]&lt;$C$509)</f>
        <v>0</v>
      </c>
      <c r="T296" t="b">
        <f>OR(Tabla19712[[#This Row],[Tiempo_normal (ns)]]&gt;$D$508,Tabla19712[[#This Row],[Tiempo_normal (ns)]]&lt;$D$509)</f>
        <v>0</v>
      </c>
      <c r="U296" s="5">
        <v>293</v>
      </c>
      <c r="V296" t="b">
        <f>OR(Tabla310813[[#This Row],[Tiempo_lineal (ns)]]&gt;$F$508,Tabla310813[[#This Row],[Tiempo_lineal (ns)]]&lt;$F$509)</f>
        <v>0</v>
      </c>
      <c r="W296" t="b">
        <f>OR(Tabla310813[[#This Row],[Tiempo_normal (ns)]]&gt;$G$508,Tabla310813[[#This Row],[Tiempo_normal (ns)]]&lt;$G$509)</f>
        <v>0</v>
      </c>
      <c r="X296" s="5">
        <v>293</v>
      </c>
      <c r="Y296" t="b">
        <f>OR(Tabla411914[[#This Row],[Tiempo_lineal (ns)]]&gt;$I$508,Tabla411914[[#This Row],[Tiempo_lineal (ns)]]&lt;$I$509)</f>
        <v>0</v>
      </c>
      <c r="Z296" t="b">
        <f>OR(Tabla411914[[#This Row],[Tiempo_normal (ns)]]&gt;$J$508,Tabla411914[[#This Row],[Tiempo_normal (ns)]]&lt;$J$509)</f>
        <v>0</v>
      </c>
      <c r="AA296" s="5">
        <v>293</v>
      </c>
      <c r="AB296" t="b">
        <f>OR(Tabla5121015[[#This Row],[Tiempo_lineal (ns)]]&gt;$L$508,Tabla5121015[[#This Row],[Tiempo_lineal (ns)]]&lt;$L$509)</f>
        <v>1</v>
      </c>
      <c r="AC296" t="b">
        <f>OR(Tabla5121015[[#This Row],[Tiempo_normal (ns)]]&gt;$M$508,Tabla5121015[[#This Row],[Tiempo_normal (ns)]]&lt;$M$509)</f>
        <v>0</v>
      </c>
      <c r="AD296" s="5">
        <v>293</v>
      </c>
      <c r="AE296" t="b">
        <f>OR(Tabla6131116[[#This Row],[Tiempo_lineal (ns)]]&gt;$O$508,Tabla6131116[[#This Row],[Tiempo_lineal (ns)]]&lt;$O$509)</f>
        <v>0</v>
      </c>
      <c r="AF296" s="6" t="b">
        <f>OR(Tabla6131116[[#This Row],[Tiempo_normal (ns)]]&gt;$P$508,Tabla6131116[[#This Row],[Tiempo_normal (ns)]]&lt;$P$509)</f>
        <v>0</v>
      </c>
    </row>
    <row r="297" spans="2:32" x14ac:dyDescent="0.3">
      <c r="B297">
        <v>294</v>
      </c>
      <c r="C297">
        <v>1822</v>
      </c>
      <c r="D297">
        <v>687</v>
      </c>
      <c r="E297">
        <v>294</v>
      </c>
      <c r="F297">
        <v>6358</v>
      </c>
      <c r="G297">
        <v>2789</v>
      </c>
      <c r="H297">
        <v>294</v>
      </c>
      <c r="I297">
        <v>17518</v>
      </c>
      <c r="J297">
        <v>3983</v>
      </c>
      <c r="K297">
        <v>294</v>
      </c>
      <c r="L297">
        <v>45133</v>
      </c>
      <c r="M297">
        <v>4758</v>
      </c>
      <c r="N297">
        <v>294</v>
      </c>
      <c r="O297">
        <v>132341</v>
      </c>
      <c r="P297">
        <v>3948</v>
      </c>
      <c r="R297" s="7">
        <v>294</v>
      </c>
      <c r="S297" t="b">
        <f>OR(Tabla19712[[#This Row],[Tiempo_lineal (ns)]]&gt;$C$508,Tabla19712[[#This Row],[Tiempo_lineal (ns)]]&lt;$C$509)</f>
        <v>0</v>
      </c>
      <c r="T297" t="b">
        <f>OR(Tabla19712[[#This Row],[Tiempo_normal (ns)]]&gt;$D$508,Tabla19712[[#This Row],[Tiempo_normal (ns)]]&lt;$D$509)</f>
        <v>0</v>
      </c>
      <c r="U297" s="7">
        <v>294</v>
      </c>
      <c r="V297" t="b">
        <f>OR(Tabla310813[[#This Row],[Tiempo_lineal (ns)]]&gt;$F$508,Tabla310813[[#This Row],[Tiempo_lineal (ns)]]&lt;$F$509)</f>
        <v>0</v>
      </c>
      <c r="W297" t="b">
        <f>OR(Tabla310813[[#This Row],[Tiempo_normal (ns)]]&gt;$G$508,Tabla310813[[#This Row],[Tiempo_normal (ns)]]&lt;$G$509)</f>
        <v>0</v>
      </c>
      <c r="X297" s="7">
        <v>294</v>
      </c>
      <c r="Y297" t="b">
        <f>OR(Tabla411914[[#This Row],[Tiempo_lineal (ns)]]&gt;$I$508,Tabla411914[[#This Row],[Tiempo_lineal (ns)]]&lt;$I$509)</f>
        <v>0</v>
      </c>
      <c r="Z297" t="b">
        <f>OR(Tabla411914[[#This Row],[Tiempo_normal (ns)]]&gt;$J$508,Tabla411914[[#This Row],[Tiempo_normal (ns)]]&lt;$J$509)</f>
        <v>0</v>
      </c>
      <c r="AA297" s="7">
        <v>294</v>
      </c>
      <c r="AB297" t="b">
        <f>OR(Tabla5121015[[#This Row],[Tiempo_lineal (ns)]]&gt;$L$508,Tabla5121015[[#This Row],[Tiempo_lineal (ns)]]&lt;$L$509)</f>
        <v>0</v>
      </c>
      <c r="AC297" t="b">
        <f>OR(Tabla5121015[[#This Row],[Tiempo_normal (ns)]]&gt;$M$508,Tabla5121015[[#This Row],[Tiempo_normal (ns)]]&lt;$M$509)</f>
        <v>0</v>
      </c>
      <c r="AD297" s="7">
        <v>294</v>
      </c>
      <c r="AE297" t="b">
        <f>OR(Tabla6131116[[#This Row],[Tiempo_lineal (ns)]]&gt;$O$508,Tabla6131116[[#This Row],[Tiempo_lineal (ns)]]&lt;$O$509)</f>
        <v>0</v>
      </c>
      <c r="AF297" s="6" t="b">
        <f>OR(Tabla6131116[[#This Row],[Tiempo_normal (ns)]]&gt;$P$508,Tabla6131116[[#This Row],[Tiempo_normal (ns)]]&lt;$P$509)</f>
        <v>0</v>
      </c>
    </row>
    <row r="298" spans="2:32" x14ac:dyDescent="0.3">
      <c r="B298">
        <v>295</v>
      </c>
      <c r="C298">
        <v>3891</v>
      </c>
      <c r="D298">
        <v>929</v>
      </c>
      <c r="E298">
        <v>295</v>
      </c>
      <c r="F298">
        <v>7943</v>
      </c>
      <c r="G298">
        <v>1418</v>
      </c>
      <c r="H298">
        <v>295</v>
      </c>
      <c r="I298">
        <v>12123</v>
      </c>
      <c r="J298">
        <v>17517</v>
      </c>
      <c r="K298">
        <v>295</v>
      </c>
      <c r="L298">
        <v>45423</v>
      </c>
      <c r="M298">
        <v>5640</v>
      </c>
      <c r="N298">
        <v>295</v>
      </c>
      <c r="O298">
        <v>112257</v>
      </c>
      <c r="P298">
        <v>22082</v>
      </c>
      <c r="R298" s="5">
        <v>295</v>
      </c>
      <c r="S298" t="b">
        <f>OR(Tabla19712[[#This Row],[Tiempo_lineal (ns)]]&gt;$C$508,Tabla19712[[#This Row],[Tiempo_lineal (ns)]]&lt;$C$509)</f>
        <v>0</v>
      </c>
      <c r="T298" t="b">
        <f>OR(Tabla19712[[#This Row],[Tiempo_normal (ns)]]&gt;$D$508,Tabla19712[[#This Row],[Tiempo_normal (ns)]]&lt;$D$509)</f>
        <v>0</v>
      </c>
      <c r="U298" s="5">
        <v>295</v>
      </c>
      <c r="V298" t="b">
        <f>OR(Tabla310813[[#This Row],[Tiempo_lineal (ns)]]&gt;$F$508,Tabla310813[[#This Row],[Tiempo_lineal (ns)]]&lt;$F$509)</f>
        <v>0</v>
      </c>
      <c r="W298" t="b">
        <f>OR(Tabla310813[[#This Row],[Tiempo_normal (ns)]]&gt;$G$508,Tabla310813[[#This Row],[Tiempo_normal (ns)]]&lt;$G$509)</f>
        <v>0</v>
      </c>
      <c r="X298" s="5">
        <v>295</v>
      </c>
      <c r="Y298" t="b">
        <f>OR(Tabla411914[[#This Row],[Tiempo_lineal (ns)]]&gt;$I$508,Tabla411914[[#This Row],[Tiempo_lineal (ns)]]&lt;$I$509)</f>
        <v>1</v>
      </c>
      <c r="Z298" t="b">
        <f>OR(Tabla411914[[#This Row],[Tiempo_normal (ns)]]&gt;$J$508,Tabla411914[[#This Row],[Tiempo_normal (ns)]]&lt;$J$509)</f>
        <v>1</v>
      </c>
      <c r="AA298" s="5">
        <v>295</v>
      </c>
      <c r="AB298" t="b">
        <f>OR(Tabla5121015[[#This Row],[Tiempo_lineal (ns)]]&gt;$L$508,Tabla5121015[[#This Row],[Tiempo_lineal (ns)]]&lt;$L$509)</f>
        <v>0</v>
      </c>
      <c r="AC298" t="b">
        <f>OR(Tabla5121015[[#This Row],[Tiempo_normal (ns)]]&gt;$M$508,Tabla5121015[[#This Row],[Tiempo_normal (ns)]]&lt;$M$509)</f>
        <v>0</v>
      </c>
      <c r="AD298" s="5">
        <v>295</v>
      </c>
      <c r="AE298" t="b">
        <f>OR(Tabla6131116[[#This Row],[Tiempo_lineal (ns)]]&gt;$O$508,Tabla6131116[[#This Row],[Tiempo_lineal (ns)]]&lt;$O$509)</f>
        <v>0</v>
      </c>
      <c r="AF298" s="6" t="b">
        <f>OR(Tabla6131116[[#This Row],[Tiempo_normal (ns)]]&gt;$P$508,Tabla6131116[[#This Row],[Tiempo_normal (ns)]]&lt;$P$509)</f>
        <v>1</v>
      </c>
    </row>
    <row r="299" spans="2:32" x14ac:dyDescent="0.3">
      <c r="B299">
        <v>296</v>
      </c>
      <c r="C299">
        <v>3108</v>
      </c>
      <c r="D299">
        <v>1156</v>
      </c>
      <c r="E299">
        <v>296</v>
      </c>
      <c r="F299">
        <v>4530</v>
      </c>
      <c r="G299">
        <v>2609</v>
      </c>
      <c r="H299">
        <v>296</v>
      </c>
      <c r="I299">
        <v>21467</v>
      </c>
      <c r="J299">
        <v>4329</v>
      </c>
      <c r="K299">
        <v>296</v>
      </c>
      <c r="L299">
        <v>43085</v>
      </c>
      <c r="M299">
        <v>11997</v>
      </c>
      <c r="N299">
        <v>296</v>
      </c>
      <c r="O299">
        <v>266560</v>
      </c>
      <c r="P299">
        <v>10073</v>
      </c>
      <c r="R299" s="7">
        <v>296</v>
      </c>
      <c r="S299" t="b">
        <f>OR(Tabla19712[[#This Row],[Tiempo_lineal (ns)]]&gt;$C$508,Tabla19712[[#This Row],[Tiempo_lineal (ns)]]&lt;$C$509)</f>
        <v>0</v>
      </c>
      <c r="T299" t="b">
        <f>OR(Tabla19712[[#This Row],[Tiempo_normal (ns)]]&gt;$D$508,Tabla19712[[#This Row],[Tiempo_normal (ns)]]&lt;$D$509)</f>
        <v>0</v>
      </c>
      <c r="U299" s="7">
        <v>296</v>
      </c>
      <c r="V299" t="b">
        <f>OR(Tabla310813[[#This Row],[Tiempo_lineal (ns)]]&gt;$F$508,Tabla310813[[#This Row],[Tiempo_lineal (ns)]]&lt;$F$509)</f>
        <v>0</v>
      </c>
      <c r="W299" t="b">
        <f>OR(Tabla310813[[#This Row],[Tiempo_normal (ns)]]&gt;$G$508,Tabla310813[[#This Row],[Tiempo_normal (ns)]]&lt;$G$509)</f>
        <v>0</v>
      </c>
      <c r="X299" s="7">
        <v>296</v>
      </c>
      <c r="Y299" t="b">
        <f>OR(Tabla411914[[#This Row],[Tiempo_lineal (ns)]]&gt;$I$508,Tabla411914[[#This Row],[Tiempo_lineal (ns)]]&lt;$I$509)</f>
        <v>0</v>
      </c>
      <c r="Z299" t="b">
        <f>OR(Tabla411914[[#This Row],[Tiempo_normal (ns)]]&gt;$J$508,Tabla411914[[#This Row],[Tiempo_normal (ns)]]&lt;$J$509)</f>
        <v>0</v>
      </c>
      <c r="AA299" s="7">
        <v>296</v>
      </c>
      <c r="AB299" t="b">
        <f>OR(Tabla5121015[[#This Row],[Tiempo_lineal (ns)]]&gt;$L$508,Tabla5121015[[#This Row],[Tiempo_lineal (ns)]]&lt;$L$509)</f>
        <v>0</v>
      </c>
      <c r="AC299" t="b">
        <f>OR(Tabla5121015[[#This Row],[Tiempo_normal (ns)]]&gt;$M$508,Tabla5121015[[#This Row],[Tiempo_normal (ns)]]&lt;$M$509)</f>
        <v>1</v>
      </c>
      <c r="AD299" s="7">
        <v>296</v>
      </c>
      <c r="AE299" t="b">
        <f>OR(Tabla6131116[[#This Row],[Tiempo_lineal (ns)]]&gt;$O$508,Tabla6131116[[#This Row],[Tiempo_lineal (ns)]]&lt;$O$509)</f>
        <v>1</v>
      </c>
      <c r="AF299" s="6" t="b">
        <f>OR(Tabla6131116[[#This Row],[Tiempo_normal (ns)]]&gt;$P$508,Tabla6131116[[#This Row],[Tiempo_normal (ns)]]&lt;$P$509)</f>
        <v>0</v>
      </c>
    </row>
    <row r="300" spans="2:32" x14ac:dyDescent="0.3">
      <c r="B300">
        <v>297</v>
      </c>
      <c r="C300">
        <v>2239</v>
      </c>
      <c r="D300">
        <v>945</v>
      </c>
      <c r="E300">
        <v>297</v>
      </c>
      <c r="F300">
        <v>3337</v>
      </c>
      <c r="G300">
        <v>4861</v>
      </c>
      <c r="H300">
        <v>297</v>
      </c>
      <c r="I300">
        <v>9414</v>
      </c>
      <c r="J300">
        <v>25594</v>
      </c>
      <c r="K300">
        <v>297</v>
      </c>
      <c r="L300">
        <v>155824</v>
      </c>
      <c r="M300">
        <v>4413</v>
      </c>
      <c r="N300">
        <v>297</v>
      </c>
      <c r="O300">
        <v>132757</v>
      </c>
      <c r="P300">
        <v>10645</v>
      </c>
      <c r="R300" s="5">
        <v>297</v>
      </c>
      <c r="S300" t="b">
        <f>OR(Tabla19712[[#This Row],[Tiempo_lineal (ns)]]&gt;$C$508,Tabla19712[[#This Row],[Tiempo_lineal (ns)]]&lt;$C$509)</f>
        <v>0</v>
      </c>
      <c r="T300" t="b">
        <f>OR(Tabla19712[[#This Row],[Tiempo_normal (ns)]]&gt;$D$508,Tabla19712[[#This Row],[Tiempo_normal (ns)]]&lt;$D$509)</f>
        <v>0</v>
      </c>
      <c r="U300" s="5">
        <v>297</v>
      </c>
      <c r="V300" t="b">
        <f>OR(Tabla310813[[#This Row],[Tiempo_lineal (ns)]]&gt;$F$508,Tabla310813[[#This Row],[Tiempo_lineal (ns)]]&lt;$F$509)</f>
        <v>1</v>
      </c>
      <c r="W300" t="b">
        <f>OR(Tabla310813[[#This Row],[Tiempo_normal (ns)]]&gt;$G$508,Tabla310813[[#This Row],[Tiempo_normal (ns)]]&lt;$G$509)</f>
        <v>0</v>
      </c>
      <c r="X300" s="5">
        <v>297</v>
      </c>
      <c r="Y300" t="b">
        <f>OR(Tabla411914[[#This Row],[Tiempo_lineal (ns)]]&gt;$I$508,Tabla411914[[#This Row],[Tiempo_lineal (ns)]]&lt;$I$509)</f>
        <v>1</v>
      </c>
      <c r="Z300" t="b">
        <f>OR(Tabla411914[[#This Row],[Tiempo_normal (ns)]]&gt;$J$508,Tabla411914[[#This Row],[Tiempo_normal (ns)]]&lt;$J$509)</f>
        <v>1</v>
      </c>
      <c r="AA300" s="5">
        <v>297</v>
      </c>
      <c r="AB300" t="b">
        <f>OR(Tabla5121015[[#This Row],[Tiempo_lineal (ns)]]&gt;$L$508,Tabla5121015[[#This Row],[Tiempo_lineal (ns)]]&lt;$L$509)</f>
        <v>1</v>
      </c>
      <c r="AC300" t="b">
        <f>OR(Tabla5121015[[#This Row],[Tiempo_normal (ns)]]&gt;$M$508,Tabla5121015[[#This Row],[Tiempo_normal (ns)]]&lt;$M$509)</f>
        <v>0</v>
      </c>
      <c r="AD300" s="5">
        <v>297</v>
      </c>
      <c r="AE300" t="b">
        <f>OR(Tabla6131116[[#This Row],[Tiempo_lineal (ns)]]&gt;$O$508,Tabla6131116[[#This Row],[Tiempo_lineal (ns)]]&lt;$O$509)</f>
        <v>0</v>
      </c>
      <c r="AF300" s="6" t="b">
        <f>OR(Tabla6131116[[#This Row],[Tiempo_normal (ns)]]&gt;$P$508,Tabla6131116[[#This Row],[Tiempo_normal (ns)]]&lt;$P$509)</f>
        <v>0</v>
      </c>
    </row>
    <row r="301" spans="2:32" x14ac:dyDescent="0.3">
      <c r="B301">
        <v>298</v>
      </c>
      <c r="C301">
        <v>2782</v>
      </c>
      <c r="D301">
        <v>915</v>
      </c>
      <c r="E301">
        <v>298</v>
      </c>
      <c r="F301">
        <v>5174</v>
      </c>
      <c r="G301">
        <v>3569</v>
      </c>
      <c r="H301">
        <v>298</v>
      </c>
      <c r="I301">
        <v>12183</v>
      </c>
      <c r="J301">
        <v>70871</v>
      </c>
      <c r="K301">
        <v>298</v>
      </c>
      <c r="L301">
        <v>6389</v>
      </c>
      <c r="M301">
        <v>44855</v>
      </c>
      <c r="N301">
        <v>298</v>
      </c>
      <c r="O301">
        <v>133624</v>
      </c>
      <c r="P301">
        <v>7196</v>
      </c>
      <c r="R301" s="7">
        <v>298</v>
      </c>
      <c r="S301" t="b">
        <f>OR(Tabla19712[[#This Row],[Tiempo_lineal (ns)]]&gt;$C$508,Tabla19712[[#This Row],[Tiempo_lineal (ns)]]&lt;$C$509)</f>
        <v>0</v>
      </c>
      <c r="T301" t="b">
        <f>OR(Tabla19712[[#This Row],[Tiempo_normal (ns)]]&gt;$D$508,Tabla19712[[#This Row],[Tiempo_normal (ns)]]&lt;$D$509)</f>
        <v>0</v>
      </c>
      <c r="U301" s="7">
        <v>298</v>
      </c>
      <c r="V301" t="b">
        <f>OR(Tabla310813[[#This Row],[Tiempo_lineal (ns)]]&gt;$F$508,Tabla310813[[#This Row],[Tiempo_lineal (ns)]]&lt;$F$509)</f>
        <v>0</v>
      </c>
      <c r="W301" t="b">
        <f>OR(Tabla310813[[#This Row],[Tiempo_normal (ns)]]&gt;$G$508,Tabla310813[[#This Row],[Tiempo_normal (ns)]]&lt;$G$509)</f>
        <v>0</v>
      </c>
      <c r="X301" s="7">
        <v>298</v>
      </c>
      <c r="Y301" t="b">
        <f>OR(Tabla411914[[#This Row],[Tiempo_lineal (ns)]]&gt;$I$508,Tabla411914[[#This Row],[Tiempo_lineal (ns)]]&lt;$I$509)</f>
        <v>1</v>
      </c>
      <c r="Z301" t="b">
        <f>OR(Tabla411914[[#This Row],[Tiempo_normal (ns)]]&gt;$J$508,Tabla411914[[#This Row],[Tiempo_normal (ns)]]&lt;$J$509)</f>
        <v>1</v>
      </c>
      <c r="AA301" s="7">
        <v>298</v>
      </c>
      <c r="AB301" t="b">
        <f>OR(Tabla5121015[[#This Row],[Tiempo_lineal (ns)]]&gt;$L$508,Tabla5121015[[#This Row],[Tiempo_lineal (ns)]]&lt;$L$509)</f>
        <v>1</v>
      </c>
      <c r="AC301" t="b">
        <f>OR(Tabla5121015[[#This Row],[Tiempo_normal (ns)]]&gt;$M$508,Tabla5121015[[#This Row],[Tiempo_normal (ns)]]&lt;$M$509)</f>
        <v>1</v>
      </c>
      <c r="AD301" s="7">
        <v>298</v>
      </c>
      <c r="AE301" t="b">
        <f>OR(Tabla6131116[[#This Row],[Tiempo_lineal (ns)]]&gt;$O$508,Tabla6131116[[#This Row],[Tiempo_lineal (ns)]]&lt;$O$509)</f>
        <v>0</v>
      </c>
      <c r="AF301" s="6" t="b">
        <f>OR(Tabla6131116[[#This Row],[Tiempo_normal (ns)]]&gt;$P$508,Tabla6131116[[#This Row],[Tiempo_normal (ns)]]&lt;$P$509)</f>
        <v>0</v>
      </c>
    </row>
    <row r="302" spans="2:32" x14ac:dyDescent="0.3">
      <c r="B302">
        <v>299</v>
      </c>
      <c r="C302">
        <v>2115</v>
      </c>
      <c r="D302">
        <v>981</v>
      </c>
      <c r="E302">
        <v>299</v>
      </c>
      <c r="F302">
        <v>7253</v>
      </c>
      <c r="G302">
        <v>1466</v>
      </c>
      <c r="H302">
        <v>299</v>
      </c>
      <c r="I302">
        <v>103453</v>
      </c>
      <c r="J302">
        <v>5422</v>
      </c>
      <c r="K302">
        <v>299</v>
      </c>
      <c r="L302">
        <v>69185</v>
      </c>
      <c r="M302">
        <v>6044</v>
      </c>
      <c r="N302">
        <v>299</v>
      </c>
      <c r="O302">
        <v>174993</v>
      </c>
      <c r="P302">
        <v>5340</v>
      </c>
      <c r="R302" s="5">
        <v>299</v>
      </c>
      <c r="S302" t="b">
        <f>OR(Tabla19712[[#This Row],[Tiempo_lineal (ns)]]&gt;$C$508,Tabla19712[[#This Row],[Tiempo_lineal (ns)]]&lt;$C$509)</f>
        <v>0</v>
      </c>
      <c r="T302" t="b">
        <f>OR(Tabla19712[[#This Row],[Tiempo_normal (ns)]]&gt;$D$508,Tabla19712[[#This Row],[Tiempo_normal (ns)]]&lt;$D$509)</f>
        <v>0</v>
      </c>
      <c r="U302" s="5">
        <v>299</v>
      </c>
      <c r="V302" t="b">
        <f>OR(Tabla310813[[#This Row],[Tiempo_lineal (ns)]]&gt;$F$508,Tabla310813[[#This Row],[Tiempo_lineal (ns)]]&lt;$F$509)</f>
        <v>0</v>
      </c>
      <c r="W302" t="b">
        <f>OR(Tabla310813[[#This Row],[Tiempo_normal (ns)]]&gt;$G$508,Tabla310813[[#This Row],[Tiempo_normal (ns)]]&lt;$G$509)</f>
        <v>0</v>
      </c>
      <c r="X302" s="5">
        <v>299</v>
      </c>
      <c r="Y302" t="b">
        <f>OR(Tabla411914[[#This Row],[Tiempo_lineal (ns)]]&gt;$I$508,Tabla411914[[#This Row],[Tiempo_lineal (ns)]]&lt;$I$509)</f>
        <v>1</v>
      </c>
      <c r="Z302" t="b">
        <f>OR(Tabla411914[[#This Row],[Tiempo_normal (ns)]]&gt;$J$508,Tabla411914[[#This Row],[Tiempo_normal (ns)]]&lt;$J$509)</f>
        <v>0</v>
      </c>
      <c r="AA302" s="5">
        <v>299</v>
      </c>
      <c r="AB302" t="b">
        <f>OR(Tabla5121015[[#This Row],[Tiempo_lineal (ns)]]&gt;$L$508,Tabla5121015[[#This Row],[Tiempo_lineal (ns)]]&lt;$L$509)</f>
        <v>1</v>
      </c>
      <c r="AC302" t="b">
        <f>OR(Tabla5121015[[#This Row],[Tiempo_normal (ns)]]&gt;$M$508,Tabla5121015[[#This Row],[Tiempo_normal (ns)]]&lt;$M$509)</f>
        <v>0</v>
      </c>
      <c r="AD302" s="5">
        <v>299</v>
      </c>
      <c r="AE302" t="b">
        <f>OR(Tabla6131116[[#This Row],[Tiempo_lineal (ns)]]&gt;$O$508,Tabla6131116[[#This Row],[Tiempo_lineal (ns)]]&lt;$O$509)</f>
        <v>0</v>
      </c>
      <c r="AF302" s="6" t="b">
        <f>OR(Tabla6131116[[#This Row],[Tiempo_normal (ns)]]&gt;$P$508,Tabla6131116[[#This Row],[Tiempo_normal (ns)]]&lt;$P$509)</f>
        <v>0</v>
      </c>
    </row>
    <row r="303" spans="2:32" x14ac:dyDescent="0.3">
      <c r="B303">
        <v>300</v>
      </c>
      <c r="C303">
        <v>2740</v>
      </c>
      <c r="D303">
        <v>811</v>
      </c>
      <c r="E303">
        <v>300</v>
      </c>
      <c r="F303">
        <v>6564</v>
      </c>
      <c r="G303">
        <v>1766</v>
      </c>
      <c r="H303">
        <v>300</v>
      </c>
      <c r="I303">
        <v>20023</v>
      </c>
      <c r="J303">
        <v>5350</v>
      </c>
      <c r="K303">
        <v>300</v>
      </c>
      <c r="L303">
        <v>34863</v>
      </c>
      <c r="M303">
        <v>4995</v>
      </c>
      <c r="N303">
        <v>300</v>
      </c>
      <c r="O303">
        <v>152393</v>
      </c>
      <c r="P303">
        <v>6414</v>
      </c>
      <c r="R303" s="7">
        <v>300</v>
      </c>
      <c r="S303" t="b">
        <f>OR(Tabla19712[[#This Row],[Tiempo_lineal (ns)]]&gt;$C$508,Tabla19712[[#This Row],[Tiempo_lineal (ns)]]&lt;$C$509)</f>
        <v>0</v>
      </c>
      <c r="T303" t="b">
        <f>OR(Tabla19712[[#This Row],[Tiempo_normal (ns)]]&gt;$D$508,Tabla19712[[#This Row],[Tiempo_normal (ns)]]&lt;$D$509)</f>
        <v>0</v>
      </c>
      <c r="U303" s="7">
        <v>300</v>
      </c>
      <c r="V303" t="b">
        <f>OR(Tabla310813[[#This Row],[Tiempo_lineal (ns)]]&gt;$F$508,Tabla310813[[#This Row],[Tiempo_lineal (ns)]]&lt;$F$509)</f>
        <v>0</v>
      </c>
      <c r="W303" t="b">
        <f>OR(Tabla310813[[#This Row],[Tiempo_normal (ns)]]&gt;$G$508,Tabla310813[[#This Row],[Tiempo_normal (ns)]]&lt;$G$509)</f>
        <v>0</v>
      </c>
      <c r="X303" s="7">
        <v>300</v>
      </c>
      <c r="Y303" t="b">
        <f>OR(Tabla411914[[#This Row],[Tiempo_lineal (ns)]]&gt;$I$508,Tabla411914[[#This Row],[Tiempo_lineal (ns)]]&lt;$I$509)</f>
        <v>0</v>
      </c>
      <c r="Z303" t="b">
        <f>OR(Tabla411914[[#This Row],[Tiempo_normal (ns)]]&gt;$J$508,Tabla411914[[#This Row],[Tiempo_normal (ns)]]&lt;$J$509)</f>
        <v>0</v>
      </c>
      <c r="AA303" s="7">
        <v>300</v>
      </c>
      <c r="AB303" t="b">
        <f>OR(Tabla5121015[[#This Row],[Tiempo_lineal (ns)]]&gt;$L$508,Tabla5121015[[#This Row],[Tiempo_lineal (ns)]]&lt;$L$509)</f>
        <v>1</v>
      </c>
      <c r="AC303" t="b">
        <f>OR(Tabla5121015[[#This Row],[Tiempo_normal (ns)]]&gt;$M$508,Tabla5121015[[#This Row],[Tiempo_normal (ns)]]&lt;$M$509)</f>
        <v>0</v>
      </c>
      <c r="AD303" s="7">
        <v>300</v>
      </c>
      <c r="AE303" t="b">
        <f>OR(Tabla6131116[[#This Row],[Tiempo_lineal (ns)]]&gt;$O$508,Tabla6131116[[#This Row],[Tiempo_lineal (ns)]]&lt;$O$509)</f>
        <v>0</v>
      </c>
      <c r="AF303" s="6" t="b">
        <f>OR(Tabla6131116[[#This Row],[Tiempo_normal (ns)]]&gt;$P$508,Tabla6131116[[#This Row],[Tiempo_normal (ns)]]&lt;$P$509)</f>
        <v>0</v>
      </c>
    </row>
    <row r="304" spans="2:32" x14ac:dyDescent="0.3">
      <c r="B304">
        <v>301</v>
      </c>
      <c r="C304">
        <v>2485</v>
      </c>
      <c r="D304">
        <v>988</v>
      </c>
      <c r="E304">
        <v>301</v>
      </c>
      <c r="F304">
        <v>7599</v>
      </c>
      <c r="G304">
        <v>2114</v>
      </c>
      <c r="H304">
        <v>301</v>
      </c>
      <c r="I304">
        <v>13376</v>
      </c>
      <c r="J304">
        <v>6218</v>
      </c>
      <c r="K304">
        <v>301</v>
      </c>
      <c r="L304">
        <v>43922</v>
      </c>
      <c r="M304">
        <v>10322</v>
      </c>
      <c r="N304">
        <v>301</v>
      </c>
      <c r="O304">
        <v>334308</v>
      </c>
      <c r="P304">
        <v>3971</v>
      </c>
      <c r="R304" s="5">
        <v>301</v>
      </c>
      <c r="S304" t="b">
        <f>OR(Tabla19712[[#This Row],[Tiempo_lineal (ns)]]&gt;$C$508,Tabla19712[[#This Row],[Tiempo_lineal (ns)]]&lt;$C$509)</f>
        <v>0</v>
      </c>
      <c r="T304" t="b">
        <f>OR(Tabla19712[[#This Row],[Tiempo_normal (ns)]]&gt;$D$508,Tabla19712[[#This Row],[Tiempo_normal (ns)]]&lt;$D$509)</f>
        <v>0</v>
      </c>
      <c r="U304" s="5">
        <v>301</v>
      </c>
      <c r="V304" t="b">
        <f>OR(Tabla310813[[#This Row],[Tiempo_lineal (ns)]]&gt;$F$508,Tabla310813[[#This Row],[Tiempo_lineal (ns)]]&lt;$F$509)</f>
        <v>0</v>
      </c>
      <c r="W304" t="b">
        <f>OR(Tabla310813[[#This Row],[Tiempo_normal (ns)]]&gt;$G$508,Tabla310813[[#This Row],[Tiempo_normal (ns)]]&lt;$G$509)</f>
        <v>0</v>
      </c>
      <c r="X304" s="5">
        <v>301</v>
      </c>
      <c r="Y304" t="b">
        <f>OR(Tabla411914[[#This Row],[Tiempo_lineal (ns)]]&gt;$I$508,Tabla411914[[#This Row],[Tiempo_lineal (ns)]]&lt;$I$509)</f>
        <v>0</v>
      </c>
      <c r="Z304" t="b">
        <f>OR(Tabla411914[[#This Row],[Tiempo_normal (ns)]]&gt;$J$508,Tabla411914[[#This Row],[Tiempo_normal (ns)]]&lt;$J$509)</f>
        <v>0</v>
      </c>
      <c r="AA304" s="5">
        <v>301</v>
      </c>
      <c r="AB304" t="b">
        <f>OR(Tabla5121015[[#This Row],[Tiempo_lineal (ns)]]&gt;$L$508,Tabla5121015[[#This Row],[Tiempo_lineal (ns)]]&lt;$L$509)</f>
        <v>0</v>
      </c>
      <c r="AC304" t="b">
        <f>OR(Tabla5121015[[#This Row],[Tiempo_normal (ns)]]&gt;$M$508,Tabla5121015[[#This Row],[Tiempo_normal (ns)]]&lt;$M$509)</f>
        <v>1</v>
      </c>
      <c r="AD304" s="5">
        <v>301</v>
      </c>
      <c r="AE304" t="b">
        <f>OR(Tabla6131116[[#This Row],[Tiempo_lineal (ns)]]&gt;$O$508,Tabla6131116[[#This Row],[Tiempo_lineal (ns)]]&lt;$O$509)</f>
        <v>1</v>
      </c>
      <c r="AF304" s="6" t="b">
        <f>OR(Tabla6131116[[#This Row],[Tiempo_normal (ns)]]&gt;$P$508,Tabla6131116[[#This Row],[Tiempo_normal (ns)]]&lt;$P$509)</f>
        <v>0</v>
      </c>
    </row>
    <row r="305" spans="2:32" x14ac:dyDescent="0.3">
      <c r="B305">
        <v>302</v>
      </c>
      <c r="C305">
        <v>2663</v>
      </c>
      <c r="D305">
        <v>1083</v>
      </c>
      <c r="E305">
        <v>302</v>
      </c>
      <c r="F305">
        <v>5637</v>
      </c>
      <c r="G305">
        <v>2880</v>
      </c>
      <c r="H305">
        <v>302</v>
      </c>
      <c r="I305">
        <v>20209</v>
      </c>
      <c r="J305">
        <v>21616</v>
      </c>
      <c r="K305">
        <v>302</v>
      </c>
      <c r="L305">
        <v>48432</v>
      </c>
      <c r="M305">
        <v>7206</v>
      </c>
      <c r="N305">
        <v>302</v>
      </c>
      <c r="O305">
        <v>162554</v>
      </c>
      <c r="P305">
        <v>172582</v>
      </c>
      <c r="R305" s="7">
        <v>302</v>
      </c>
      <c r="S305" t="b">
        <f>OR(Tabla19712[[#This Row],[Tiempo_lineal (ns)]]&gt;$C$508,Tabla19712[[#This Row],[Tiempo_lineal (ns)]]&lt;$C$509)</f>
        <v>0</v>
      </c>
      <c r="T305" t="b">
        <f>OR(Tabla19712[[#This Row],[Tiempo_normal (ns)]]&gt;$D$508,Tabla19712[[#This Row],[Tiempo_normal (ns)]]&lt;$D$509)</f>
        <v>0</v>
      </c>
      <c r="U305" s="7">
        <v>302</v>
      </c>
      <c r="V305" t="b">
        <f>OR(Tabla310813[[#This Row],[Tiempo_lineal (ns)]]&gt;$F$508,Tabla310813[[#This Row],[Tiempo_lineal (ns)]]&lt;$F$509)</f>
        <v>0</v>
      </c>
      <c r="W305" t="b">
        <f>OR(Tabla310813[[#This Row],[Tiempo_normal (ns)]]&gt;$G$508,Tabla310813[[#This Row],[Tiempo_normal (ns)]]&lt;$G$509)</f>
        <v>0</v>
      </c>
      <c r="X305" s="7">
        <v>302</v>
      </c>
      <c r="Y305" t="b">
        <f>OR(Tabla411914[[#This Row],[Tiempo_lineal (ns)]]&gt;$I$508,Tabla411914[[#This Row],[Tiempo_lineal (ns)]]&lt;$I$509)</f>
        <v>0</v>
      </c>
      <c r="Z305" t="b">
        <f>OR(Tabla411914[[#This Row],[Tiempo_normal (ns)]]&gt;$J$508,Tabla411914[[#This Row],[Tiempo_normal (ns)]]&lt;$J$509)</f>
        <v>1</v>
      </c>
      <c r="AA305" s="7">
        <v>302</v>
      </c>
      <c r="AB305" t="b">
        <f>OR(Tabla5121015[[#This Row],[Tiempo_lineal (ns)]]&gt;$L$508,Tabla5121015[[#This Row],[Tiempo_lineal (ns)]]&lt;$L$509)</f>
        <v>0</v>
      </c>
      <c r="AC305" t="b">
        <f>OR(Tabla5121015[[#This Row],[Tiempo_normal (ns)]]&gt;$M$508,Tabla5121015[[#This Row],[Tiempo_normal (ns)]]&lt;$M$509)</f>
        <v>0</v>
      </c>
      <c r="AD305" s="7">
        <v>302</v>
      </c>
      <c r="AE305" t="b">
        <f>OR(Tabla6131116[[#This Row],[Tiempo_lineal (ns)]]&gt;$O$508,Tabla6131116[[#This Row],[Tiempo_lineal (ns)]]&lt;$O$509)</f>
        <v>0</v>
      </c>
      <c r="AF305" s="6" t="b">
        <f>OR(Tabla6131116[[#This Row],[Tiempo_normal (ns)]]&gt;$P$508,Tabla6131116[[#This Row],[Tiempo_normal (ns)]]&lt;$P$509)</f>
        <v>1</v>
      </c>
    </row>
    <row r="306" spans="2:32" x14ac:dyDescent="0.3">
      <c r="B306">
        <v>303</v>
      </c>
      <c r="C306">
        <v>1804</v>
      </c>
      <c r="D306">
        <v>1892</v>
      </c>
      <c r="E306">
        <v>303</v>
      </c>
      <c r="F306">
        <v>7345</v>
      </c>
      <c r="G306">
        <v>1799</v>
      </c>
      <c r="H306">
        <v>303</v>
      </c>
      <c r="I306">
        <v>19028</v>
      </c>
      <c r="J306">
        <v>5254</v>
      </c>
      <c r="K306">
        <v>303</v>
      </c>
      <c r="L306">
        <v>56351</v>
      </c>
      <c r="M306">
        <v>4977</v>
      </c>
      <c r="N306">
        <v>303</v>
      </c>
      <c r="O306">
        <v>163160</v>
      </c>
      <c r="P306">
        <v>14460</v>
      </c>
      <c r="R306" s="5">
        <v>303</v>
      </c>
      <c r="S306" t="b">
        <f>OR(Tabla19712[[#This Row],[Tiempo_lineal (ns)]]&gt;$C$508,Tabla19712[[#This Row],[Tiempo_lineal (ns)]]&lt;$C$509)</f>
        <v>0</v>
      </c>
      <c r="T306" t="b">
        <f>OR(Tabla19712[[#This Row],[Tiempo_normal (ns)]]&gt;$D$508,Tabla19712[[#This Row],[Tiempo_normal (ns)]]&lt;$D$509)</f>
        <v>0</v>
      </c>
      <c r="U306" s="5">
        <v>303</v>
      </c>
      <c r="V306" t="b">
        <f>OR(Tabla310813[[#This Row],[Tiempo_lineal (ns)]]&gt;$F$508,Tabla310813[[#This Row],[Tiempo_lineal (ns)]]&lt;$F$509)</f>
        <v>0</v>
      </c>
      <c r="W306" t="b">
        <f>OR(Tabla310813[[#This Row],[Tiempo_normal (ns)]]&gt;$G$508,Tabla310813[[#This Row],[Tiempo_normal (ns)]]&lt;$G$509)</f>
        <v>0</v>
      </c>
      <c r="X306" s="5">
        <v>303</v>
      </c>
      <c r="Y306" t="b">
        <f>OR(Tabla411914[[#This Row],[Tiempo_lineal (ns)]]&gt;$I$508,Tabla411914[[#This Row],[Tiempo_lineal (ns)]]&lt;$I$509)</f>
        <v>0</v>
      </c>
      <c r="Z306" t="b">
        <f>OR(Tabla411914[[#This Row],[Tiempo_normal (ns)]]&gt;$J$508,Tabla411914[[#This Row],[Tiempo_normal (ns)]]&lt;$J$509)</f>
        <v>0</v>
      </c>
      <c r="AA306" s="5">
        <v>303</v>
      </c>
      <c r="AB306" t="b">
        <f>OR(Tabla5121015[[#This Row],[Tiempo_lineal (ns)]]&gt;$L$508,Tabla5121015[[#This Row],[Tiempo_lineal (ns)]]&lt;$L$509)</f>
        <v>1</v>
      </c>
      <c r="AC306" t="b">
        <f>OR(Tabla5121015[[#This Row],[Tiempo_normal (ns)]]&gt;$M$508,Tabla5121015[[#This Row],[Tiempo_normal (ns)]]&lt;$M$509)</f>
        <v>0</v>
      </c>
      <c r="AD306" s="5">
        <v>303</v>
      </c>
      <c r="AE306" t="b">
        <f>OR(Tabla6131116[[#This Row],[Tiempo_lineal (ns)]]&gt;$O$508,Tabla6131116[[#This Row],[Tiempo_lineal (ns)]]&lt;$O$509)</f>
        <v>0</v>
      </c>
      <c r="AF306" s="6" t="b">
        <f>OR(Tabla6131116[[#This Row],[Tiempo_normal (ns)]]&gt;$P$508,Tabla6131116[[#This Row],[Tiempo_normal (ns)]]&lt;$P$509)</f>
        <v>0</v>
      </c>
    </row>
    <row r="307" spans="2:32" x14ac:dyDescent="0.3">
      <c r="B307">
        <v>304</v>
      </c>
      <c r="C307">
        <v>1358</v>
      </c>
      <c r="D307">
        <v>1665</v>
      </c>
      <c r="E307">
        <v>304</v>
      </c>
      <c r="F307">
        <v>6076</v>
      </c>
      <c r="G307">
        <v>850</v>
      </c>
      <c r="H307">
        <v>304</v>
      </c>
      <c r="I307">
        <v>20051</v>
      </c>
      <c r="J307">
        <v>4088</v>
      </c>
      <c r="K307">
        <v>304</v>
      </c>
      <c r="L307">
        <v>43731</v>
      </c>
      <c r="M307">
        <v>4531</v>
      </c>
      <c r="N307">
        <v>304</v>
      </c>
      <c r="O307">
        <v>133048</v>
      </c>
      <c r="P307">
        <v>4925</v>
      </c>
      <c r="R307" s="7">
        <v>304</v>
      </c>
      <c r="S307" t="b">
        <f>OR(Tabla19712[[#This Row],[Tiempo_lineal (ns)]]&gt;$C$508,Tabla19712[[#This Row],[Tiempo_lineal (ns)]]&lt;$C$509)</f>
        <v>0</v>
      </c>
      <c r="T307" t="b">
        <f>OR(Tabla19712[[#This Row],[Tiempo_normal (ns)]]&gt;$D$508,Tabla19712[[#This Row],[Tiempo_normal (ns)]]&lt;$D$509)</f>
        <v>0</v>
      </c>
      <c r="U307" s="7">
        <v>304</v>
      </c>
      <c r="V307" t="b">
        <f>OR(Tabla310813[[#This Row],[Tiempo_lineal (ns)]]&gt;$F$508,Tabla310813[[#This Row],[Tiempo_lineal (ns)]]&lt;$F$509)</f>
        <v>0</v>
      </c>
      <c r="W307" t="b">
        <f>OR(Tabla310813[[#This Row],[Tiempo_normal (ns)]]&gt;$G$508,Tabla310813[[#This Row],[Tiempo_normal (ns)]]&lt;$G$509)</f>
        <v>0</v>
      </c>
      <c r="X307" s="7">
        <v>304</v>
      </c>
      <c r="Y307" t="b">
        <f>OR(Tabla411914[[#This Row],[Tiempo_lineal (ns)]]&gt;$I$508,Tabla411914[[#This Row],[Tiempo_lineal (ns)]]&lt;$I$509)</f>
        <v>0</v>
      </c>
      <c r="Z307" t="b">
        <f>OR(Tabla411914[[#This Row],[Tiempo_normal (ns)]]&gt;$J$508,Tabla411914[[#This Row],[Tiempo_normal (ns)]]&lt;$J$509)</f>
        <v>0</v>
      </c>
      <c r="AA307" s="7">
        <v>304</v>
      </c>
      <c r="AB307" t="b">
        <f>OR(Tabla5121015[[#This Row],[Tiempo_lineal (ns)]]&gt;$L$508,Tabla5121015[[#This Row],[Tiempo_lineal (ns)]]&lt;$L$509)</f>
        <v>0</v>
      </c>
      <c r="AC307" t="b">
        <f>OR(Tabla5121015[[#This Row],[Tiempo_normal (ns)]]&gt;$M$508,Tabla5121015[[#This Row],[Tiempo_normal (ns)]]&lt;$M$509)</f>
        <v>0</v>
      </c>
      <c r="AD307" s="7">
        <v>304</v>
      </c>
      <c r="AE307" t="b">
        <f>OR(Tabla6131116[[#This Row],[Tiempo_lineal (ns)]]&gt;$O$508,Tabla6131116[[#This Row],[Tiempo_lineal (ns)]]&lt;$O$509)</f>
        <v>0</v>
      </c>
      <c r="AF307" s="6" t="b">
        <f>OR(Tabla6131116[[#This Row],[Tiempo_normal (ns)]]&gt;$P$508,Tabla6131116[[#This Row],[Tiempo_normal (ns)]]&lt;$P$509)</f>
        <v>0</v>
      </c>
    </row>
    <row r="308" spans="2:32" x14ac:dyDescent="0.3">
      <c r="B308">
        <v>305</v>
      </c>
      <c r="C308">
        <v>2647</v>
      </c>
      <c r="D308">
        <v>2049</v>
      </c>
      <c r="E308">
        <v>305</v>
      </c>
      <c r="F308">
        <v>5641</v>
      </c>
      <c r="G308">
        <v>1324</v>
      </c>
      <c r="H308">
        <v>305</v>
      </c>
      <c r="I308">
        <v>19759</v>
      </c>
      <c r="J308">
        <v>5121</v>
      </c>
      <c r="K308">
        <v>305</v>
      </c>
      <c r="L308">
        <v>31294</v>
      </c>
      <c r="M308">
        <v>42668</v>
      </c>
      <c r="N308">
        <v>305</v>
      </c>
      <c r="O308">
        <v>20323</v>
      </c>
      <c r="P308">
        <v>5435</v>
      </c>
      <c r="R308" s="5">
        <v>305</v>
      </c>
      <c r="S308" t="b">
        <f>OR(Tabla19712[[#This Row],[Tiempo_lineal (ns)]]&gt;$C$508,Tabla19712[[#This Row],[Tiempo_lineal (ns)]]&lt;$C$509)</f>
        <v>0</v>
      </c>
      <c r="T308" t="b">
        <f>OR(Tabla19712[[#This Row],[Tiempo_normal (ns)]]&gt;$D$508,Tabla19712[[#This Row],[Tiempo_normal (ns)]]&lt;$D$509)</f>
        <v>0</v>
      </c>
      <c r="U308" s="5">
        <v>305</v>
      </c>
      <c r="V308" t="b">
        <f>OR(Tabla310813[[#This Row],[Tiempo_lineal (ns)]]&gt;$F$508,Tabla310813[[#This Row],[Tiempo_lineal (ns)]]&lt;$F$509)</f>
        <v>0</v>
      </c>
      <c r="W308" t="b">
        <f>OR(Tabla310813[[#This Row],[Tiempo_normal (ns)]]&gt;$G$508,Tabla310813[[#This Row],[Tiempo_normal (ns)]]&lt;$G$509)</f>
        <v>0</v>
      </c>
      <c r="X308" s="5">
        <v>305</v>
      </c>
      <c r="Y308" t="b">
        <f>OR(Tabla411914[[#This Row],[Tiempo_lineal (ns)]]&gt;$I$508,Tabla411914[[#This Row],[Tiempo_lineal (ns)]]&lt;$I$509)</f>
        <v>0</v>
      </c>
      <c r="Z308" t="b">
        <f>OR(Tabla411914[[#This Row],[Tiempo_normal (ns)]]&gt;$J$508,Tabla411914[[#This Row],[Tiempo_normal (ns)]]&lt;$J$509)</f>
        <v>0</v>
      </c>
      <c r="AA308" s="5">
        <v>305</v>
      </c>
      <c r="AB308" t="b">
        <f>OR(Tabla5121015[[#This Row],[Tiempo_lineal (ns)]]&gt;$L$508,Tabla5121015[[#This Row],[Tiempo_lineal (ns)]]&lt;$L$509)</f>
        <v>1</v>
      </c>
      <c r="AC308" t="b">
        <f>OR(Tabla5121015[[#This Row],[Tiempo_normal (ns)]]&gt;$M$508,Tabla5121015[[#This Row],[Tiempo_normal (ns)]]&lt;$M$509)</f>
        <v>1</v>
      </c>
      <c r="AD308" s="5">
        <v>305</v>
      </c>
      <c r="AE308" t="b">
        <f>OR(Tabla6131116[[#This Row],[Tiempo_lineal (ns)]]&gt;$O$508,Tabla6131116[[#This Row],[Tiempo_lineal (ns)]]&lt;$O$509)</f>
        <v>1</v>
      </c>
      <c r="AF308" s="6" t="b">
        <f>OR(Tabla6131116[[#This Row],[Tiempo_normal (ns)]]&gt;$P$508,Tabla6131116[[#This Row],[Tiempo_normal (ns)]]&lt;$P$509)</f>
        <v>0</v>
      </c>
    </row>
    <row r="309" spans="2:32" x14ac:dyDescent="0.3">
      <c r="B309">
        <v>306</v>
      </c>
      <c r="C309">
        <v>2519</v>
      </c>
      <c r="D309">
        <v>788</v>
      </c>
      <c r="E309">
        <v>306</v>
      </c>
      <c r="F309">
        <v>6351</v>
      </c>
      <c r="G309">
        <v>3836</v>
      </c>
      <c r="H309">
        <v>306</v>
      </c>
      <c r="I309">
        <v>22797</v>
      </c>
      <c r="J309">
        <v>4807</v>
      </c>
      <c r="K309">
        <v>306</v>
      </c>
      <c r="L309">
        <v>47963</v>
      </c>
      <c r="M309">
        <v>5351</v>
      </c>
      <c r="N309">
        <v>306</v>
      </c>
      <c r="O309">
        <v>272111</v>
      </c>
      <c r="P309">
        <v>4564</v>
      </c>
      <c r="R309" s="7">
        <v>306</v>
      </c>
      <c r="S309" t="b">
        <f>OR(Tabla19712[[#This Row],[Tiempo_lineal (ns)]]&gt;$C$508,Tabla19712[[#This Row],[Tiempo_lineal (ns)]]&lt;$C$509)</f>
        <v>0</v>
      </c>
      <c r="T309" t="b">
        <f>OR(Tabla19712[[#This Row],[Tiempo_normal (ns)]]&gt;$D$508,Tabla19712[[#This Row],[Tiempo_normal (ns)]]&lt;$D$509)</f>
        <v>0</v>
      </c>
      <c r="U309" s="7">
        <v>306</v>
      </c>
      <c r="V309" t="b">
        <f>OR(Tabla310813[[#This Row],[Tiempo_lineal (ns)]]&gt;$F$508,Tabla310813[[#This Row],[Tiempo_lineal (ns)]]&lt;$F$509)</f>
        <v>0</v>
      </c>
      <c r="W309" t="b">
        <f>OR(Tabla310813[[#This Row],[Tiempo_normal (ns)]]&gt;$G$508,Tabla310813[[#This Row],[Tiempo_normal (ns)]]&lt;$G$509)</f>
        <v>0</v>
      </c>
      <c r="X309" s="7">
        <v>306</v>
      </c>
      <c r="Y309" t="b">
        <f>OR(Tabla411914[[#This Row],[Tiempo_lineal (ns)]]&gt;$I$508,Tabla411914[[#This Row],[Tiempo_lineal (ns)]]&lt;$I$509)</f>
        <v>0</v>
      </c>
      <c r="Z309" t="b">
        <f>OR(Tabla411914[[#This Row],[Tiempo_normal (ns)]]&gt;$J$508,Tabla411914[[#This Row],[Tiempo_normal (ns)]]&lt;$J$509)</f>
        <v>0</v>
      </c>
      <c r="AA309" s="7">
        <v>306</v>
      </c>
      <c r="AB309" t="b">
        <f>OR(Tabla5121015[[#This Row],[Tiempo_lineal (ns)]]&gt;$L$508,Tabla5121015[[#This Row],[Tiempo_lineal (ns)]]&lt;$L$509)</f>
        <v>0</v>
      </c>
      <c r="AC309" t="b">
        <f>OR(Tabla5121015[[#This Row],[Tiempo_normal (ns)]]&gt;$M$508,Tabla5121015[[#This Row],[Tiempo_normal (ns)]]&lt;$M$509)</f>
        <v>0</v>
      </c>
      <c r="AD309" s="7">
        <v>306</v>
      </c>
      <c r="AE309" t="b">
        <f>OR(Tabla6131116[[#This Row],[Tiempo_lineal (ns)]]&gt;$O$508,Tabla6131116[[#This Row],[Tiempo_lineal (ns)]]&lt;$O$509)</f>
        <v>1</v>
      </c>
      <c r="AF309" s="6" t="b">
        <f>OR(Tabla6131116[[#This Row],[Tiempo_normal (ns)]]&gt;$P$508,Tabla6131116[[#This Row],[Tiempo_normal (ns)]]&lt;$P$509)</f>
        <v>0</v>
      </c>
    </row>
    <row r="310" spans="2:32" x14ac:dyDescent="0.3">
      <c r="B310">
        <v>307</v>
      </c>
      <c r="C310">
        <v>1295</v>
      </c>
      <c r="D310">
        <v>1088</v>
      </c>
      <c r="E310">
        <v>307</v>
      </c>
      <c r="F310">
        <v>7932</v>
      </c>
      <c r="G310">
        <v>1680</v>
      </c>
      <c r="H310">
        <v>307</v>
      </c>
      <c r="I310">
        <v>19171</v>
      </c>
      <c r="J310">
        <v>5067</v>
      </c>
      <c r="K310">
        <v>307</v>
      </c>
      <c r="L310">
        <v>44021</v>
      </c>
      <c r="M310">
        <v>6486</v>
      </c>
      <c r="N310">
        <v>307</v>
      </c>
      <c r="O310">
        <v>133608</v>
      </c>
      <c r="P310">
        <v>10267</v>
      </c>
      <c r="R310" s="5">
        <v>307</v>
      </c>
      <c r="S310" t="b">
        <f>OR(Tabla19712[[#This Row],[Tiempo_lineal (ns)]]&gt;$C$508,Tabla19712[[#This Row],[Tiempo_lineal (ns)]]&lt;$C$509)</f>
        <v>0</v>
      </c>
      <c r="T310" t="b">
        <f>OR(Tabla19712[[#This Row],[Tiempo_normal (ns)]]&gt;$D$508,Tabla19712[[#This Row],[Tiempo_normal (ns)]]&lt;$D$509)</f>
        <v>0</v>
      </c>
      <c r="U310" s="5">
        <v>307</v>
      </c>
      <c r="V310" t="b">
        <f>OR(Tabla310813[[#This Row],[Tiempo_lineal (ns)]]&gt;$F$508,Tabla310813[[#This Row],[Tiempo_lineal (ns)]]&lt;$F$509)</f>
        <v>0</v>
      </c>
      <c r="W310" t="b">
        <f>OR(Tabla310813[[#This Row],[Tiempo_normal (ns)]]&gt;$G$508,Tabla310813[[#This Row],[Tiempo_normal (ns)]]&lt;$G$509)</f>
        <v>0</v>
      </c>
      <c r="X310" s="5">
        <v>307</v>
      </c>
      <c r="Y310" t="b">
        <f>OR(Tabla411914[[#This Row],[Tiempo_lineal (ns)]]&gt;$I$508,Tabla411914[[#This Row],[Tiempo_lineal (ns)]]&lt;$I$509)</f>
        <v>0</v>
      </c>
      <c r="Z310" t="b">
        <f>OR(Tabla411914[[#This Row],[Tiempo_normal (ns)]]&gt;$J$508,Tabla411914[[#This Row],[Tiempo_normal (ns)]]&lt;$J$509)</f>
        <v>0</v>
      </c>
      <c r="AA310" s="5">
        <v>307</v>
      </c>
      <c r="AB310" t="b">
        <f>OR(Tabla5121015[[#This Row],[Tiempo_lineal (ns)]]&gt;$L$508,Tabla5121015[[#This Row],[Tiempo_lineal (ns)]]&lt;$L$509)</f>
        <v>0</v>
      </c>
      <c r="AC310" t="b">
        <f>OR(Tabla5121015[[#This Row],[Tiempo_normal (ns)]]&gt;$M$508,Tabla5121015[[#This Row],[Tiempo_normal (ns)]]&lt;$M$509)</f>
        <v>0</v>
      </c>
      <c r="AD310" s="5">
        <v>307</v>
      </c>
      <c r="AE310" t="b">
        <f>OR(Tabla6131116[[#This Row],[Tiempo_lineal (ns)]]&gt;$O$508,Tabla6131116[[#This Row],[Tiempo_lineal (ns)]]&lt;$O$509)</f>
        <v>0</v>
      </c>
      <c r="AF310" s="6" t="b">
        <f>OR(Tabla6131116[[#This Row],[Tiempo_normal (ns)]]&gt;$P$508,Tabla6131116[[#This Row],[Tiempo_normal (ns)]]&lt;$P$509)</f>
        <v>0</v>
      </c>
    </row>
    <row r="311" spans="2:32" x14ac:dyDescent="0.3">
      <c r="B311">
        <v>308</v>
      </c>
      <c r="C311">
        <v>2459</v>
      </c>
      <c r="D311">
        <v>782</v>
      </c>
      <c r="E311">
        <v>308</v>
      </c>
      <c r="F311">
        <v>2995</v>
      </c>
      <c r="G311">
        <v>1148</v>
      </c>
      <c r="H311">
        <v>308</v>
      </c>
      <c r="I311">
        <v>18576</v>
      </c>
      <c r="J311">
        <v>3622</v>
      </c>
      <c r="K311">
        <v>308</v>
      </c>
      <c r="L311">
        <v>178816</v>
      </c>
      <c r="M311">
        <v>4746</v>
      </c>
      <c r="N311">
        <v>308</v>
      </c>
      <c r="O311">
        <v>131894</v>
      </c>
      <c r="P311">
        <v>5072</v>
      </c>
      <c r="R311" s="7">
        <v>308</v>
      </c>
      <c r="S311" t="b">
        <f>OR(Tabla19712[[#This Row],[Tiempo_lineal (ns)]]&gt;$C$508,Tabla19712[[#This Row],[Tiempo_lineal (ns)]]&lt;$C$509)</f>
        <v>0</v>
      </c>
      <c r="T311" t="b">
        <f>OR(Tabla19712[[#This Row],[Tiempo_normal (ns)]]&gt;$D$508,Tabla19712[[#This Row],[Tiempo_normal (ns)]]&lt;$D$509)</f>
        <v>0</v>
      </c>
      <c r="U311" s="7">
        <v>308</v>
      </c>
      <c r="V311" t="b">
        <f>OR(Tabla310813[[#This Row],[Tiempo_lineal (ns)]]&gt;$F$508,Tabla310813[[#This Row],[Tiempo_lineal (ns)]]&lt;$F$509)</f>
        <v>1</v>
      </c>
      <c r="W311" t="b">
        <f>OR(Tabla310813[[#This Row],[Tiempo_normal (ns)]]&gt;$G$508,Tabla310813[[#This Row],[Tiempo_normal (ns)]]&lt;$G$509)</f>
        <v>0</v>
      </c>
      <c r="X311" s="7">
        <v>308</v>
      </c>
      <c r="Y311" t="b">
        <f>OR(Tabla411914[[#This Row],[Tiempo_lineal (ns)]]&gt;$I$508,Tabla411914[[#This Row],[Tiempo_lineal (ns)]]&lt;$I$509)</f>
        <v>0</v>
      </c>
      <c r="Z311" t="b">
        <f>OR(Tabla411914[[#This Row],[Tiempo_normal (ns)]]&gt;$J$508,Tabla411914[[#This Row],[Tiempo_normal (ns)]]&lt;$J$509)</f>
        <v>0</v>
      </c>
      <c r="AA311" s="7">
        <v>308</v>
      </c>
      <c r="AB311" t="b">
        <f>OR(Tabla5121015[[#This Row],[Tiempo_lineal (ns)]]&gt;$L$508,Tabla5121015[[#This Row],[Tiempo_lineal (ns)]]&lt;$L$509)</f>
        <v>1</v>
      </c>
      <c r="AC311" t="b">
        <f>OR(Tabla5121015[[#This Row],[Tiempo_normal (ns)]]&gt;$M$508,Tabla5121015[[#This Row],[Tiempo_normal (ns)]]&lt;$M$509)</f>
        <v>0</v>
      </c>
      <c r="AD311" s="7">
        <v>308</v>
      </c>
      <c r="AE311" t="b">
        <f>OR(Tabla6131116[[#This Row],[Tiempo_lineal (ns)]]&gt;$O$508,Tabla6131116[[#This Row],[Tiempo_lineal (ns)]]&lt;$O$509)</f>
        <v>0</v>
      </c>
      <c r="AF311" s="6" t="b">
        <f>OR(Tabla6131116[[#This Row],[Tiempo_normal (ns)]]&gt;$P$508,Tabla6131116[[#This Row],[Tiempo_normal (ns)]]&lt;$P$509)</f>
        <v>0</v>
      </c>
    </row>
    <row r="312" spans="2:32" x14ac:dyDescent="0.3">
      <c r="B312">
        <v>309</v>
      </c>
      <c r="C312">
        <v>2490</v>
      </c>
      <c r="D312">
        <v>641</v>
      </c>
      <c r="E312">
        <v>309</v>
      </c>
      <c r="F312">
        <v>3580</v>
      </c>
      <c r="G312">
        <v>1860</v>
      </c>
      <c r="H312">
        <v>309</v>
      </c>
      <c r="I312">
        <v>19414</v>
      </c>
      <c r="J312">
        <v>4075</v>
      </c>
      <c r="K312">
        <v>309</v>
      </c>
      <c r="L312">
        <v>43506</v>
      </c>
      <c r="M312">
        <v>16080</v>
      </c>
      <c r="N312">
        <v>309</v>
      </c>
      <c r="O312">
        <v>135334</v>
      </c>
      <c r="P312">
        <v>4841</v>
      </c>
      <c r="R312" s="5">
        <v>309</v>
      </c>
      <c r="S312" t="b">
        <f>OR(Tabla19712[[#This Row],[Tiempo_lineal (ns)]]&gt;$C$508,Tabla19712[[#This Row],[Tiempo_lineal (ns)]]&lt;$C$509)</f>
        <v>0</v>
      </c>
      <c r="T312" t="b">
        <f>OR(Tabla19712[[#This Row],[Tiempo_normal (ns)]]&gt;$D$508,Tabla19712[[#This Row],[Tiempo_normal (ns)]]&lt;$D$509)</f>
        <v>0</v>
      </c>
      <c r="U312" s="5">
        <v>309</v>
      </c>
      <c r="V312" t="b">
        <f>OR(Tabla310813[[#This Row],[Tiempo_lineal (ns)]]&gt;$F$508,Tabla310813[[#This Row],[Tiempo_lineal (ns)]]&lt;$F$509)</f>
        <v>0</v>
      </c>
      <c r="W312" t="b">
        <f>OR(Tabla310813[[#This Row],[Tiempo_normal (ns)]]&gt;$G$508,Tabla310813[[#This Row],[Tiempo_normal (ns)]]&lt;$G$509)</f>
        <v>0</v>
      </c>
      <c r="X312" s="5">
        <v>309</v>
      </c>
      <c r="Y312" t="b">
        <f>OR(Tabla411914[[#This Row],[Tiempo_lineal (ns)]]&gt;$I$508,Tabla411914[[#This Row],[Tiempo_lineal (ns)]]&lt;$I$509)</f>
        <v>0</v>
      </c>
      <c r="Z312" t="b">
        <f>OR(Tabla411914[[#This Row],[Tiempo_normal (ns)]]&gt;$J$508,Tabla411914[[#This Row],[Tiempo_normal (ns)]]&lt;$J$509)</f>
        <v>0</v>
      </c>
      <c r="AA312" s="5">
        <v>309</v>
      </c>
      <c r="AB312" t="b">
        <f>OR(Tabla5121015[[#This Row],[Tiempo_lineal (ns)]]&gt;$L$508,Tabla5121015[[#This Row],[Tiempo_lineal (ns)]]&lt;$L$509)</f>
        <v>0</v>
      </c>
      <c r="AC312" t="b">
        <f>OR(Tabla5121015[[#This Row],[Tiempo_normal (ns)]]&gt;$M$508,Tabla5121015[[#This Row],[Tiempo_normal (ns)]]&lt;$M$509)</f>
        <v>1</v>
      </c>
      <c r="AD312" s="5">
        <v>309</v>
      </c>
      <c r="AE312" t="b">
        <f>OR(Tabla6131116[[#This Row],[Tiempo_lineal (ns)]]&gt;$O$508,Tabla6131116[[#This Row],[Tiempo_lineal (ns)]]&lt;$O$509)</f>
        <v>0</v>
      </c>
      <c r="AF312" s="6" t="b">
        <f>OR(Tabla6131116[[#This Row],[Tiempo_normal (ns)]]&gt;$P$508,Tabla6131116[[#This Row],[Tiempo_normal (ns)]]&lt;$P$509)</f>
        <v>0</v>
      </c>
    </row>
    <row r="313" spans="2:32" x14ac:dyDescent="0.3">
      <c r="B313">
        <v>310</v>
      </c>
      <c r="C313">
        <v>1618</v>
      </c>
      <c r="D313">
        <v>1147</v>
      </c>
      <c r="E313">
        <v>310</v>
      </c>
      <c r="F313">
        <v>5526</v>
      </c>
      <c r="G313">
        <v>2072</v>
      </c>
      <c r="H313">
        <v>310</v>
      </c>
      <c r="I313">
        <v>20344</v>
      </c>
      <c r="J313">
        <v>12288</v>
      </c>
      <c r="K313">
        <v>310</v>
      </c>
      <c r="L313">
        <v>45321</v>
      </c>
      <c r="M313">
        <v>14307</v>
      </c>
      <c r="N313">
        <v>310</v>
      </c>
      <c r="O313">
        <v>278112</v>
      </c>
      <c r="P313">
        <v>34264</v>
      </c>
      <c r="R313" s="7">
        <v>310</v>
      </c>
      <c r="S313" t="b">
        <f>OR(Tabla19712[[#This Row],[Tiempo_lineal (ns)]]&gt;$C$508,Tabla19712[[#This Row],[Tiempo_lineal (ns)]]&lt;$C$509)</f>
        <v>0</v>
      </c>
      <c r="T313" t="b">
        <f>OR(Tabla19712[[#This Row],[Tiempo_normal (ns)]]&gt;$D$508,Tabla19712[[#This Row],[Tiempo_normal (ns)]]&lt;$D$509)</f>
        <v>0</v>
      </c>
      <c r="U313" s="7">
        <v>310</v>
      </c>
      <c r="V313" t="b">
        <f>OR(Tabla310813[[#This Row],[Tiempo_lineal (ns)]]&gt;$F$508,Tabla310813[[#This Row],[Tiempo_lineal (ns)]]&lt;$F$509)</f>
        <v>0</v>
      </c>
      <c r="W313" t="b">
        <f>OR(Tabla310813[[#This Row],[Tiempo_normal (ns)]]&gt;$G$508,Tabla310813[[#This Row],[Tiempo_normal (ns)]]&lt;$G$509)</f>
        <v>0</v>
      </c>
      <c r="X313" s="7">
        <v>310</v>
      </c>
      <c r="Y313" t="b">
        <f>OR(Tabla411914[[#This Row],[Tiempo_lineal (ns)]]&gt;$I$508,Tabla411914[[#This Row],[Tiempo_lineal (ns)]]&lt;$I$509)</f>
        <v>0</v>
      </c>
      <c r="Z313" t="b">
        <f>OR(Tabla411914[[#This Row],[Tiempo_normal (ns)]]&gt;$J$508,Tabla411914[[#This Row],[Tiempo_normal (ns)]]&lt;$J$509)</f>
        <v>0</v>
      </c>
      <c r="AA313" s="7">
        <v>310</v>
      </c>
      <c r="AB313" t="b">
        <f>OR(Tabla5121015[[#This Row],[Tiempo_lineal (ns)]]&gt;$L$508,Tabla5121015[[#This Row],[Tiempo_lineal (ns)]]&lt;$L$509)</f>
        <v>0</v>
      </c>
      <c r="AC313" t="b">
        <f>OR(Tabla5121015[[#This Row],[Tiempo_normal (ns)]]&gt;$M$508,Tabla5121015[[#This Row],[Tiempo_normal (ns)]]&lt;$M$509)</f>
        <v>1</v>
      </c>
      <c r="AD313" s="7">
        <v>310</v>
      </c>
      <c r="AE313" t="b">
        <f>OR(Tabla6131116[[#This Row],[Tiempo_lineal (ns)]]&gt;$O$508,Tabla6131116[[#This Row],[Tiempo_lineal (ns)]]&lt;$O$509)</f>
        <v>1</v>
      </c>
      <c r="AF313" s="6" t="b">
        <f>OR(Tabla6131116[[#This Row],[Tiempo_normal (ns)]]&gt;$P$508,Tabla6131116[[#This Row],[Tiempo_normal (ns)]]&lt;$P$509)</f>
        <v>1</v>
      </c>
    </row>
    <row r="314" spans="2:32" x14ac:dyDescent="0.3">
      <c r="B314">
        <v>311</v>
      </c>
      <c r="C314">
        <v>4036</v>
      </c>
      <c r="D314">
        <v>2147</v>
      </c>
      <c r="E314">
        <v>311</v>
      </c>
      <c r="F314">
        <v>5906</v>
      </c>
      <c r="G314">
        <v>3544</v>
      </c>
      <c r="H314">
        <v>311</v>
      </c>
      <c r="I314">
        <v>8126</v>
      </c>
      <c r="J314">
        <v>11461</v>
      </c>
      <c r="K314">
        <v>311</v>
      </c>
      <c r="L314">
        <v>44269</v>
      </c>
      <c r="M314">
        <v>6497</v>
      </c>
      <c r="N314">
        <v>311</v>
      </c>
      <c r="O314">
        <v>255105</v>
      </c>
      <c r="P314">
        <v>4570</v>
      </c>
      <c r="R314" s="5">
        <v>311</v>
      </c>
      <c r="S314" t="b">
        <f>OR(Tabla19712[[#This Row],[Tiempo_lineal (ns)]]&gt;$C$508,Tabla19712[[#This Row],[Tiempo_lineal (ns)]]&lt;$C$509)</f>
        <v>0</v>
      </c>
      <c r="T314" t="b">
        <f>OR(Tabla19712[[#This Row],[Tiempo_normal (ns)]]&gt;$D$508,Tabla19712[[#This Row],[Tiempo_normal (ns)]]&lt;$D$509)</f>
        <v>0</v>
      </c>
      <c r="U314" s="5">
        <v>311</v>
      </c>
      <c r="V314" t="b">
        <f>OR(Tabla310813[[#This Row],[Tiempo_lineal (ns)]]&gt;$F$508,Tabla310813[[#This Row],[Tiempo_lineal (ns)]]&lt;$F$509)</f>
        <v>0</v>
      </c>
      <c r="W314" t="b">
        <f>OR(Tabla310813[[#This Row],[Tiempo_normal (ns)]]&gt;$G$508,Tabla310813[[#This Row],[Tiempo_normal (ns)]]&lt;$G$509)</f>
        <v>0</v>
      </c>
      <c r="X314" s="5">
        <v>311</v>
      </c>
      <c r="Y314" t="b">
        <f>OR(Tabla411914[[#This Row],[Tiempo_lineal (ns)]]&gt;$I$508,Tabla411914[[#This Row],[Tiempo_lineal (ns)]]&lt;$I$509)</f>
        <v>1</v>
      </c>
      <c r="Z314" t="b">
        <f>OR(Tabla411914[[#This Row],[Tiempo_normal (ns)]]&gt;$J$508,Tabla411914[[#This Row],[Tiempo_normal (ns)]]&lt;$J$509)</f>
        <v>0</v>
      </c>
      <c r="AA314" s="5">
        <v>311</v>
      </c>
      <c r="AB314" t="b">
        <f>OR(Tabla5121015[[#This Row],[Tiempo_lineal (ns)]]&gt;$L$508,Tabla5121015[[#This Row],[Tiempo_lineal (ns)]]&lt;$L$509)</f>
        <v>0</v>
      </c>
      <c r="AC314" t="b">
        <f>OR(Tabla5121015[[#This Row],[Tiempo_normal (ns)]]&gt;$M$508,Tabla5121015[[#This Row],[Tiempo_normal (ns)]]&lt;$M$509)</f>
        <v>0</v>
      </c>
      <c r="AD314" s="5">
        <v>311</v>
      </c>
      <c r="AE314" t="b">
        <f>OR(Tabla6131116[[#This Row],[Tiempo_lineal (ns)]]&gt;$O$508,Tabla6131116[[#This Row],[Tiempo_lineal (ns)]]&lt;$O$509)</f>
        <v>1</v>
      </c>
      <c r="AF314" s="6" t="b">
        <f>OR(Tabla6131116[[#This Row],[Tiempo_normal (ns)]]&gt;$P$508,Tabla6131116[[#This Row],[Tiempo_normal (ns)]]&lt;$P$509)</f>
        <v>0</v>
      </c>
    </row>
    <row r="315" spans="2:32" x14ac:dyDescent="0.3">
      <c r="B315">
        <v>312</v>
      </c>
      <c r="C315">
        <v>2473</v>
      </c>
      <c r="D315">
        <v>850</v>
      </c>
      <c r="E315">
        <v>312</v>
      </c>
      <c r="F315">
        <v>6234</v>
      </c>
      <c r="G315">
        <v>1175</v>
      </c>
      <c r="H315">
        <v>312</v>
      </c>
      <c r="I315">
        <v>29081</v>
      </c>
      <c r="J315">
        <v>3733</v>
      </c>
      <c r="K315">
        <v>312</v>
      </c>
      <c r="L315">
        <v>12145</v>
      </c>
      <c r="M315">
        <v>4503</v>
      </c>
      <c r="N315">
        <v>312</v>
      </c>
      <c r="O315">
        <v>166652</v>
      </c>
      <c r="P315">
        <v>195973</v>
      </c>
      <c r="R315" s="7">
        <v>312</v>
      </c>
      <c r="S315" t="b">
        <f>OR(Tabla19712[[#This Row],[Tiempo_lineal (ns)]]&gt;$C$508,Tabla19712[[#This Row],[Tiempo_lineal (ns)]]&lt;$C$509)</f>
        <v>0</v>
      </c>
      <c r="T315" t="b">
        <f>OR(Tabla19712[[#This Row],[Tiempo_normal (ns)]]&gt;$D$508,Tabla19712[[#This Row],[Tiempo_normal (ns)]]&lt;$D$509)</f>
        <v>0</v>
      </c>
      <c r="U315" s="7">
        <v>312</v>
      </c>
      <c r="V315" t="b">
        <f>OR(Tabla310813[[#This Row],[Tiempo_lineal (ns)]]&gt;$F$508,Tabla310813[[#This Row],[Tiempo_lineal (ns)]]&lt;$F$509)</f>
        <v>0</v>
      </c>
      <c r="W315" t="b">
        <f>OR(Tabla310813[[#This Row],[Tiempo_normal (ns)]]&gt;$G$508,Tabla310813[[#This Row],[Tiempo_normal (ns)]]&lt;$G$509)</f>
        <v>0</v>
      </c>
      <c r="X315" s="7">
        <v>312</v>
      </c>
      <c r="Y315" t="b">
        <f>OR(Tabla411914[[#This Row],[Tiempo_lineal (ns)]]&gt;$I$508,Tabla411914[[#This Row],[Tiempo_lineal (ns)]]&lt;$I$509)</f>
        <v>1</v>
      </c>
      <c r="Z315" t="b">
        <f>OR(Tabla411914[[#This Row],[Tiempo_normal (ns)]]&gt;$J$508,Tabla411914[[#This Row],[Tiempo_normal (ns)]]&lt;$J$509)</f>
        <v>0</v>
      </c>
      <c r="AA315" s="7">
        <v>312</v>
      </c>
      <c r="AB315" t="b">
        <f>OR(Tabla5121015[[#This Row],[Tiempo_lineal (ns)]]&gt;$L$508,Tabla5121015[[#This Row],[Tiempo_lineal (ns)]]&lt;$L$509)</f>
        <v>1</v>
      </c>
      <c r="AC315" t="b">
        <f>OR(Tabla5121015[[#This Row],[Tiempo_normal (ns)]]&gt;$M$508,Tabla5121015[[#This Row],[Tiempo_normal (ns)]]&lt;$M$509)</f>
        <v>0</v>
      </c>
      <c r="AD315" s="7">
        <v>312</v>
      </c>
      <c r="AE315" t="b">
        <f>OR(Tabla6131116[[#This Row],[Tiempo_lineal (ns)]]&gt;$O$508,Tabla6131116[[#This Row],[Tiempo_lineal (ns)]]&lt;$O$509)</f>
        <v>0</v>
      </c>
      <c r="AF315" s="6" t="b">
        <f>OR(Tabla6131116[[#This Row],[Tiempo_normal (ns)]]&gt;$P$508,Tabla6131116[[#This Row],[Tiempo_normal (ns)]]&lt;$P$509)</f>
        <v>1</v>
      </c>
    </row>
    <row r="316" spans="2:32" x14ac:dyDescent="0.3">
      <c r="B316">
        <v>313</v>
      </c>
      <c r="C316">
        <v>2401</v>
      </c>
      <c r="D316">
        <v>928</v>
      </c>
      <c r="E316">
        <v>313</v>
      </c>
      <c r="F316">
        <v>6081</v>
      </c>
      <c r="G316">
        <v>5082</v>
      </c>
      <c r="H316">
        <v>313</v>
      </c>
      <c r="I316">
        <v>18411</v>
      </c>
      <c r="J316">
        <v>4725</v>
      </c>
      <c r="K316">
        <v>313</v>
      </c>
      <c r="L316">
        <v>50964</v>
      </c>
      <c r="M316">
        <v>4394</v>
      </c>
      <c r="N316">
        <v>313</v>
      </c>
      <c r="O316">
        <v>171145</v>
      </c>
      <c r="P316">
        <v>4095</v>
      </c>
      <c r="R316" s="5">
        <v>313</v>
      </c>
      <c r="S316" t="b">
        <f>OR(Tabla19712[[#This Row],[Tiempo_lineal (ns)]]&gt;$C$508,Tabla19712[[#This Row],[Tiempo_lineal (ns)]]&lt;$C$509)</f>
        <v>0</v>
      </c>
      <c r="T316" t="b">
        <f>OR(Tabla19712[[#This Row],[Tiempo_normal (ns)]]&gt;$D$508,Tabla19712[[#This Row],[Tiempo_normal (ns)]]&lt;$D$509)</f>
        <v>0</v>
      </c>
      <c r="U316" s="5">
        <v>313</v>
      </c>
      <c r="V316" t="b">
        <f>OR(Tabla310813[[#This Row],[Tiempo_lineal (ns)]]&gt;$F$508,Tabla310813[[#This Row],[Tiempo_lineal (ns)]]&lt;$F$509)</f>
        <v>0</v>
      </c>
      <c r="W316" t="b">
        <f>OR(Tabla310813[[#This Row],[Tiempo_normal (ns)]]&gt;$G$508,Tabla310813[[#This Row],[Tiempo_normal (ns)]]&lt;$G$509)</f>
        <v>0</v>
      </c>
      <c r="X316" s="5">
        <v>313</v>
      </c>
      <c r="Y316" t="b">
        <f>OR(Tabla411914[[#This Row],[Tiempo_lineal (ns)]]&gt;$I$508,Tabla411914[[#This Row],[Tiempo_lineal (ns)]]&lt;$I$509)</f>
        <v>0</v>
      </c>
      <c r="Z316" t="b">
        <f>OR(Tabla411914[[#This Row],[Tiempo_normal (ns)]]&gt;$J$508,Tabla411914[[#This Row],[Tiempo_normal (ns)]]&lt;$J$509)</f>
        <v>0</v>
      </c>
      <c r="AA316" s="5">
        <v>313</v>
      </c>
      <c r="AB316" t="b">
        <f>OR(Tabla5121015[[#This Row],[Tiempo_lineal (ns)]]&gt;$L$508,Tabla5121015[[#This Row],[Tiempo_lineal (ns)]]&lt;$L$509)</f>
        <v>0</v>
      </c>
      <c r="AC316" t="b">
        <f>OR(Tabla5121015[[#This Row],[Tiempo_normal (ns)]]&gt;$M$508,Tabla5121015[[#This Row],[Tiempo_normal (ns)]]&lt;$M$509)</f>
        <v>0</v>
      </c>
      <c r="AD316" s="5">
        <v>313</v>
      </c>
      <c r="AE316" t="b">
        <f>OR(Tabla6131116[[#This Row],[Tiempo_lineal (ns)]]&gt;$O$508,Tabla6131116[[#This Row],[Tiempo_lineal (ns)]]&lt;$O$509)</f>
        <v>0</v>
      </c>
      <c r="AF316" s="6" t="b">
        <f>OR(Tabla6131116[[#This Row],[Tiempo_normal (ns)]]&gt;$P$508,Tabla6131116[[#This Row],[Tiempo_normal (ns)]]&lt;$P$509)</f>
        <v>0</v>
      </c>
    </row>
    <row r="317" spans="2:32" x14ac:dyDescent="0.3">
      <c r="B317">
        <v>314</v>
      </c>
      <c r="C317">
        <v>2252</v>
      </c>
      <c r="D317">
        <v>872</v>
      </c>
      <c r="E317">
        <v>314</v>
      </c>
      <c r="F317">
        <v>6296</v>
      </c>
      <c r="G317">
        <v>4437</v>
      </c>
      <c r="H317">
        <v>314</v>
      </c>
      <c r="I317">
        <v>17674</v>
      </c>
      <c r="J317">
        <v>5700</v>
      </c>
      <c r="K317">
        <v>314</v>
      </c>
      <c r="L317">
        <v>35414</v>
      </c>
      <c r="M317">
        <v>4374</v>
      </c>
      <c r="N317">
        <v>314</v>
      </c>
      <c r="O317">
        <v>134928</v>
      </c>
      <c r="P317">
        <v>5876</v>
      </c>
      <c r="R317" s="7">
        <v>314</v>
      </c>
      <c r="S317" t="b">
        <f>OR(Tabla19712[[#This Row],[Tiempo_lineal (ns)]]&gt;$C$508,Tabla19712[[#This Row],[Tiempo_lineal (ns)]]&lt;$C$509)</f>
        <v>0</v>
      </c>
      <c r="T317" t="b">
        <f>OR(Tabla19712[[#This Row],[Tiempo_normal (ns)]]&gt;$D$508,Tabla19712[[#This Row],[Tiempo_normal (ns)]]&lt;$D$509)</f>
        <v>0</v>
      </c>
      <c r="U317" s="7">
        <v>314</v>
      </c>
      <c r="V317" t="b">
        <f>OR(Tabla310813[[#This Row],[Tiempo_lineal (ns)]]&gt;$F$508,Tabla310813[[#This Row],[Tiempo_lineal (ns)]]&lt;$F$509)</f>
        <v>0</v>
      </c>
      <c r="W317" t="b">
        <f>OR(Tabla310813[[#This Row],[Tiempo_normal (ns)]]&gt;$G$508,Tabla310813[[#This Row],[Tiempo_normal (ns)]]&lt;$G$509)</f>
        <v>0</v>
      </c>
      <c r="X317" s="7">
        <v>314</v>
      </c>
      <c r="Y317" t="b">
        <f>OR(Tabla411914[[#This Row],[Tiempo_lineal (ns)]]&gt;$I$508,Tabla411914[[#This Row],[Tiempo_lineal (ns)]]&lt;$I$509)</f>
        <v>0</v>
      </c>
      <c r="Z317" t="b">
        <f>OR(Tabla411914[[#This Row],[Tiempo_normal (ns)]]&gt;$J$508,Tabla411914[[#This Row],[Tiempo_normal (ns)]]&lt;$J$509)</f>
        <v>0</v>
      </c>
      <c r="AA317" s="7">
        <v>314</v>
      </c>
      <c r="AB317" t="b">
        <f>OR(Tabla5121015[[#This Row],[Tiempo_lineal (ns)]]&gt;$L$508,Tabla5121015[[#This Row],[Tiempo_lineal (ns)]]&lt;$L$509)</f>
        <v>1</v>
      </c>
      <c r="AC317" t="b">
        <f>OR(Tabla5121015[[#This Row],[Tiempo_normal (ns)]]&gt;$M$508,Tabla5121015[[#This Row],[Tiempo_normal (ns)]]&lt;$M$509)</f>
        <v>0</v>
      </c>
      <c r="AD317" s="7">
        <v>314</v>
      </c>
      <c r="AE317" t="b">
        <f>OR(Tabla6131116[[#This Row],[Tiempo_lineal (ns)]]&gt;$O$508,Tabla6131116[[#This Row],[Tiempo_lineal (ns)]]&lt;$O$509)</f>
        <v>0</v>
      </c>
      <c r="AF317" s="6" t="b">
        <f>OR(Tabla6131116[[#This Row],[Tiempo_normal (ns)]]&gt;$P$508,Tabla6131116[[#This Row],[Tiempo_normal (ns)]]&lt;$P$509)</f>
        <v>0</v>
      </c>
    </row>
    <row r="318" spans="2:32" x14ac:dyDescent="0.3">
      <c r="B318">
        <v>315</v>
      </c>
      <c r="C318">
        <v>2394</v>
      </c>
      <c r="D318">
        <v>660</v>
      </c>
      <c r="E318">
        <v>315</v>
      </c>
      <c r="F318">
        <v>6351</v>
      </c>
      <c r="G318">
        <v>1700</v>
      </c>
      <c r="H318">
        <v>315</v>
      </c>
      <c r="I318">
        <v>17296</v>
      </c>
      <c r="J318">
        <v>14077</v>
      </c>
      <c r="K318">
        <v>315</v>
      </c>
      <c r="L318">
        <v>45573</v>
      </c>
      <c r="M318">
        <v>19592</v>
      </c>
      <c r="N318">
        <v>315</v>
      </c>
      <c r="O318">
        <v>136910</v>
      </c>
      <c r="P318">
        <v>208152</v>
      </c>
      <c r="R318" s="5">
        <v>315</v>
      </c>
      <c r="S318" t="b">
        <f>OR(Tabla19712[[#This Row],[Tiempo_lineal (ns)]]&gt;$C$508,Tabla19712[[#This Row],[Tiempo_lineal (ns)]]&lt;$C$509)</f>
        <v>0</v>
      </c>
      <c r="T318" t="b">
        <f>OR(Tabla19712[[#This Row],[Tiempo_normal (ns)]]&gt;$D$508,Tabla19712[[#This Row],[Tiempo_normal (ns)]]&lt;$D$509)</f>
        <v>0</v>
      </c>
      <c r="U318" s="5">
        <v>315</v>
      </c>
      <c r="V318" t="b">
        <f>OR(Tabla310813[[#This Row],[Tiempo_lineal (ns)]]&gt;$F$508,Tabla310813[[#This Row],[Tiempo_lineal (ns)]]&lt;$F$509)</f>
        <v>0</v>
      </c>
      <c r="W318" t="b">
        <f>OR(Tabla310813[[#This Row],[Tiempo_normal (ns)]]&gt;$G$508,Tabla310813[[#This Row],[Tiempo_normal (ns)]]&lt;$G$509)</f>
        <v>0</v>
      </c>
      <c r="X318" s="5">
        <v>315</v>
      </c>
      <c r="Y318" t="b">
        <f>OR(Tabla411914[[#This Row],[Tiempo_lineal (ns)]]&gt;$I$508,Tabla411914[[#This Row],[Tiempo_lineal (ns)]]&lt;$I$509)</f>
        <v>0</v>
      </c>
      <c r="Z318" t="b">
        <f>OR(Tabla411914[[#This Row],[Tiempo_normal (ns)]]&gt;$J$508,Tabla411914[[#This Row],[Tiempo_normal (ns)]]&lt;$J$509)</f>
        <v>0</v>
      </c>
      <c r="AA318" s="5">
        <v>315</v>
      </c>
      <c r="AB318" t="b">
        <f>OR(Tabla5121015[[#This Row],[Tiempo_lineal (ns)]]&gt;$L$508,Tabla5121015[[#This Row],[Tiempo_lineal (ns)]]&lt;$L$509)</f>
        <v>0</v>
      </c>
      <c r="AC318" t="b">
        <f>OR(Tabla5121015[[#This Row],[Tiempo_normal (ns)]]&gt;$M$508,Tabla5121015[[#This Row],[Tiempo_normal (ns)]]&lt;$M$509)</f>
        <v>1</v>
      </c>
      <c r="AD318" s="5">
        <v>315</v>
      </c>
      <c r="AE318" t="b">
        <f>OR(Tabla6131116[[#This Row],[Tiempo_lineal (ns)]]&gt;$O$508,Tabla6131116[[#This Row],[Tiempo_lineal (ns)]]&lt;$O$509)</f>
        <v>0</v>
      </c>
      <c r="AF318" s="6" t="b">
        <f>OR(Tabla6131116[[#This Row],[Tiempo_normal (ns)]]&gt;$P$508,Tabla6131116[[#This Row],[Tiempo_normal (ns)]]&lt;$P$509)</f>
        <v>1</v>
      </c>
    </row>
    <row r="319" spans="2:32" x14ac:dyDescent="0.3">
      <c r="B319">
        <v>316</v>
      </c>
      <c r="C319">
        <v>2560</v>
      </c>
      <c r="D319">
        <v>921</v>
      </c>
      <c r="E319">
        <v>316</v>
      </c>
      <c r="F319">
        <v>5878</v>
      </c>
      <c r="G319">
        <v>848</v>
      </c>
      <c r="H319">
        <v>316</v>
      </c>
      <c r="I319">
        <v>17227</v>
      </c>
      <c r="J319">
        <v>5746</v>
      </c>
      <c r="K319">
        <v>316</v>
      </c>
      <c r="L319">
        <v>33855</v>
      </c>
      <c r="M319">
        <v>5503</v>
      </c>
      <c r="N319">
        <v>316</v>
      </c>
      <c r="O319">
        <v>214972</v>
      </c>
      <c r="P319">
        <v>3469</v>
      </c>
      <c r="R319" s="7">
        <v>316</v>
      </c>
      <c r="S319" t="b">
        <f>OR(Tabla19712[[#This Row],[Tiempo_lineal (ns)]]&gt;$C$508,Tabla19712[[#This Row],[Tiempo_lineal (ns)]]&lt;$C$509)</f>
        <v>0</v>
      </c>
      <c r="T319" t="b">
        <f>OR(Tabla19712[[#This Row],[Tiempo_normal (ns)]]&gt;$D$508,Tabla19712[[#This Row],[Tiempo_normal (ns)]]&lt;$D$509)</f>
        <v>0</v>
      </c>
      <c r="U319" s="7">
        <v>316</v>
      </c>
      <c r="V319" t="b">
        <f>OR(Tabla310813[[#This Row],[Tiempo_lineal (ns)]]&gt;$F$508,Tabla310813[[#This Row],[Tiempo_lineal (ns)]]&lt;$F$509)</f>
        <v>0</v>
      </c>
      <c r="W319" t="b">
        <f>OR(Tabla310813[[#This Row],[Tiempo_normal (ns)]]&gt;$G$508,Tabla310813[[#This Row],[Tiempo_normal (ns)]]&lt;$G$509)</f>
        <v>0</v>
      </c>
      <c r="X319" s="7">
        <v>316</v>
      </c>
      <c r="Y319" t="b">
        <f>OR(Tabla411914[[#This Row],[Tiempo_lineal (ns)]]&gt;$I$508,Tabla411914[[#This Row],[Tiempo_lineal (ns)]]&lt;$I$509)</f>
        <v>0</v>
      </c>
      <c r="Z319" t="b">
        <f>OR(Tabla411914[[#This Row],[Tiempo_normal (ns)]]&gt;$J$508,Tabla411914[[#This Row],[Tiempo_normal (ns)]]&lt;$J$509)</f>
        <v>0</v>
      </c>
      <c r="AA319" s="7">
        <v>316</v>
      </c>
      <c r="AB319" t="b">
        <f>OR(Tabla5121015[[#This Row],[Tiempo_lineal (ns)]]&gt;$L$508,Tabla5121015[[#This Row],[Tiempo_lineal (ns)]]&lt;$L$509)</f>
        <v>1</v>
      </c>
      <c r="AC319" t="b">
        <f>OR(Tabla5121015[[#This Row],[Tiempo_normal (ns)]]&gt;$M$508,Tabla5121015[[#This Row],[Tiempo_normal (ns)]]&lt;$M$509)</f>
        <v>0</v>
      </c>
      <c r="AD319" s="7">
        <v>316</v>
      </c>
      <c r="AE319" t="b">
        <f>OR(Tabla6131116[[#This Row],[Tiempo_lineal (ns)]]&gt;$O$508,Tabla6131116[[#This Row],[Tiempo_lineal (ns)]]&lt;$O$509)</f>
        <v>1</v>
      </c>
      <c r="AF319" s="6" t="b">
        <f>OR(Tabla6131116[[#This Row],[Tiempo_normal (ns)]]&gt;$P$508,Tabla6131116[[#This Row],[Tiempo_normal (ns)]]&lt;$P$509)</f>
        <v>0</v>
      </c>
    </row>
    <row r="320" spans="2:32" x14ac:dyDescent="0.3">
      <c r="B320">
        <v>317</v>
      </c>
      <c r="C320">
        <v>2468</v>
      </c>
      <c r="D320">
        <v>729</v>
      </c>
      <c r="E320">
        <v>317</v>
      </c>
      <c r="F320">
        <v>18170</v>
      </c>
      <c r="G320">
        <v>2639</v>
      </c>
      <c r="H320">
        <v>317</v>
      </c>
      <c r="I320">
        <v>20329</v>
      </c>
      <c r="J320">
        <v>4914</v>
      </c>
      <c r="K320">
        <v>317</v>
      </c>
      <c r="L320">
        <v>52899</v>
      </c>
      <c r="M320">
        <v>5044</v>
      </c>
      <c r="N320">
        <v>317</v>
      </c>
      <c r="O320">
        <v>134239</v>
      </c>
      <c r="P320">
        <v>6119</v>
      </c>
      <c r="R320" s="5">
        <v>317</v>
      </c>
      <c r="S320" t="b">
        <f>OR(Tabla19712[[#This Row],[Tiempo_lineal (ns)]]&gt;$C$508,Tabla19712[[#This Row],[Tiempo_lineal (ns)]]&lt;$C$509)</f>
        <v>0</v>
      </c>
      <c r="T320" t="b">
        <f>OR(Tabla19712[[#This Row],[Tiempo_normal (ns)]]&gt;$D$508,Tabla19712[[#This Row],[Tiempo_normal (ns)]]&lt;$D$509)</f>
        <v>0</v>
      </c>
      <c r="U320" s="5">
        <v>317</v>
      </c>
      <c r="V320" t="b">
        <f>OR(Tabla310813[[#This Row],[Tiempo_lineal (ns)]]&gt;$F$508,Tabla310813[[#This Row],[Tiempo_lineal (ns)]]&lt;$F$509)</f>
        <v>1</v>
      </c>
      <c r="W320" t="b">
        <f>OR(Tabla310813[[#This Row],[Tiempo_normal (ns)]]&gt;$G$508,Tabla310813[[#This Row],[Tiempo_normal (ns)]]&lt;$G$509)</f>
        <v>0</v>
      </c>
      <c r="X320" s="5">
        <v>317</v>
      </c>
      <c r="Y320" t="b">
        <f>OR(Tabla411914[[#This Row],[Tiempo_lineal (ns)]]&gt;$I$508,Tabla411914[[#This Row],[Tiempo_lineal (ns)]]&lt;$I$509)</f>
        <v>0</v>
      </c>
      <c r="Z320" t="b">
        <f>OR(Tabla411914[[#This Row],[Tiempo_normal (ns)]]&gt;$J$508,Tabla411914[[#This Row],[Tiempo_normal (ns)]]&lt;$J$509)</f>
        <v>0</v>
      </c>
      <c r="AA320" s="5">
        <v>317</v>
      </c>
      <c r="AB320" t="b">
        <f>OR(Tabla5121015[[#This Row],[Tiempo_lineal (ns)]]&gt;$L$508,Tabla5121015[[#This Row],[Tiempo_lineal (ns)]]&lt;$L$509)</f>
        <v>0</v>
      </c>
      <c r="AC320" t="b">
        <f>OR(Tabla5121015[[#This Row],[Tiempo_normal (ns)]]&gt;$M$508,Tabla5121015[[#This Row],[Tiempo_normal (ns)]]&lt;$M$509)</f>
        <v>0</v>
      </c>
      <c r="AD320" s="5">
        <v>317</v>
      </c>
      <c r="AE320" t="b">
        <f>OR(Tabla6131116[[#This Row],[Tiempo_lineal (ns)]]&gt;$O$508,Tabla6131116[[#This Row],[Tiempo_lineal (ns)]]&lt;$O$509)</f>
        <v>0</v>
      </c>
      <c r="AF320" s="6" t="b">
        <f>OR(Tabla6131116[[#This Row],[Tiempo_normal (ns)]]&gt;$P$508,Tabla6131116[[#This Row],[Tiempo_normal (ns)]]&lt;$P$509)</f>
        <v>0</v>
      </c>
    </row>
    <row r="321" spans="2:32" x14ac:dyDescent="0.3">
      <c r="B321">
        <v>318</v>
      </c>
      <c r="C321">
        <v>2417</v>
      </c>
      <c r="D321">
        <v>719</v>
      </c>
      <c r="E321">
        <v>318</v>
      </c>
      <c r="F321">
        <v>7115</v>
      </c>
      <c r="G321">
        <v>1988</v>
      </c>
      <c r="H321">
        <v>318</v>
      </c>
      <c r="I321">
        <v>18668</v>
      </c>
      <c r="J321">
        <v>4961</v>
      </c>
      <c r="K321">
        <v>318</v>
      </c>
      <c r="L321">
        <v>43004</v>
      </c>
      <c r="M321">
        <v>45385</v>
      </c>
      <c r="N321">
        <v>318</v>
      </c>
      <c r="O321">
        <v>133558</v>
      </c>
      <c r="P321">
        <v>14799</v>
      </c>
      <c r="R321" s="7">
        <v>318</v>
      </c>
      <c r="S321" t="b">
        <f>OR(Tabla19712[[#This Row],[Tiempo_lineal (ns)]]&gt;$C$508,Tabla19712[[#This Row],[Tiempo_lineal (ns)]]&lt;$C$509)</f>
        <v>0</v>
      </c>
      <c r="T321" t="b">
        <f>OR(Tabla19712[[#This Row],[Tiempo_normal (ns)]]&gt;$D$508,Tabla19712[[#This Row],[Tiempo_normal (ns)]]&lt;$D$509)</f>
        <v>0</v>
      </c>
      <c r="U321" s="7">
        <v>318</v>
      </c>
      <c r="V321" t="b">
        <f>OR(Tabla310813[[#This Row],[Tiempo_lineal (ns)]]&gt;$F$508,Tabla310813[[#This Row],[Tiempo_lineal (ns)]]&lt;$F$509)</f>
        <v>0</v>
      </c>
      <c r="W321" t="b">
        <f>OR(Tabla310813[[#This Row],[Tiempo_normal (ns)]]&gt;$G$508,Tabla310813[[#This Row],[Tiempo_normal (ns)]]&lt;$G$509)</f>
        <v>0</v>
      </c>
      <c r="X321" s="7">
        <v>318</v>
      </c>
      <c r="Y321" t="b">
        <f>OR(Tabla411914[[#This Row],[Tiempo_lineal (ns)]]&gt;$I$508,Tabla411914[[#This Row],[Tiempo_lineal (ns)]]&lt;$I$509)</f>
        <v>0</v>
      </c>
      <c r="Z321" t="b">
        <f>OR(Tabla411914[[#This Row],[Tiempo_normal (ns)]]&gt;$J$508,Tabla411914[[#This Row],[Tiempo_normal (ns)]]&lt;$J$509)</f>
        <v>0</v>
      </c>
      <c r="AA321" s="7">
        <v>318</v>
      </c>
      <c r="AB321" t="b">
        <f>OR(Tabla5121015[[#This Row],[Tiempo_lineal (ns)]]&gt;$L$508,Tabla5121015[[#This Row],[Tiempo_lineal (ns)]]&lt;$L$509)</f>
        <v>0</v>
      </c>
      <c r="AC321" t="b">
        <f>OR(Tabla5121015[[#This Row],[Tiempo_normal (ns)]]&gt;$M$508,Tabla5121015[[#This Row],[Tiempo_normal (ns)]]&lt;$M$509)</f>
        <v>1</v>
      </c>
      <c r="AD321" s="7">
        <v>318</v>
      </c>
      <c r="AE321" t="b">
        <f>OR(Tabla6131116[[#This Row],[Tiempo_lineal (ns)]]&gt;$O$508,Tabla6131116[[#This Row],[Tiempo_lineal (ns)]]&lt;$O$509)</f>
        <v>0</v>
      </c>
      <c r="AF321" s="6" t="b">
        <f>OR(Tabla6131116[[#This Row],[Tiempo_normal (ns)]]&gt;$P$508,Tabla6131116[[#This Row],[Tiempo_normal (ns)]]&lt;$P$509)</f>
        <v>0</v>
      </c>
    </row>
    <row r="322" spans="2:32" x14ac:dyDescent="0.3">
      <c r="B322">
        <v>319</v>
      </c>
      <c r="C322">
        <v>2535</v>
      </c>
      <c r="D322">
        <v>809</v>
      </c>
      <c r="E322">
        <v>319</v>
      </c>
      <c r="F322">
        <v>5087</v>
      </c>
      <c r="G322">
        <v>934</v>
      </c>
      <c r="H322">
        <v>319</v>
      </c>
      <c r="I322">
        <v>7506</v>
      </c>
      <c r="J322">
        <v>6784</v>
      </c>
      <c r="K322">
        <v>319</v>
      </c>
      <c r="L322">
        <v>44563</v>
      </c>
      <c r="M322">
        <v>5199</v>
      </c>
      <c r="N322">
        <v>319</v>
      </c>
      <c r="O322">
        <v>132023</v>
      </c>
      <c r="P322">
        <v>7145</v>
      </c>
      <c r="R322" s="5">
        <v>319</v>
      </c>
      <c r="S322" t="b">
        <f>OR(Tabla19712[[#This Row],[Tiempo_lineal (ns)]]&gt;$C$508,Tabla19712[[#This Row],[Tiempo_lineal (ns)]]&lt;$C$509)</f>
        <v>0</v>
      </c>
      <c r="T322" t="b">
        <f>OR(Tabla19712[[#This Row],[Tiempo_normal (ns)]]&gt;$D$508,Tabla19712[[#This Row],[Tiempo_normal (ns)]]&lt;$D$509)</f>
        <v>0</v>
      </c>
      <c r="U322" s="5">
        <v>319</v>
      </c>
      <c r="V322" t="b">
        <f>OR(Tabla310813[[#This Row],[Tiempo_lineal (ns)]]&gt;$F$508,Tabla310813[[#This Row],[Tiempo_lineal (ns)]]&lt;$F$509)</f>
        <v>0</v>
      </c>
      <c r="W322" t="b">
        <f>OR(Tabla310813[[#This Row],[Tiempo_normal (ns)]]&gt;$G$508,Tabla310813[[#This Row],[Tiempo_normal (ns)]]&lt;$G$509)</f>
        <v>0</v>
      </c>
      <c r="X322" s="5">
        <v>319</v>
      </c>
      <c r="Y322" t="b">
        <f>OR(Tabla411914[[#This Row],[Tiempo_lineal (ns)]]&gt;$I$508,Tabla411914[[#This Row],[Tiempo_lineal (ns)]]&lt;$I$509)</f>
        <v>1</v>
      </c>
      <c r="Z322" t="b">
        <f>OR(Tabla411914[[#This Row],[Tiempo_normal (ns)]]&gt;$J$508,Tabla411914[[#This Row],[Tiempo_normal (ns)]]&lt;$J$509)</f>
        <v>0</v>
      </c>
      <c r="AA322" s="5">
        <v>319</v>
      </c>
      <c r="AB322" t="b">
        <f>OR(Tabla5121015[[#This Row],[Tiempo_lineal (ns)]]&gt;$L$508,Tabla5121015[[#This Row],[Tiempo_lineal (ns)]]&lt;$L$509)</f>
        <v>0</v>
      </c>
      <c r="AC322" t="b">
        <f>OR(Tabla5121015[[#This Row],[Tiempo_normal (ns)]]&gt;$M$508,Tabla5121015[[#This Row],[Tiempo_normal (ns)]]&lt;$M$509)</f>
        <v>0</v>
      </c>
      <c r="AD322" s="5">
        <v>319</v>
      </c>
      <c r="AE322" t="b">
        <f>OR(Tabla6131116[[#This Row],[Tiempo_lineal (ns)]]&gt;$O$508,Tabla6131116[[#This Row],[Tiempo_lineal (ns)]]&lt;$O$509)</f>
        <v>0</v>
      </c>
      <c r="AF322" s="6" t="b">
        <f>OR(Tabla6131116[[#This Row],[Tiempo_normal (ns)]]&gt;$P$508,Tabla6131116[[#This Row],[Tiempo_normal (ns)]]&lt;$P$509)</f>
        <v>0</v>
      </c>
    </row>
    <row r="323" spans="2:32" x14ac:dyDescent="0.3">
      <c r="B323">
        <v>320</v>
      </c>
      <c r="C323">
        <v>2523</v>
      </c>
      <c r="D323">
        <v>722</v>
      </c>
      <c r="E323">
        <v>320</v>
      </c>
      <c r="F323">
        <v>5880</v>
      </c>
      <c r="G323">
        <v>953</v>
      </c>
      <c r="H323">
        <v>320</v>
      </c>
      <c r="I323">
        <v>19114</v>
      </c>
      <c r="J323">
        <v>4681</v>
      </c>
      <c r="K323">
        <v>320</v>
      </c>
      <c r="L323">
        <v>23944</v>
      </c>
      <c r="M323">
        <v>5461</v>
      </c>
      <c r="N323">
        <v>320</v>
      </c>
      <c r="O323">
        <v>33070</v>
      </c>
      <c r="P323">
        <v>4551</v>
      </c>
      <c r="R323" s="7">
        <v>320</v>
      </c>
      <c r="S323" t="b">
        <f>OR(Tabla19712[[#This Row],[Tiempo_lineal (ns)]]&gt;$C$508,Tabla19712[[#This Row],[Tiempo_lineal (ns)]]&lt;$C$509)</f>
        <v>0</v>
      </c>
      <c r="T323" t="b">
        <f>OR(Tabla19712[[#This Row],[Tiempo_normal (ns)]]&gt;$D$508,Tabla19712[[#This Row],[Tiempo_normal (ns)]]&lt;$D$509)</f>
        <v>0</v>
      </c>
      <c r="U323" s="7">
        <v>320</v>
      </c>
      <c r="V323" t="b">
        <f>OR(Tabla310813[[#This Row],[Tiempo_lineal (ns)]]&gt;$F$508,Tabla310813[[#This Row],[Tiempo_lineal (ns)]]&lt;$F$509)</f>
        <v>0</v>
      </c>
      <c r="W323" t="b">
        <f>OR(Tabla310813[[#This Row],[Tiempo_normal (ns)]]&gt;$G$508,Tabla310813[[#This Row],[Tiempo_normal (ns)]]&lt;$G$509)</f>
        <v>0</v>
      </c>
      <c r="X323" s="7">
        <v>320</v>
      </c>
      <c r="Y323" t="b">
        <f>OR(Tabla411914[[#This Row],[Tiempo_lineal (ns)]]&gt;$I$508,Tabla411914[[#This Row],[Tiempo_lineal (ns)]]&lt;$I$509)</f>
        <v>0</v>
      </c>
      <c r="Z323" t="b">
        <f>OR(Tabla411914[[#This Row],[Tiempo_normal (ns)]]&gt;$J$508,Tabla411914[[#This Row],[Tiempo_normal (ns)]]&lt;$J$509)</f>
        <v>0</v>
      </c>
      <c r="AA323" s="7">
        <v>320</v>
      </c>
      <c r="AB323" t="b">
        <f>OR(Tabla5121015[[#This Row],[Tiempo_lineal (ns)]]&gt;$L$508,Tabla5121015[[#This Row],[Tiempo_lineal (ns)]]&lt;$L$509)</f>
        <v>1</v>
      </c>
      <c r="AC323" t="b">
        <f>OR(Tabla5121015[[#This Row],[Tiempo_normal (ns)]]&gt;$M$508,Tabla5121015[[#This Row],[Tiempo_normal (ns)]]&lt;$M$509)</f>
        <v>0</v>
      </c>
      <c r="AD323" s="7">
        <v>320</v>
      </c>
      <c r="AE323" t="b">
        <f>OR(Tabla6131116[[#This Row],[Tiempo_lineal (ns)]]&gt;$O$508,Tabla6131116[[#This Row],[Tiempo_lineal (ns)]]&lt;$O$509)</f>
        <v>1</v>
      </c>
      <c r="AF323" s="6" t="b">
        <f>OR(Tabla6131116[[#This Row],[Tiempo_normal (ns)]]&gt;$P$508,Tabla6131116[[#This Row],[Tiempo_normal (ns)]]&lt;$P$509)</f>
        <v>0</v>
      </c>
    </row>
    <row r="324" spans="2:32" x14ac:dyDescent="0.3">
      <c r="B324">
        <v>321</v>
      </c>
      <c r="C324">
        <v>2518</v>
      </c>
      <c r="D324">
        <v>1978</v>
      </c>
      <c r="E324">
        <v>321</v>
      </c>
      <c r="F324">
        <v>5978</v>
      </c>
      <c r="G324">
        <v>919</v>
      </c>
      <c r="H324">
        <v>321</v>
      </c>
      <c r="I324">
        <v>18930</v>
      </c>
      <c r="J324">
        <v>5126</v>
      </c>
      <c r="K324">
        <v>321</v>
      </c>
      <c r="L324">
        <v>82840</v>
      </c>
      <c r="M324">
        <v>4917</v>
      </c>
      <c r="N324">
        <v>321</v>
      </c>
      <c r="O324">
        <v>363665</v>
      </c>
      <c r="P324">
        <v>3686</v>
      </c>
      <c r="R324" s="5">
        <v>321</v>
      </c>
      <c r="S324" t="b">
        <f>OR(Tabla19712[[#This Row],[Tiempo_lineal (ns)]]&gt;$C$508,Tabla19712[[#This Row],[Tiempo_lineal (ns)]]&lt;$C$509)</f>
        <v>0</v>
      </c>
      <c r="T324" t="b">
        <f>OR(Tabla19712[[#This Row],[Tiempo_normal (ns)]]&gt;$D$508,Tabla19712[[#This Row],[Tiempo_normal (ns)]]&lt;$D$509)</f>
        <v>0</v>
      </c>
      <c r="U324" s="5">
        <v>321</v>
      </c>
      <c r="V324" t="b">
        <f>OR(Tabla310813[[#This Row],[Tiempo_lineal (ns)]]&gt;$F$508,Tabla310813[[#This Row],[Tiempo_lineal (ns)]]&lt;$F$509)</f>
        <v>0</v>
      </c>
      <c r="W324" t="b">
        <f>OR(Tabla310813[[#This Row],[Tiempo_normal (ns)]]&gt;$G$508,Tabla310813[[#This Row],[Tiempo_normal (ns)]]&lt;$G$509)</f>
        <v>0</v>
      </c>
      <c r="X324" s="5">
        <v>321</v>
      </c>
      <c r="Y324" t="b">
        <f>OR(Tabla411914[[#This Row],[Tiempo_lineal (ns)]]&gt;$I$508,Tabla411914[[#This Row],[Tiempo_lineal (ns)]]&lt;$I$509)</f>
        <v>0</v>
      </c>
      <c r="Z324" t="b">
        <f>OR(Tabla411914[[#This Row],[Tiempo_normal (ns)]]&gt;$J$508,Tabla411914[[#This Row],[Tiempo_normal (ns)]]&lt;$J$509)</f>
        <v>0</v>
      </c>
      <c r="AA324" s="5">
        <v>321</v>
      </c>
      <c r="AB324" t="b">
        <f>OR(Tabla5121015[[#This Row],[Tiempo_lineal (ns)]]&gt;$L$508,Tabla5121015[[#This Row],[Tiempo_lineal (ns)]]&lt;$L$509)</f>
        <v>1</v>
      </c>
      <c r="AC324" t="b">
        <f>OR(Tabla5121015[[#This Row],[Tiempo_normal (ns)]]&gt;$M$508,Tabla5121015[[#This Row],[Tiempo_normal (ns)]]&lt;$M$509)</f>
        <v>0</v>
      </c>
      <c r="AD324" s="5">
        <v>321</v>
      </c>
      <c r="AE324" t="b">
        <f>OR(Tabla6131116[[#This Row],[Tiempo_lineal (ns)]]&gt;$O$508,Tabla6131116[[#This Row],[Tiempo_lineal (ns)]]&lt;$O$509)</f>
        <v>1</v>
      </c>
      <c r="AF324" s="6" t="b">
        <f>OR(Tabla6131116[[#This Row],[Tiempo_normal (ns)]]&gt;$P$508,Tabla6131116[[#This Row],[Tiempo_normal (ns)]]&lt;$P$509)</f>
        <v>0</v>
      </c>
    </row>
    <row r="325" spans="2:32" x14ac:dyDescent="0.3">
      <c r="B325">
        <v>322</v>
      </c>
      <c r="C325">
        <v>2169</v>
      </c>
      <c r="D325">
        <v>742</v>
      </c>
      <c r="E325">
        <v>322</v>
      </c>
      <c r="F325">
        <v>5919</v>
      </c>
      <c r="G325">
        <v>1569</v>
      </c>
      <c r="H325">
        <v>322</v>
      </c>
      <c r="I325">
        <v>17982</v>
      </c>
      <c r="J325">
        <v>5626</v>
      </c>
      <c r="K325">
        <v>322</v>
      </c>
      <c r="L325">
        <v>45094</v>
      </c>
      <c r="M325">
        <v>6958</v>
      </c>
      <c r="N325">
        <v>322</v>
      </c>
      <c r="O325">
        <v>174922</v>
      </c>
      <c r="P325">
        <v>191505</v>
      </c>
      <c r="R325" s="7">
        <v>322</v>
      </c>
      <c r="S325" t="b">
        <f>OR(Tabla19712[[#This Row],[Tiempo_lineal (ns)]]&gt;$C$508,Tabla19712[[#This Row],[Tiempo_lineal (ns)]]&lt;$C$509)</f>
        <v>0</v>
      </c>
      <c r="T325" t="b">
        <f>OR(Tabla19712[[#This Row],[Tiempo_normal (ns)]]&gt;$D$508,Tabla19712[[#This Row],[Tiempo_normal (ns)]]&lt;$D$509)</f>
        <v>0</v>
      </c>
      <c r="U325" s="7">
        <v>322</v>
      </c>
      <c r="V325" t="b">
        <f>OR(Tabla310813[[#This Row],[Tiempo_lineal (ns)]]&gt;$F$508,Tabla310813[[#This Row],[Tiempo_lineal (ns)]]&lt;$F$509)</f>
        <v>0</v>
      </c>
      <c r="W325" t="b">
        <f>OR(Tabla310813[[#This Row],[Tiempo_normal (ns)]]&gt;$G$508,Tabla310813[[#This Row],[Tiempo_normal (ns)]]&lt;$G$509)</f>
        <v>0</v>
      </c>
      <c r="X325" s="7">
        <v>322</v>
      </c>
      <c r="Y325" t="b">
        <f>OR(Tabla411914[[#This Row],[Tiempo_lineal (ns)]]&gt;$I$508,Tabla411914[[#This Row],[Tiempo_lineal (ns)]]&lt;$I$509)</f>
        <v>0</v>
      </c>
      <c r="Z325" t="b">
        <f>OR(Tabla411914[[#This Row],[Tiempo_normal (ns)]]&gt;$J$508,Tabla411914[[#This Row],[Tiempo_normal (ns)]]&lt;$J$509)</f>
        <v>0</v>
      </c>
      <c r="AA325" s="7">
        <v>322</v>
      </c>
      <c r="AB325" t="b">
        <f>OR(Tabla5121015[[#This Row],[Tiempo_lineal (ns)]]&gt;$L$508,Tabla5121015[[#This Row],[Tiempo_lineal (ns)]]&lt;$L$509)</f>
        <v>0</v>
      </c>
      <c r="AC325" t="b">
        <f>OR(Tabla5121015[[#This Row],[Tiempo_normal (ns)]]&gt;$M$508,Tabla5121015[[#This Row],[Tiempo_normal (ns)]]&lt;$M$509)</f>
        <v>0</v>
      </c>
      <c r="AD325" s="7">
        <v>322</v>
      </c>
      <c r="AE325" t="b">
        <f>OR(Tabla6131116[[#This Row],[Tiempo_lineal (ns)]]&gt;$O$508,Tabla6131116[[#This Row],[Tiempo_lineal (ns)]]&lt;$O$509)</f>
        <v>0</v>
      </c>
      <c r="AF325" s="6" t="b">
        <f>OR(Tabla6131116[[#This Row],[Tiempo_normal (ns)]]&gt;$P$508,Tabla6131116[[#This Row],[Tiempo_normal (ns)]]&lt;$P$509)</f>
        <v>1</v>
      </c>
    </row>
    <row r="326" spans="2:32" x14ac:dyDescent="0.3">
      <c r="B326">
        <v>323</v>
      </c>
      <c r="C326">
        <v>2428</v>
      </c>
      <c r="D326">
        <v>566</v>
      </c>
      <c r="E326">
        <v>323</v>
      </c>
      <c r="F326">
        <v>6933</v>
      </c>
      <c r="G326">
        <v>1470</v>
      </c>
      <c r="H326">
        <v>323</v>
      </c>
      <c r="I326">
        <v>19028</v>
      </c>
      <c r="J326">
        <v>4580</v>
      </c>
      <c r="K326">
        <v>323</v>
      </c>
      <c r="L326">
        <v>43370</v>
      </c>
      <c r="M326">
        <v>11231</v>
      </c>
      <c r="N326">
        <v>323</v>
      </c>
      <c r="O326">
        <v>134371</v>
      </c>
      <c r="P326">
        <v>183688</v>
      </c>
      <c r="R326" s="5">
        <v>323</v>
      </c>
      <c r="S326" t="b">
        <f>OR(Tabla19712[[#This Row],[Tiempo_lineal (ns)]]&gt;$C$508,Tabla19712[[#This Row],[Tiempo_lineal (ns)]]&lt;$C$509)</f>
        <v>0</v>
      </c>
      <c r="T326" t="b">
        <f>OR(Tabla19712[[#This Row],[Tiempo_normal (ns)]]&gt;$D$508,Tabla19712[[#This Row],[Tiempo_normal (ns)]]&lt;$D$509)</f>
        <v>0</v>
      </c>
      <c r="U326" s="5">
        <v>323</v>
      </c>
      <c r="V326" t="b">
        <f>OR(Tabla310813[[#This Row],[Tiempo_lineal (ns)]]&gt;$F$508,Tabla310813[[#This Row],[Tiempo_lineal (ns)]]&lt;$F$509)</f>
        <v>0</v>
      </c>
      <c r="W326" t="b">
        <f>OR(Tabla310813[[#This Row],[Tiempo_normal (ns)]]&gt;$G$508,Tabla310813[[#This Row],[Tiempo_normal (ns)]]&lt;$G$509)</f>
        <v>0</v>
      </c>
      <c r="X326" s="5">
        <v>323</v>
      </c>
      <c r="Y326" t="b">
        <f>OR(Tabla411914[[#This Row],[Tiempo_lineal (ns)]]&gt;$I$508,Tabla411914[[#This Row],[Tiempo_lineal (ns)]]&lt;$I$509)</f>
        <v>0</v>
      </c>
      <c r="Z326" t="b">
        <f>OR(Tabla411914[[#This Row],[Tiempo_normal (ns)]]&gt;$J$508,Tabla411914[[#This Row],[Tiempo_normal (ns)]]&lt;$J$509)</f>
        <v>0</v>
      </c>
      <c r="AA326" s="5">
        <v>323</v>
      </c>
      <c r="AB326" t="b">
        <f>OR(Tabla5121015[[#This Row],[Tiempo_lineal (ns)]]&gt;$L$508,Tabla5121015[[#This Row],[Tiempo_lineal (ns)]]&lt;$L$509)</f>
        <v>0</v>
      </c>
      <c r="AC326" t="b">
        <f>OR(Tabla5121015[[#This Row],[Tiempo_normal (ns)]]&gt;$M$508,Tabla5121015[[#This Row],[Tiempo_normal (ns)]]&lt;$M$509)</f>
        <v>1</v>
      </c>
      <c r="AD326" s="5">
        <v>323</v>
      </c>
      <c r="AE326" t="b">
        <f>OR(Tabla6131116[[#This Row],[Tiempo_lineal (ns)]]&gt;$O$508,Tabla6131116[[#This Row],[Tiempo_lineal (ns)]]&lt;$O$509)</f>
        <v>0</v>
      </c>
      <c r="AF326" s="6" t="b">
        <f>OR(Tabla6131116[[#This Row],[Tiempo_normal (ns)]]&gt;$P$508,Tabla6131116[[#This Row],[Tiempo_normal (ns)]]&lt;$P$509)</f>
        <v>1</v>
      </c>
    </row>
    <row r="327" spans="2:32" x14ac:dyDescent="0.3">
      <c r="B327">
        <v>324</v>
      </c>
      <c r="C327">
        <v>1222</v>
      </c>
      <c r="D327">
        <v>1347</v>
      </c>
      <c r="E327">
        <v>324</v>
      </c>
      <c r="F327">
        <v>12796</v>
      </c>
      <c r="G327">
        <v>3035</v>
      </c>
      <c r="H327">
        <v>324</v>
      </c>
      <c r="I327">
        <v>19443</v>
      </c>
      <c r="J327">
        <v>3385</v>
      </c>
      <c r="K327">
        <v>324</v>
      </c>
      <c r="L327">
        <v>25486</v>
      </c>
      <c r="M327">
        <v>3684</v>
      </c>
      <c r="N327">
        <v>324</v>
      </c>
      <c r="O327">
        <v>141855</v>
      </c>
      <c r="P327">
        <v>5521</v>
      </c>
      <c r="R327" s="7">
        <v>324</v>
      </c>
      <c r="S327" t="b">
        <f>OR(Tabla19712[[#This Row],[Tiempo_lineal (ns)]]&gt;$C$508,Tabla19712[[#This Row],[Tiempo_lineal (ns)]]&lt;$C$509)</f>
        <v>1</v>
      </c>
      <c r="T327" t="b">
        <f>OR(Tabla19712[[#This Row],[Tiempo_normal (ns)]]&gt;$D$508,Tabla19712[[#This Row],[Tiempo_normal (ns)]]&lt;$D$509)</f>
        <v>0</v>
      </c>
      <c r="U327" s="7">
        <v>324</v>
      </c>
      <c r="V327" t="b">
        <f>OR(Tabla310813[[#This Row],[Tiempo_lineal (ns)]]&gt;$F$508,Tabla310813[[#This Row],[Tiempo_lineal (ns)]]&lt;$F$509)</f>
        <v>1</v>
      </c>
      <c r="W327" t="b">
        <f>OR(Tabla310813[[#This Row],[Tiempo_normal (ns)]]&gt;$G$508,Tabla310813[[#This Row],[Tiempo_normal (ns)]]&lt;$G$509)</f>
        <v>0</v>
      </c>
      <c r="X327" s="7">
        <v>324</v>
      </c>
      <c r="Y327" t="b">
        <f>OR(Tabla411914[[#This Row],[Tiempo_lineal (ns)]]&gt;$I$508,Tabla411914[[#This Row],[Tiempo_lineal (ns)]]&lt;$I$509)</f>
        <v>0</v>
      </c>
      <c r="Z327" t="b">
        <f>OR(Tabla411914[[#This Row],[Tiempo_normal (ns)]]&gt;$J$508,Tabla411914[[#This Row],[Tiempo_normal (ns)]]&lt;$J$509)</f>
        <v>0</v>
      </c>
      <c r="AA327" s="7">
        <v>324</v>
      </c>
      <c r="AB327" t="b">
        <f>OR(Tabla5121015[[#This Row],[Tiempo_lineal (ns)]]&gt;$L$508,Tabla5121015[[#This Row],[Tiempo_lineal (ns)]]&lt;$L$509)</f>
        <v>1</v>
      </c>
      <c r="AC327" t="b">
        <f>OR(Tabla5121015[[#This Row],[Tiempo_normal (ns)]]&gt;$M$508,Tabla5121015[[#This Row],[Tiempo_normal (ns)]]&lt;$M$509)</f>
        <v>0</v>
      </c>
      <c r="AD327" s="7">
        <v>324</v>
      </c>
      <c r="AE327" t="b">
        <f>OR(Tabla6131116[[#This Row],[Tiempo_lineal (ns)]]&gt;$O$508,Tabla6131116[[#This Row],[Tiempo_lineal (ns)]]&lt;$O$509)</f>
        <v>0</v>
      </c>
      <c r="AF327" s="6" t="b">
        <f>OR(Tabla6131116[[#This Row],[Tiempo_normal (ns)]]&gt;$P$508,Tabla6131116[[#This Row],[Tiempo_normal (ns)]]&lt;$P$509)</f>
        <v>0</v>
      </c>
    </row>
    <row r="328" spans="2:32" x14ac:dyDescent="0.3">
      <c r="B328">
        <v>325</v>
      </c>
      <c r="C328">
        <v>2354</v>
      </c>
      <c r="D328">
        <v>717</v>
      </c>
      <c r="E328">
        <v>325</v>
      </c>
      <c r="F328">
        <v>9703</v>
      </c>
      <c r="G328">
        <v>2382</v>
      </c>
      <c r="H328">
        <v>325</v>
      </c>
      <c r="I328">
        <v>18551</v>
      </c>
      <c r="J328">
        <v>12852</v>
      </c>
      <c r="K328">
        <v>325</v>
      </c>
      <c r="L328">
        <v>8738</v>
      </c>
      <c r="M328">
        <v>4531</v>
      </c>
      <c r="N328">
        <v>325</v>
      </c>
      <c r="O328">
        <v>146333</v>
      </c>
      <c r="P328">
        <v>4571</v>
      </c>
      <c r="R328" s="5">
        <v>325</v>
      </c>
      <c r="S328" t="b">
        <f>OR(Tabla19712[[#This Row],[Tiempo_lineal (ns)]]&gt;$C$508,Tabla19712[[#This Row],[Tiempo_lineal (ns)]]&lt;$C$509)</f>
        <v>0</v>
      </c>
      <c r="T328" t="b">
        <f>OR(Tabla19712[[#This Row],[Tiempo_normal (ns)]]&gt;$D$508,Tabla19712[[#This Row],[Tiempo_normal (ns)]]&lt;$D$509)</f>
        <v>0</v>
      </c>
      <c r="U328" s="5">
        <v>325</v>
      </c>
      <c r="V328" t="b">
        <f>OR(Tabla310813[[#This Row],[Tiempo_lineal (ns)]]&gt;$F$508,Tabla310813[[#This Row],[Tiempo_lineal (ns)]]&lt;$F$509)</f>
        <v>1</v>
      </c>
      <c r="W328" t="b">
        <f>OR(Tabla310813[[#This Row],[Tiempo_normal (ns)]]&gt;$G$508,Tabla310813[[#This Row],[Tiempo_normal (ns)]]&lt;$G$509)</f>
        <v>0</v>
      </c>
      <c r="X328" s="5">
        <v>325</v>
      </c>
      <c r="Y328" t="b">
        <f>OR(Tabla411914[[#This Row],[Tiempo_lineal (ns)]]&gt;$I$508,Tabla411914[[#This Row],[Tiempo_lineal (ns)]]&lt;$I$509)</f>
        <v>0</v>
      </c>
      <c r="Z328" t="b">
        <f>OR(Tabla411914[[#This Row],[Tiempo_normal (ns)]]&gt;$J$508,Tabla411914[[#This Row],[Tiempo_normal (ns)]]&lt;$J$509)</f>
        <v>0</v>
      </c>
      <c r="AA328" s="5">
        <v>325</v>
      </c>
      <c r="AB328" t="b">
        <f>OR(Tabla5121015[[#This Row],[Tiempo_lineal (ns)]]&gt;$L$508,Tabla5121015[[#This Row],[Tiempo_lineal (ns)]]&lt;$L$509)</f>
        <v>1</v>
      </c>
      <c r="AC328" t="b">
        <f>OR(Tabla5121015[[#This Row],[Tiempo_normal (ns)]]&gt;$M$508,Tabla5121015[[#This Row],[Tiempo_normal (ns)]]&lt;$M$509)</f>
        <v>0</v>
      </c>
      <c r="AD328" s="5">
        <v>325</v>
      </c>
      <c r="AE328" t="b">
        <f>OR(Tabla6131116[[#This Row],[Tiempo_lineal (ns)]]&gt;$O$508,Tabla6131116[[#This Row],[Tiempo_lineal (ns)]]&lt;$O$509)</f>
        <v>0</v>
      </c>
      <c r="AF328" s="6" t="b">
        <f>OR(Tabla6131116[[#This Row],[Tiempo_normal (ns)]]&gt;$P$508,Tabla6131116[[#This Row],[Tiempo_normal (ns)]]&lt;$P$509)</f>
        <v>0</v>
      </c>
    </row>
    <row r="329" spans="2:32" x14ac:dyDescent="0.3">
      <c r="B329">
        <v>326</v>
      </c>
      <c r="C329">
        <v>2652</v>
      </c>
      <c r="D329">
        <v>849</v>
      </c>
      <c r="E329">
        <v>326</v>
      </c>
      <c r="F329">
        <v>6039</v>
      </c>
      <c r="G329">
        <v>1594</v>
      </c>
      <c r="H329">
        <v>326</v>
      </c>
      <c r="I329">
        <v>20459</v>
      </c>
      <c r="J329">
        <v>4832</v>
      </c>
      <c r="K329">
        <v>326</v>
      </c>
      <c r="L329">
        <v>43361</v>
      </c>
      <c r="M329">
        <v>6056</v>
      </c>
      <c r="N329">
        <v>326</v>
      </c>
      <c r="O329">
        <v>78144</v>
      </c>
      <c r="P329">
        <v>4401</v>
      </c>
      <c r="R329" s="7">
        <v>326</v>
      </c>
      <c r="S329" t="b">
        <f>OR(Tabla19712[[#This Row],[Tiempo_lineal (ns)]]&gt;$C$508,Tabla19712[[#This Row],[Tiempo_lineal (ns)]]&lt;$C$509)</f>
        <v>0</v>
      </c>
      <c r="T329" t="b">
        <f>OR(Tabla19712[[#This Row],[Tiempo_normal (ns)]]&gt;$D$508,Tabla19712[[#This Row],[Tiempo_normal (ns)]]&lt;$D$509)</f>
        <v>0</v>
      </c>
      <c r="U329" s="7">
        <v>326</v>
      </c>
      <c r="V329" t="b">
        <f>OR(Tabla310813[[#This Row],[Tiempo_lineal (ns)]]&gt;$F$508,Tabla310813[[#This Row],[Tiempo_lineal (ns)]]&lt;$F$509)</f>
        <v>0</v>
      </c>
      <c r="W329" t="b">
        <f>OR(Tabla310813[[#This Row],[Tiempo_normal (ns)]]&gt;$G$508,Tabla310813[[#This Row],[Tiempo_normal (ns)]]&lt;$G$509)</f>
        <v>0</v>
      </c>
      <c r="X329" s="7">
        <v>326</v>
      </c>
      <c r="Y329" t="b">
        <f>OR(Tabla411914[[#This Row],[Tiempo_lineal (ns)]]&gt;$I$508,Tabla411914[[#This Row],[Tiempo_lineal (ns)]]&lt;$I$509)</f>
        <v>0</v>
      </c>
      <c r="Z329" t="b">
        <f>OR(Tabla411914[[#This Row],[Tiempo_normal (ns)]]&gt;$J$508,Tabla411914[[#This Row],[Tiempo_normal (ns)]]&lt;$J$509)</f>
        <v>0</v>
      </c>
      <c r="AA329" s="7">
        <v>326</v>
      </c>
      <c r="AB329" t="b">
        <f>OR(Tabla5121015[[#This Row],[Tiempo_lineal (ns)]]&gt;$L$508,Tabla5121015[[#This Row],[Tiempo_lineal (ns)]]&lt;$L$509)</f>
        <v>0</v>
      </c>
      <c r="AC329" t="b">
        <f>OR(Tabla5121015[[#This Row],[Tiempo_normal (ns)]]&gt;$M$508,Tabla5121015[[#This Row],[Tiempo_normal (ns)]]&lt;$M$509)</f>
        <v>0</v>
      </c>
      <c r="AD329" s="7">
        <v>326</v>
      </c>
      <c r="AE329" t="b">
        <f>OR(Tabla6131116[[#This Row],[Tiempo_lineal (ns)]]&gt;$O$508,Tabla6131116[[#This Row],[Tiempo_lineal (ns)]]&lt;$O$509)</f>
        <v>1</v>
      </c>
      <c r="AF329" s="6" t="b">
        <f>OR(Tabla6131116[[#This Row],[Tiempo_normal (ns)]]&gt;$P$508,Tabla6131116[[#This Row],[Tiempo_normal (ns)]]&lt;$P$509)</f>
        <v>0</v>
      </c>
    </row>
    <row r="330" spans="2:32" x14ac:dyDescent="0.3">
      <c r="B330">
        <v>327</v>
      </c>
      <c r="C330">
        <v>2497</v>
      </c>
      <c r="D330">
        <v>725</v>
      </c>
      <c r="E330">
        <v>327</v>
      </c>
      <c r="F330">
        <v>8979</v>
      </c>
      <c r="G330">
        <v>10330</v>
      </c>
      <c r="H330">
        <v>327</v>
      </c>
      <c r="I330">
        <v>29025</v>
      </c>
      <c r="J330">
        <v>18149</v>
      </c>
      <c r="K330">
        <v>327</v>
      </c>
      <c r="L330">
        <v>44146</v>
      </c>
      <c r="M330">
        <v>5587</v>
      </c>
      <c r="N330">
        <v>327</v>
      </c>
      <c r="O330">
        <v>137677</v>
      </c>
      <c r="P330">
        <v>5900</v>
      </c>
      <c r="R330" s="5">
        <v>327</v>
      </c>
      <c r="S330" t="b">
        <f>OR(Tabla19712[[#This Row],[Tiempo_lineal (ns)]]&gt;$C$508,Tabla19712[[#This Row],[Tiempo_lineal (ns)]]&lt;$C$509)</f>
        <v>0</v>
      </c>
      <c r="T330" t="b">
        <f>OR(Tabla19712[[#This Row],[Tiempo_normal (ns)]]&gt;$D$508,Tabla19712[[#This Row],[Tiempo_normal (ns)]]&lt;$D$509)</f>
        <v>0</v>
      </c>
      <c r="U330" s="5">
        <v>327</v>
      </c>
      <c r="V330" t="b">
        <f>OR(Tabla310813[[#This Row],[Tiempo_lineal (ns)]]&gt;$F$508,Tabla310813[[#This Row],[Tiempo_lineal (ns)]]&lt;$F$509)</f>
        <v>0</v>
      </c>
      <c r="W330" t="b">
        <f>OR(Tabla310813[[#This Row],[Tiempo_normal (ns)]]&gt;$G$508,Tabla310813[[#This Row],[Tiempo_normal (ns)]]&lt;$G$509)</f>
        <v>1</v>
      </c>
      <c r="X330" s="5">
        <v>327</v>
      </c>
      <c r="Y330" t="b">
        <f>OR(Tabla411914[[#This Row],[Tiempo_lineal (ns)]]&gt;$I$508,Tabla411914[[#This Row],[Tiempo_lineal (ns)]]&lt;$I$509)</f>
        <v>1</v>
      </c>
      <c r="Z330" t="b">
        <f>OR(Tabla411914[[#This Row],[Tiempo_normal (ns)]]&gt;$J$508,Tabla411914[[#This Row],[Tiempo_normal (ns)]]&lt;$J$509)</f>
        <v>1</v>
      </c>
      <c r="AA330" s="5">
        <v>327</v>
      </c>
      <c r="AB330" t="b">
        <f>OR(Tabla5121015[[#This Row],[Tiempo_lineal (ns)]]&gt;$L$508,Tabla5121015[[#This Row],[Tiempo_lineal (ns)]]&lt;$L$509)</f>
        <v>0</v>
      </c>
      <c r="AC330" t="b">
        <f>OR(Tabla5121015[[#This Row],[Tiempo_normal (ns)]]&gt;$M$508,Tabla5121015[[#This Row],[Tiempo_normal (ns)]]&lt;$M$509)</f>
        <v>0</v>
      </c>
      <c r="AD330" s="5">
        <v>327</v>
      </c>
      <c r="AE330" t="b">
        <f>OR(Tabla6131116[[#This Row],[Tiempo_lineal (ns)]]&gt;$O$508,Tabla6131116[[#This Row],[Tiempo_lineal (ns)]]&lt;$O$509)</f>
        <v>0</v>
      </c>
      <c r="AF330" s="6" t="b">
        <f>OR(Tabla6131116[[#This Row],[Tiempo_normal (ns)]]&gt;$P$508,Tabla6131116[[#This Row],[Tiempo_normal (ns)]]&lt;$P$509)</f>
        <v>0</v>
      </c>
    </row>
    <row r="331" spans="2:32" x14ac:dyDescent="0.3">
      <c r="B331">
        <v>328</v>
      </c>
      <c r="C331">
        <v>2513</v>
      </c>
      <c r="D331">
        <v>2423</v>
      </c>
      <c r="E331">
        <v>328</v>
      </c>
      <c r="F331">
        <v>6098</v>
      </c>
      <c r="G331">
        <v>769</v>
      </c>
      <c r="H331">
        <v>328</v>
      </c>
      <c r="I331">
        <v>16826</v>
      </c>
      <c r="J331">
        <v>24511</v>
      </c>
      <c r="K331">
        <v>328</v>
      </c>
      <c r="L331">
        <v>44054</v>
      </c>
      <c r="M331">
        <v>21481</v>
      </c>
      <c r="N331">
        <v>328</v>
      </c>
      <c r="O331">
        <v>69518</v>
      </c>
      <c r="P331">
        <v>210593</v>
      </c>
      <c r="R331" s="7">
        <v>328</v>
      </c>
      <c r="S331" t="b">
        <f>OR(Tabla19712[[#This Row],[Tiempo_lineal (ns)]]&gt;$C$508,Tabla19712[[#This Row],[Tiempo_lineal (ns)]]&lt;$C$509)</f>
        <v>0</v>
      </c>
      <c r="T331" t="b">
        <f>OR(Tabla19712[[#This Row],[Tiempo_normal (ns)]]&gt;$D$508,Tabla19712[[#This Row],[Tiempo_normal (ns)]]&lt;$D$509)</f>
        <v>0</v>
      </c>
      <c r="U331" s="7">
        <v>328</v>
      </c>
      <c r="V331" t="b">
        <f>OR(Tabla310813[[#This Row],[Tiempo_lineal (ns)]]&gt;$F$508,Tabla310813[[#This Row],[Tiempo_lineal (ns)]]&lt;$F$509)</f>
        <v>0</v>
      </c>
      <c r="W331" t="b">
        <f>OR(Tabla310813[[#This Row],[Tiempo_normal (ns)]]&gt;$G$508,Tabla310813[[#This Row],[Tiempo_normal (ns)]]&lt;$G$509)</f>
        <v>0</v>
      </c>
      <c r="X331" s="7">
        <v>328</v>
      </c>
      <c r="Y331" t="b">
        <f>OR(Tabla411914[[#This Row],[Tiempo_lineal (ns)]]&gt;$I$508,Tabla411914[[#This Row],[Tiempo_lineal (ns)]]&lt;$I$509)</f>
        <v>0</v>
      </c>
      <c r="Z331" t="b">
        <f>OR(Tabla411914[[#This Row],[Tiempo_normal (ns)]]&gt;$J$508,Tabla411914[[#This Row],[Tiempo_normal (ns)]]&lt;$J$509)</f>
        <v>1</v>
      </c>
      <c r="AA331" s="7">
        <v>328</v>
      </c>
      <c r="AB331" t="b">
        <f>OR(Tabla5121015[[#This Row],[Tiempo_lineal (ns)]]&gt;$L$508,Tabla5121015[[#This Row],[Tiempo_lineal (ns)]]&lt;$L$509)</f>
        <v>0</v>
      </c>
      <c r="AC331" t="b">
        <f>OR(Tabla5121015[[#This Row],[Tiempo_normal (ns)]]&gt;$M$508,Tabla5121015[[#This Row],[Tiempo_normal (ns)]]&lt;$M$509)</f>
        <v>1</v>
      </c>
      <c r="AD331" s="7">
        <v>328</v>
      </c>
      <c r="AE331" t="b">
        <f>OR(Tabla6131116[[#This Row],[Tiempo_lineal (ns)]]&gt;$O$508,Tabla6131116[[#This Row],[Tiempo_lineal (ns)]]&lt;$O$509)</f>
        <v>1</v>
      </c>
      <c r="AF331" s="6" t="b">
        <f>OR(Tabla6131116[[#This Row],[Tiempo_normal (ns)]]&gt;$P$508,Tabla6131116[[#This Row],[Tiempo_normal (ns)]]&lt;$P$509)</f>
        <v>1</v>
      </c>
    </row>
    <row r="332" spans="2:32" x14ac:dyDescent="0.3">
      <c r="B332">
        <v>329</v>
      </c>
      <c r="C332">
        <v>2474</v>
      </c>
      <c r="D332">
        <v>985</v>
      </c>
      <c r="E332">
        <v>329</v>
      </c>
      <c r="F332">
        <v>6306</v>
      </c>
      <c r="G332">
        <v>1027</v>
      </c>
      <c r="H332">
        <v>329</v>
      </c>
      <c r="I332">
        <v>17577</v>
      </c>
      <c r="J332">
        <v>3856</v>
      </c>
      <c r="K332">
        <v>329</v>
      </c>
      <c r="L332">
        <v>46708</v>
      </c>
      <c r="M332">
        <v>5582</v>
      </c>
      <c r="N332">
        <v>329</v>
      </c>
      <c r="O332">
        <v>88254</v>
      </c>
      <c r="P332">
        <v>19335</v>
      </c>
      <c r="R332" s="5">
        <v>329</v>
      </c>
      <c r="S332" t="b">
        <f>OR(Tabla19712[[#This Row],[Tiempo_lineal (ns)]]&gt;$C$508,Tabla19712[[#This Row],[Tiempo_lineal (ns)]]&lt;$C$509)</f>
        <v>0</v>
      </c>
      <c r="T332" t="b">
        <f>OR(Tabla19712[[#This Row],[Tiempo_normal (ns)]]&gt;$D$508,Tabla19712[[#This Row],[Tiempo_normal (ns)]]&lt;$D$509)</f>
        <v>0</v>
      </c>
      <c r="U332" s="5">
        <v>329</v>
      </c>
      <c r="V332" t="b">
        <f>OR(Tabla310813[[#This Row],[Tiempo_lineal (ns)]]&gt;$F$508,Tabla310813[[#This Row],[Tiempo_lineal (ns)]]&lt;$F$509)</f>
        <v>0</v>
      </c>
      <c r="W332" t="b">
        <f>OR(Tabla310813[[#This Row],[Tiempo_normal (ns)]]&gt;$G$508,Tabla310813[[#This Row],[Tiempo_normal (ns)]]&lt;$G$509)</f>
        <v>0</v>
      </c>
      <c r="X332" s="5">
        <v>329</v>
      </c>
      <c r="Y332" t="b">
        <f>OR(Tabla411914[[#This Row],[Tiempo_lineal (ns)]]&gt;$I$508,Tabla411914[[#This Row],[Tiempo_lineal (ns)]]&lt;$I$509)</f>
        <v>0</v>
      </c>
      <c r="Z332" t="b">
        <f>OR(Tabla411914[[#This Row],[Tiempo_normal (ns)]]&gt;$J$508,Tabla411914[[#This Row],[Tiempo_normal (ns)]]&lt;$J$509)</f>
        <v>0</v>
      </c>
      <c r="AA332" s="5">
        <v>329</v>
      </c>
      <c r="AB332" t="b">
        <f>OR(Tabla5121015[[#This Row],[Tiempo_lineal (ns)]]&gt;$L$508,Tabla5121015[[#This Row],[Tiempo_lineal (ns)]]&lt;$L$509)</f>
        <v>0</v>
      </c>
      <c r="AC332" t="b">
        <f>OR(Tabla5121015[[#This Row],[Tiempo_normal (ns)]]&gt;$M$508,Tabla5121015[[#This Row],[Tiempo_normal (ns)]]&lt;$M$509)</f>
        <v>0</v>
      </c>
      <c r="AD332" s="5">
        <v>329</v>
      </c>
      <c r="AE332" t="b">
        <f>OR(Tabla6131116[[#This Row],[Tiempo_lineal (ns)]]&gt;$O$508,Tabla6131116[[#This Row],[Tiempo_lineal (ns)]]&lt;$O$509)</f>
        <v>0</v>
      </c>
      <c r="AF332" s="6" t="b">
        <f>OR(Tabla6131116[[#This Row],[Tiempo_normal (ns)]]&gt;$P$508,Tabla6131116[[#This Row],[Tiempo_normal (ns)]]&lt;$P$509)</f>
        <v>1</v>
      </c>
    </row>
    <row r="333" spans="2:32" x14ac:dyDescent="0.3">
      <c r="B333">
        <v>330</v>
      </c>
      <c r="C333">
        <v>2527</v>
      </c>
      <c r="D333">
        <v>1895</v>
      </c>
      <c r="E333">
        <v>330</v>
      </c>
      <c r="F333">
        <v>6348</v>
      </c>
      <c r="G333">
        <v>1549</v>
      </c>
      <c r="H333">
        <v>330</v>
      </c>
      <c r="I333">
        <v>11194</v>
      </c>
      <c r="J333">
        <v>16890</v>
      </c>
      <c r="K333">
        <v>330</v>
      </c>
      <c r="L333">
        <v>45002</v>
      </c>
      <c r="M333">
        <v>4304</v>
      </c>
      <c r="N333">
        <v>330</v>
      </c>
      <c r="O333">
        <v>233128</v>
      </c>
      <c r="P333">
        <v>5047</v>
      </c>
      <c r="R333" s="7">
        <v>330</v>
      </c>
      <c r="S333" t="b">
        <f>OR(Tabla19712[[#This Row],[Tiempo_lineal (ns)]]&gt;$C$508,Tabla19712[[#This Row],[Tiempo_lineal (ns)]]&lt;$C$509)</f>
        <v>0</v>
      </c>
      <c r="T333" t="b">
        <f>OR(Tabla19712[[#This Row],[Tiempo_normal (ns)]]&gt;$D$508,Tabla19712[[#This Row],[Tiempo_normal (ns)]]&lt;$D$509)</f>
        <v>0</v>
      </c>
      <c r="U333" s="7">
        <v>330</v>
      </c>
      <c r="V333" t="b">
        <f>OR(Tabla310813[[#This Row],[Tiempo_lineal (ns)]]&gt;$F$508,Tabla310813[[#This Row],[Tiempo_lineal (ns)]]&lt;$F$509)</f>
        <v>0</v>
      </c>
      <c r="W333" t="b">
        <f>OR(Tabla310813[[#This Row],[Tiempo_normal (ns)]]&gt;$G$508,Tabla310813[[#This Row],[Tiempo_normal (ns)]]&lt;$G$509)</f>
        <v>0</v>
      </c>
      <c r="X333" s="7">
        <v>330</v>
      </c>
      <c r="Y333" t="b">
        <f>OR(Tabla411914[[#This Row],[Tiempo_lineal (ns)]]&gt;$I$508,Tabla411914[[#This Row],[Tiempo_lineal (ns)]]&lt;$I$509)</f>
        <v>1</v>
      </c>
      <c r="Z333" t="b">
        <f>OR(Tabla411914[[#This Row],[Tiempo_normal (ns)]]&gt;$J$508,Tabla411914[[#This Row],[Tiempo_normal (ns)]]&lt;$J$509)</f>
        <v>1</v>
      </c>
      <c r="AA333" s="7">
        <v>330</v>
      </c>
      <c r="AB333" t="b">
        <f>OR(Tabla5121015[[#This Row],[Tiempo_lineal (ns)]]&gt;$L$508,Tabla5121015[[#This Row],[Tiempo_lineal (ns)]]&lt;$L$509)</f>
        <v>0</v>
      </c>
      <c r="AC333" t="b">
        <f>OR(Tabla5121015[[#This Row],[Tiempo_normal (ns)]]&gt;$M$508,Tabla5121015[[#This Row],[Tiempo_normal (ns)]]&lt;$M$509)</f>
        <v>0</v>
      </c>
      <c r="AD333" s="7">
        <v>330</v>
      </c>
      <c r="AE333" t="b">
        <f>OR(Tabla6131116[[#This Row],[Tiempo_lineal (ns)]]&gt;$O$508,Tabla6131116[[#This Row],[Tiempo_lineal (ns)]]&lt;$O$509)</f>
        <v>1</v>
      </c>
      <c r="AF333" s="6" t="b">
        <f>OR(Tabla6131116[[#This Row],[Tiempo_normal (ns)]]&gt;$P$508,Tabla6131116[[#This Row],[Tiempo_normal (ns)]]&lt;$P$509)</f>
        <v>0</v>
      </c>
    </row>
    <row r="334" spans="2:32" x14ac:dyDescent="0.3">
      <c r="B334">
        <v>331</v>
      </c>
      <c r="C334">
        <v>3197</v>
      </c>
      <c r="D334">
        <v>1560</v>
      </c>
      <c r="E334">
        <v>331</v>
      </c>
      <c r="F334">
        <v>6033</v>
      </c>
      <c r="G334">
        <v>5742</v>
      </c>
      <c r="H334">
        <v>331</v>
      </c>
      <c r="I334">
        <v>18431</v>
      </c>
      <c r="J334">
        <v>3847</v>
      </c>
      <c r="K334">
        <v>331</v>
      </c>
      <c r="L334">
        <v>43435</v>
      </c>
      <c r="M334">
        <v>4367</v>
      </c>
      <c r="N334">
        <v>331</v>
      </c>
      <c r="O334">
        <v>143492</v>
      </c>
      <c r="P334">
        <v>6011</v>
      </c>
      <c r="R334" s="5">
        <v>331</v>
      </c>
      <c r="S334" t="b">
        <f>OR(Tabla19712[[#This Row],[Tiempo_lineal (ns)]]&gt;$C$508,Tabla19712[[#This Row],[Tiempo_lineal (ns)]]&lt;$C$509)</f>
        <v>0</v>
      </c>
      <c r="T334" t="b">
        <f>OR(Tabla19712[[#This Row],[Tiempo_normal (ns)]]&gt;$D$508,Tabla19712[[#This Row],[Tiempo_normal (ns)]]&lt;$D$509)</f>
        <v>0</v>
      </c>
      <c r="U334" s="5">
        <v>331</v>
      </c>
      <c r="V334" t="b">
        <f>OR(Tabla310813[[#This Row],[Tiempo_lineal (ns)]]&gt;$F$508,Tabla310813[[#This Row],[Tiempo_lineal (ns)]]&lt;$F$509)</f>
        <v>0</v>
      </c>
      <c r="W334" t="b">
        <f>OR(Tabla310813[[#This Row],[Tiempo_normal (ns)]]&gt;$G$508,Tabla310813[[#This Row],[Tiempo_normal (ns)]]&lt;$G$509)</f>
        <v>0</v>
      </c>
      <c r="X334" s="5">
        <v>331</v>
      </c>
      <c r="Y334" t="b">
        <f>OR(Tabla411914[[#This Row],[Tiempo_lineal (ns)]]&gt;$I$508,Tabla411914[[#This Row],[Tiempo_lineal (ns)]]&lt;$I$509)</f>
        <v>0</v>
      </c>
      <c r="Z334" t="b">
        <f>OR(Tabla411914[[#This Row],[Tiempo_normal (ns)]]&gt;$J$508,Tabla411914[[#This Row],[Tiempo_normal (ns)]]&lt;$J$509)</f>
        <v>0</v>
      </c>
      <c r="AA334" s="5">
        <v>331</v>
      </c>
      <c r="AB334" t="b">
        <f>OR(Tabla5121015[[#This Row],[Tiempo_lineal (ns)]]&gt;$L$508,Tabla5121015[[#This Row],[Tiempo_lineal (ns)]]&lt;$L$509)</f>
        <v>0</v>
      </c>
      <c r="AC334" t="b">
        <f>OR(Tabla5121015[[#This Row],[Tiempo_normal (ns)]]&gt;$M$508,Tabla5121015[[#This Row],[Tiempo_normal (ns)]]&lt;$M$509)</f>
        <v>0</v>
      </c>
      <c r="AD334" s="5">
        <v>331</v>
      </c>
      <c r="AE334" t="b">
        <f>OR(Tabla6131116[[#This Row],[Tiempo_lineal (ns)]]&gt;$O$508,Tabla6131116[[#This Row],[Tiempo_lineal (ns)]]&lt;$O$509)</f>
        <v>0</v>
      </c>
      <c r="AF334" s="6" t="b">
        <f>OR(Tabla6131116[[#This Row],[Tiempo_normal (ns)]]&gt;$P$508,Tabla6131116[[#This Row],[Tiempo_normal (ns)]]&lt;$P$509)</f>
        <v>0</v>
      </c>
    </row>
    <row r="335" spans="2:32" x14ac:dyDescent="0.3">
      <c r="B335">
        <v>332</v>
      </c>
      <c r="C335">
        <v>2639</v>
      </c>
      <c r="D335">
        <v>827</v>
      </c>
      <c r="E335">
        <v>332</v>
      </c>
      <c r="F335">
        <v>5408</v>
      </c>
      <c r="G335">
        <v>1329</v>
      </c>
      <c r="H335">
        <v>332</v>
      </c>
      <c r="I335">
        <v>14670</v>
      </c>
      <c r="J335">
        <v>6025</v>
      </c>
      <c r="K335">
        <v>332</v>
      </c>
      <c r="L335">
        <v>43932</v>
      </c>
      <c r="M335">
        <v>5959</v>
      </c>
      <c r="N335">
        <v>332</v>
      </c>
      <c r="O335">
        <v>143061</v>
      </c>
      <c r="P335">
        <v>5970</v>
      </c>
      <c r="R335" s="7">
        <v>332</v>
      </c>
      <c r="S335" t="b">
        <f>OR(Tabla19712[[#This Row],[Tiempo_lineal (ns)]]&gt;$C$508,Tabla19712[[#This Row],[Tiempo_lineal (ns)]]&lt;$C$509)</f>
        <v>0</v>
      </c>
      <c r="T335" t="b">
        <f>OR(Tabla19712[[#This Row],[Tiempo_normal (ns)]]&gt;$D$508,Tabla19712[[#This Row],[Tiempo_normal (ns)]]&lt;$D$509)</f>
        <v>0</v>
      </c>
      <c r="U335" s="7">
        <v>332</v>
      </c>
      <c r="V335" t="b">
        <f>OR(Tabla310813[[#This Row],[Tiempo_lineal (ns)]]&gt;$F$508,Tabla310813[[#This Row],[Tiempo_lineal (ns)]]&lt;$F$509)</f>
        <v>0</v>
      </c>
      <c r="W335" t="b">
        <f>OR(Tabla310813[[#This Row],[Tiempo_normal (ns)]]&gt;$G$508,Tabla310813[[#This Row],[Tiempo_normal (ns)]]&lt;$G$509)</f>
        <v>0</v>
      </c>
      <c r="X335" s="7">
        <v>332</v>
      </c>
      <c r="Y335" t="b">
        <f>OR(Tabla411914[[#This Row],[Tiempo_lineal (ns)]]&gt;$I$508,Tabla411914[[#This Row],[Tiempo_lineal (ns)]]&lt;$I$509)</f>
        <v>0</v>
      </c>
      <c r="Z335" t="b">
        <f>OR(Tabla411914[[#This Row],[Tiempo_normal (ns)]]&gt;$J$508,Tabla411914[[#This Row],[Tiempo_normal (ns)]]&lt;$J$509)</f>
        <v>0</v>
      </c>
      <c r="AA335" s="7">
        <v>332</v>
      </c>
      <c r="AB335" t="b">
        <f>OR(Tabla5121015[[#This Row],[Tiempo_lineal (ns)]]&gt;$L$508,Tabla5121015[[#This Row],[Tiempo_lineal (ns)]]&lt;$L$509)</f>
        <v>0</v>
      </c>
      <c r="AC335" t="b">
        <f>OR(Tabla5121015[[#This Row],[Tiempo_normal (ns)]]&gt;$M$508,Tabla5121015[[#This Row],[Tiempo_normal (ns)]]&lt;$M$509)</f>
        <v>0</v>
      </c>
      <c r="AD335" s="7">
        <v>332</v>
      </c>
      <c r="AE335" t="b">
        <f>OR(Tabla6131116[[#This Row],[Tiempo_lineal (ns)]]&gt;$O$508,Tabla6131116[[#This Row],[Tiempo_lineal (ns)]]&lt;$O$509)</f>
        <v>0</v>
      </c>
      <c r="AF335" s="6" t="b">
        <f>OR(Tabla6131116[[#This Row],[Tiempo_normal (ns)]]&gt;$P$508,Tabla6131116[[#This Row],[Tiempo_normal (ns)]]&lt;$P$509)</f>
        <v>0</v>
      </c>
    </row>
    <row r="336" spans="2:32" x14ac:dyDescent="0.3">
      <c r="B336">
        <v>333</v>
      </c>
      <c r="C336">
        <v>2124</v>
      </c>
      <c r="D336">
        <v>749</v>
      </c>
      <c r="E336">
        <v>333</v>
      </c>
      <c r="F336">
        <v>5312</v>
      </c>
      <c r="G336">
        <v>5087</v>
      </c>
      <c r="H336">
        <v>333</v>
      </c>
      <c r="I336">
        <v>18682</v>
      </c>
      <c r="J336">
        <v>3681</v>
      </c>
      <c r="K336">
        <v>333</v>
      </c>
      <c r="L336">
        <v>32359</v>
      </c>
      <c r="M336">
        <v>6190</v>
      </c>
      <c r="N336">
        <v>333</v>
      </c>
      <c r="O336">
        <v>132968</v>
      </c>
      <c r="P336">
        <v>180828</v>
      </c>
      <c r="R336" s="5">
        <v>333</v>
      </c>
      <c r="S336" t="b">
        <f>OR(Tabla19712[[#This Row],[Tiempo_lineal (ns)]]&gt;$C$508,Tabla19712[[#This Row],[Tiempo_lineal (ns)]]&lt;$C$509)</f>
        <v>0</v>
      </c>
      <c r="T336" t="b">
        <f>OR(Tabla19712[[#This Row],[Tiempo_normal (ns)]]&gt;$D$508,Tabla19712[[#This Row],[Tiempo_normal (ns)]]&lt;$D$509)</f>
        <v>0</v>
      </c>
      <c r="U336" s="5">
        <v>333</v>
      </c>
      <c r="V336" t="b">
        <f>OR(Tabla310813[[#This Row],[Tiempo_lineal (ns)]]&gt;$F$508,Tabla310813[[#This Row],[Tiempo_lineal (ns)]]&lt;$F$509)</f>
        <v>0</v>
      </c>
      <c r="W336" t="b">
        <f>OR(Tabla310813[[#This Row],[Tiempo_normal (ns)]]&gt;$G$508,Tabla310813[[#This Row],[Tiempo_normal (ns)]]&lt;$G$509)</f>
        <v>0</v>
      </c>
      <c r="X336" s="5">
        <v>333</v>
      </c>
      <c r="Y336" t="b">
        <f>OR(Tabla411914[[#This Row],[Tiempo_lineal (ns)]]&gt;$I$508,Tabla411914[[#This Row],[Tiempo_lineal (ns)]]&lt;$I$509)</f>
        <v>0</v>
      </c>
      <c r="Z336" t="b">
        <f>OR(Tabla411914[[#This Row],[Tiempo_normal (ns)]]&gt;$J$508,Tabla411914[[#This Row],[Tiempo_normal (ns)]]&lt;$J$509)</f>
        <v>0</v>
      </c>
      <c r="AA336" s="5">
        <v>333</v>
      </c>
      <c r="AB336" t="b">
        <f>OR(Tabla5121015[[#This Row],[Tiempo_lineal (ns)]]&gt;$L$508,Tabla5121015[[#This Row],[Tiempo_lineal (ns)]]&lt;$L$509)</f>
        <v>1</v>
      </c>
      <c r="AC336" t="b">
        <f>OR(Tabla5121015[[#This Row],[Tiempo_normal (ns)]]&gt;$M$508,Tabla5121015[[#This Row],[Tiempo_normal (ns)]]&lt;$M$509)</f>
        <v>0</v>
      </c>
      <c r="AD336" s="5">
        <v>333</v>
      </c>
      <c r="AE336" t="b">
        <f>OR(Tabla6131116[[#This Row],[Tiempo_lineal (ns)]]&gt;$O$508,Tabla6131116[[#This Row],[Tiempo_lineal (ns)]]&lt;$O$509)</f>
        <v>0</v>
      </c>
      <c r="AF336" s="6" t="b">
        <f>OR(Tabla6131116[[#This Row],[Tiempo_normal (ns)]]&gt;$P$508,Tabla6131116[[#This Row],[Tiempo_normal (ns)]]&lt;$P$509)</f>
        <v>1</v>
      </c>
    </row>
    <row r="337" spans="2:32" x14ac:dyDescent="0.3">
      <c r="B337">
        <v>334</v>
      </c>
      <c r="C337">
        <v>2421</v>
      </c>
      <c r="D337">
        <v>707</v>
      </c>
      <c r="E337">
        <v>334</v>
      </c>
      <c r="F337">
        <v>3530</v>
      </c>
      <c r="G337">
        <v>1246</v>
      </c>
      <c r="H337">
        <v>334</v>
      </c>
      <c r="I337">
        <v>17768</v>
      </c>
      <c r="J337">
        <v>3906</v>
      </c>
      <c r="K337">
        <v>334</v>
      </c>
      <c r="L337">
        <v>44127</v>
      </c>
      <c r="M337">
        <v>41619</v>
      </c>
      <c r="N337">
        <v>334</v>
      </c>
      <c r="O337">
        <v>131986</v>
      </c>
      <c r="P337">
        <v>5899</v>
      </c>
      <c r="R337" s="7">
        <v>334</v>
      </c>
      <c r="S337" t="b">
        <f>OR(Tabla19712[[#This Row],[Tiempo_lineal (ns)]]&gt;$C$508,Tabla19712[[#This Row],[Tiempo_lineal (ns)]]&lt;$C$509)</f>
        <v>0</v>
      </c>
      <c r="T337" t="b">
        <f>OR(Tabla19712[[#This Row],[Tiempo_normal (ns)]]&gt;$D$508,Tabla19712[[#This Row],[Tiempo_normal (ns)]]&lt;$D$509)</f>
        <v>0</v>
      </c>
      <c r="U337" s="7">
        <v>334</v>
      </c>
      <c r="V337" t="b">
        <f>OR(Tabla310813[[#This Row],[Tiempo_lineal (ns)]]&gt;$F$508,Tabla310813[[#This Row],[Tiempo_lineal (ns)]]&lt;$F$509)</f>
        <v>0</v>
      </c>
      <c r="W337" t="b">
        <f>OR(Tabla310813[[#This Row],[Tiempo_normal (ns)]]&gt;$G$508,Tabla310813[[#This Row],[Tiempo_normal (ns)]]&lt;$G$509)</f>
        <v>0</v>
      </c>
      <c r="X337" s="7">
        <v>334</v>
      </c>
      <c r="Y337" t="b">
        <f>OR(Tabla411914[[#This Row],[Tiempo_lineal (ns)]]&gt;$I$508,Tabla411914[[#This Row],[Tiempo_lineal (ns)]]&lt;$I$509)</f>
        <v>0</v>
      </c>
      <c r="Z337" t="b">
        <f>OR(Tabla411914[[#This Row],[Tiempo_normal (ns)]]&gt;$J$508,Tabla411914[[#This Row],[Tiempo_normal (ns)]]&lt;$J$509)</f>
        <v>0</v>
      </c>
      <c r="AA337" s="7">
        <v>334</v>
      </c>
      <c r="AB337" t="b">
        <f>OR(Tabla5121015[[#This Row],[Tiempo_lineal (ns)]]&gt;$L$508,Tabla5121015[[#This Row],[Tiempo_lineal (ns)]]&lt;$L$509)</f>
        <v>0</v>
      </c>
      <c r="AC337" t="b">
        <f>OR(Tabla5121015[[#This Row],[Tiempo_normal (ns)]]&gt;$M$508,Tabla5121015[[#This Row],[Tiempo_normal (ns)]]&lt;$M$509)</f>
        <v>1</v>
      </c>
      <c r="AD337" s="7">
        <v>334</v>
      </c>
      <c r="AE337" t="b">
        <f>OR(Tabla6131116[[#This Row],[Tiempo_lineal (ns)]]&gt;$O$508,Tabla6131116[[#This Row],[Tiempo_lineal (ns)]]&lt;$O$509)</f>
        <v>0</v>
      </c>
      <c r="AF337" s="6" t="b">
        <f>OR(Tabla6131116[[#This Row],[Tiempo_normal (ns)]]&gt;$P$508,Tabla6131116[[#This Row],[Tiempo_normal (ns)]]&lt;$P$509)</f>
        <v>0</v>
      </c>
    </row>
    <row r="338" spans="2:32" x14ac:dyDescent="0.3">
      <c r="B338">
        <v>335</v>
      </c>
      <c r="C338">
        <v>2090</v>
      </c>
      <c r="D338">
        <v>689</v>
      </c>
      <c r="E338">
        <v>335</v>
      </c>
      <c r="F338">
        <v>4397</v>
      </c>
      <c r="G338">
        <v>746</v>
      </c>
      <c r="H338">
        <v>335</v>
      </c>
      <c r="I338">
        <v>20697</v>
      </c>
      <c r="J338">
        <v>4323</v>
      </c>
      <c r="K338">
        <v>335</v>
      </c>
      <c r="L338">
        <v>44844</v>
      </c>
      <c r="M338">
        <v>9177</v>
      </c>
      <c r="N338">
        <v>335</v>
      </c>
      <c r="O338">
        <v>331116</v>
      </c>
      <c r="P338">
        <v>4165</v>
      </c>
      <c r="R338" s="5">
        <v>335</v>
      </c>
      <c r="S338" t="b">
        <f>OR(Tabla19712[[#This Row],[Tiempo_lineal (ns)]]&gt;$C$508,Tabla19712[[#This Row],[Tiempo_lineal (ns)]]&lt;$C$509)</f>
        <v>0</v>
      </c>
      <c r="T338" t="b">
        <f>OR(Tabla19712[[#This Row],[Tiempo_normal (ns)]]&gt;$D$508,Tabla19712[[#This Row],[Tiempo_normal (ns)]]&lt;$D$509)</f>
        <v>0</v>
      </c>
      <c r="U338" s="5">
        <v>335</v>
      </c>
      <c r="V338" t="b">
        <f>OR(Tabla310813[[#This Row],[Tiempo_lineal (ns)]]&gt;$F$508,Tabla310813[[#This Row],[Tiempo_lineal (ns)]]&lt;$F$509)</f>
        <v>0</v>
      </c>
      <c r="W338" t="b">
        <f>OR(Tabla310813[[#This Row],[Tiempo_normal (ns)]]&gt;$G$508,Tabla310813[[#This Row],[Tiempo_normal (ns)]]&lt;$G$509)</f>
        <v>0</v>
      </c>
      <c r="X338" s="5">
        <v>335</v>
      </c>
      <c r="Y338" t="b">
        <f>OR(Tabla411914[[#This Row],[Tiempo_lineal (ns)]]&gt;$I$508,Tabla411914[[#This Row],[Tiempo_lineal (ns)]]&lt;$I$509)</f>
        <v>0</v>
      </c>
      <c r="Z338" t="b">
        <f>OR(Tabla411914[[#This Row],[Tiempo_normal (ns)]]&gt;$J$508,Tabla411914[[#This Row],[Tiempo_normal (ns)]]&lt;$J$509)</f>
        <v>0</v>
      </c>
      <c r="AA338" s="5">
        <v>335</v>
      </c>
      <c r="AB338" t="b">
        <f>OR(Tabla5121015[[#This Row],[Tiempo_lineal (ns)]]&gt;$L$508,Tabla5121015[[#This Row],[Tiempo_lineal (ns)]]&lt;$L$509)</f>
        <v>0</v>
      </c>
      <c r="AC338" t="b">
        <f>OR(Tabla5121015[[#This Row],[Tiempo_normal (ns)]]&gt;$M$508,Tabla5121015[[#This Row],[Tiempo_normal (ns)]]&lt;$M$509)</f>
        <v>0</v>
      </c>
      <c r="AD338" s="5">
        <v>335</v>
      </c>
      <c r="AE338" t="b">
        <f>OR(Tabla6131116[[#This Row],[Tiempo_lineal (ns)]]&gt;$O$508,Tabla6131116[[#This Row],[Tiempo_lineal (ns)]]&lt;$O$509)</f>
        <v>1</v>
      </c>
      <c r="AF338" s="6" t="b">
        <f>OR(Tabla6131116[[#This Row],[Tiempo_normal (ns)]]&gt;$P$508,Tabla6131116[[#This Row],[Tiempo_normal (ns)]]&lt;$P$509)</f>
        <v>0</v>
      </c>
    </row>
    <row r="339" spans="2:32" x14ac:dyDescent="0.3">
      <c r="B339">
        <v>336</v>
      </c>
      <c r="C339">
        <v>2297</v>
      </c>
      <c r="D339">
        <v>1308</v>
      </c>
      <c r="E339">
        <v>336</v>
      </c>
      <c r="F339">
        <v>6105</v>
      </c>
      <c r="G339">
        <v>900</v>
      </c>
      <c r="H339">
        <v>336</v>
      </c>
      <c r="I339">
        <v>19274</v>
      </c>
      <c r="J339">
        <v>7849</v>
      </c>
      <c r="K339">
        <v>336</v>
      </c>
      <c r="L339">
        <v>44807</v>
      </c>
      <c r="M339">
        <v>7796</v>
      </c>
      <c r="N339">
        <v>336</v>
      </c>
      <c r="O339">
        <v>162425</v>
      </c>
      <c r="P339">
        <v>196010</v>
      </c>
      <c r="R339" s="7">
        <v>336</v>
      </c>
      <c r="S339" t="b">
        <f>OR(Tabla19712[[#This Row],[Tiempo_lineal (ns)]]&gt;$C$508,Tabla19712[[#This Row],[Tiempo_lineal (ns)]]&lt;$C$509)</f>
        <v>0</v>
      </c>
      <c r="T339" t="b">
        <f>OR(Tabla19712[[#This Row],[Tiempo_normal (ns)]]&gt;$D$508,Tabla19712[[#This Row],[Tiempo_normal (ns)]]&lt;$D$509)</f>
        <v>0</v>
      </c>
      <c r="U339" s="7">
        <v>336</v>
      </c>
      <c r="V339" t="b">
        <f>OR(Tabla310813[[#This Row],[Tiempo_lineal (ns)]]&gt;$F$508,Tabla310813[[#This Row],[Tiempo_lineal (ns)]]&lt;$F$509)</f>
        <v>0</v>
      </c>
      <c r="W339" t="b">
        <f>OR(Tabla310813[[#This Row],[Tiempo_normal (ns)]]&gt;$G$508,Tabla310813[[#This Row],[Tiempo_normal (ns)]]&lt;$G$509)</f>
        <v>0</v>
      </c>
      <c r="X339" s="7">
        <v>336</v>
      </c>
      <c r="Y339" t="b">
        <f>OR(Tabla411914[[#This Row],[Tiempo_lineal (ns)]]&gt;$I$508,Tabla411914[[#This Row],[Tiempo_lineal (ns)]]&lt;$I$509)</f>
        <v>0</v>
      </c>
      <c r="Z339" t="b">
        <f>OR(Tabla411914[[#This Row],[Tiempo_normal (ns)]]&gt;$J$508,Tabla411914[[#This Row],[Tiempo_normal (ns)]]&lt;$J$509)</f>
        <v>0</v>
      </c>
      <c r="AA339" s="7">
        <v>336</v>
      </c>
      <c r="AB339" t="b">
        <f>OR(Tabla5121015[[#This Row],[Tiempo_lineal (ns)]]&gt;$L$508,Tabla5121015[[#This Row],[Tiempo_lineal (ns)]]&lt;$L$509)</f>
        <v>0</v>
      </c>
      <c r="AC339" t="b">
        <f>OR(Tabla5121015[[#This Row],[Tiempo_normal (ns)]]&gt;$M$508,Tabla5121015[[#This Row],[Tiempo_normal (ns)]]&lt;$M$509)</f>
        <v>0</v>
      </c>
      <c r="AD339" s="7">
        <v>336</v>
      </c>
      <c r="AE339" t="b">
        <f>OR(Tabla6131116[[#This Row],[Tiempo_lineal (ns)]]&gt;$O$508,Tabla6131116[[#This Row],[Tiempo_lineal (ns)]]&lt;$O$509)</f>
        <v>0</v>
      </c>
      <c r="AF339" s="6" t="b">
        <f>OR(Tabla6131116[[#This Row],[Tiempo_normal (ns)]]&gt;$P$508,Tabla6131116[[#This Row],[Tiempo_normal (ns)]]&lt;$P$509)</f>
        <v>1</v>
      </c>
    </row>
    <row r="340" spans="2:32" x14ac:dyDescent="0.3">
      <c r="B340">
        <v>337</v>
      </c>
      <c r="C340">
        <v>2503</v>
      </c>
      <c r="D340">
        <v>1842</v>
      </c>
      <c r="E340">
        <v>337</v>
      </c>
      <c r="F340">
        <v>5712</v>
      </c>
      <c r="G340">
        <v>2041</v>
      </c>
      <c r="H340">
        <v>337</v>
      </c>
      <c r="I340">
        <v>19051</v>
      </c>
      <c r="J340">
        <v>4328</v>
      </c>
      <c r="K340">
        <v>337</v>
      </c>
      <c r="L340">
        <v>17171</v>
      </c>
      <c r="M340">
        <v>4663</v>
      </c>
      <c r="N340">
        <v>337</v>
      </c>
      <c r="O340">
        <v>134079</v>
      </c>
      <c r="P340">
        <v>214112</v>
      </c>
      <c r="R340" s="5">
        <v>337</v>
      </c>
      <c r="S340" t="b">
        <f>OR(Tabla19712[[#This Row],[Tiempo_lineal (ns)]]&gt;$C$508,Tabla19712[[#This Row],[Tiempo_lineal (ns)]]&lt;$C$509)</f>
        <v>0</v>
      </c>
      <c r="T340" t="b">
        <f>OR(Tabla19712[[#This Row],[Tiempo_normal (ns)]]&gt;$D$508,Tabla19712[[#This Row],[Tiempo_normal (ns)]]&lt;$D$509)</f>
        <v>0</v>
      </c>
      <c r="U340" s="5">
        <v>337</v>
      </c>
      <c r="V340" t="b">
        <f>OR(Tabla310813[[#This Row],[Tiempo_lineal (ns)]]&gt;$F$508,Tabla310813[[#This Row],[Tiempo_lineal (ns)]]&lt;$F$509)</f>
        <v>0</v>
      </c>
      <c r="W340" t="b">
        <f>OR(Tabla310813[[#This Row],[Tiempo_normal (ns)]]&gt;$G$508,Tabla310813[[#This Row],[Tiempo_normal (ns)]]&lt;$G$509)</f>
        <v>0</v>
      </c>
      <c r="X340" s="5">
        <v>337</v>
      </c>
      <c r="Y340" t="b">
        <f>OR(Tabla411914[[#This Row],[Tiempo_lineal (ns)]]&gt;$I$508,Tabla411914[[#This Row],[Tiempo_lineal (ns)]]&lt;$I$509)</f>
        <v>0</v>
      </c>
      <c r="Z340" t="b">
        <f>OR(Tabla411914[[#This Row],[Tiempo_normal (ns)]]&gt;$J$508,Tabla411914[[#This Row],[Tiempo_normal (ns)]]&lt;$J$509)</f>
        <v>0</v>
      </c>
      <c r="AA340" s="5">
        <v>337</v>
      </c>
      <c r="AB340" t="b">
        <f>OR(Tabla5121015[[#This Row],[Tiempo_lineal (ns)]]&gt;$L$508,Tabla5121015[[#This Row],[Tiempo_lineal (ns)]]&lt;$L$509)</f>
        <v>1</v>
      </c>
      <c r="AC340" t="b">
        <f>OR(Tabla5121015[[#This Row],[Tiempo_normal (ns)]]&gt;$M$508,Tabla5121015[[#This Row],[Tiempo_normal (ns)]]&lt;$M$509)</f>
        <v>0</v>
      </c>
      <c r="AD340" s="5">
        <v>337</v>
      </c>
      <c r="AE340" t="b">
        <f>OR(Tabla6131116[[#This Row],[Tiempo_lineal (ns)]]&gt;$O$508,Tabla6131116[[#This Row],[Tiempo_lineal (ns)]]&lt;$O$509)</f>
        <v>0</v>
      </c>
      <c r="AF340" s="6" t="b">
        <f>OR(Tabla6131116[[#This Row],[Tiempo_normal (ns)]]&gt;$P$508,Tabla6131116[[#This Row],[Tiempo_normal (ns)]]&lt;$P$509)</f>
        <v>1</v>
      </c>
    </row>
    <row r="341" spans="2:32" x14ac:dyDescent="0.3">
      <c r="B341">
        <v>338</v>
      </c>
      <c r="C341">
        <v>2835</v>
      </c>
      <c r="D341">
        <v>898</v>
      </c>
      <c r="E341">
        <v>338</v>
      </c>
      <c r="F341">
        <v>25177</v>
      </c>
      <c r="G341">
        <v>4339</v>
      </c>
      <c r="H341">
        <v>338</v>
      </c>
      <c r="I341">
        <v>34432</v>
      </c>
      <c r="J341">
        <v>5308</v>
      </c>
      <c r="K341">
        <v>338</v>
      </c>
      <c r="L341">
        <v>45611</v>
      </c>
      <c r="M341">
        <v>36606</v>
      </c>
      <c r="N341">
        <v>338</v>
      </c>
      <c r="O341">
        <v>185639</v>
      </c>
      <c r="P341">
        <v>4955</v>
      </c>
      <c r="R341" s="7">
        <v>338</v>
      </c>
      <c r="S341" t="b">
        <f>OR(Tabla19712[[#This Row],[Tiempo_lineal (ns)]]&gt;$C$508,Tabla19712[[#This Row],[Tiempo_lineal (ns)]]&lt;$C$509)</f>
        <v>0</v>
      </c>
      <c r="T341" t="b">
        <f>OR(Tabla19712[[#This Row],[Tiempo_normal (ns)]]&gt;$D$508,Tabla19712[[#This Row],[Tiempo_normal (ns)]]&lt;$D$509)</f>
        <v>0</v>
      </c>
      <c r="U341" s="7">
        <v>338</v>
      </c>
      <c r="V341" t="b">
        <f>OR(Tabla310813[[#This Row],[Tiempo_lineal (ns)]]&gt;$F$508,Tabla310813[[#This Row],[Tiempo_lineal (ns)]]&lt;$F$509)</f>
        <v>1</v>
      </c>
      <c r="W341" t="b">
        <f>OR(Tabla310813[[#This Row],[Tiempo_normal (ns)]]&gt;$G$508,Tabla310813[[#This Row],[Tiempo_normal (ns)]]&lt;$G$509)</f>
        <v>0</v>
      </c>
      <c r="X341" s="7">
        <v>338</v>
      </c>
      <c r="Y341" t="b">
        <f>OR(Tabla411914[[#This Row],[Tiempo_lineal (ns)]]&gt;$I$508,Tabla411914[[#This Row],[Tiempo_lineal (ns)]]&lt;$I$509)</f>
        <v>1</v>
      </c>
      <c r="Z341" t="b">
        <f>OR(Tabla411914[[#This Row],[Tiempo_normal (ns)]]&gt;$J$508,Tabla411914[[#This Row],[Tiempo_normal (ns)]]&lt;$J$509)</f>
        <v>0</v>
      </c>
      <c r="AA341" s="7">
        <v>338</v>
      </c>
      <c r="AB341" t="b">
        <f>OR(Tabla5121015[[#This Row],[Tiempo_lineal (ns)]]&gt;$L$508,Tabla5121015[[#This Row],[Tiempo_lineal (ns)]]&lt;$L$509)</f>
        <v>0</v>
      </c>
      <c r="AC341" t="b">
        <f>OR(Tabla5121015[[#This Row],[Tiempo_normal (ns)]]&gt;$M$508,Tabla5121015[[#This Row],[Tiempo_normal (ns)]]&lt;$M$509)</f>
        <v>1</v>
      </c>
      <c r="AD341" s="7">
        <v>338</v>
      </c>
      <c r="AE341" t="b">
        <f>OR(Tabla6131116[[#This Row],[Tiempo_lineal (ns)]]&gt;$O$508,Tabla6131116[[#This Row],[Tiempo_lineal (ns)]]&lt;$O$509)</f>
        <v>0</v>
      </c>
      <c r="AF341" s="6" t="b">
        <f>OR(Tabla6131116[[#This Row],[Tiempo_normal (ns)]]&gt;$P$508,Tabla6131116[[#This Row],[Tiempo_normal (ns)]]&lt;$P$509)</f>
        <v>0</v>
      </c>
    </row>
    <row r="342" spans="2:32" x14ac:dyDescent="0.3">
      <c r="B342">
        <v>339</v>
      </c>
      <c r="C342">
        <v>2653</v>
      </c>
      <c r="D342">
        <v>2051</v>
      </c>
      <c r="E342">
        <v>339</v>
      </c>
      <c r="F342">
        <v>7842</v>
      </c>
      <c r="G342">
        <v>5025</v>
      </c>
      <c r="H342">
        <v>339</v>
      </c>
      <c r="I342">
        <v>28955</v>
      </c>
      <c r="J342">
        <v>17287</v>
      </c>
      <c r="K342">
        <v>339</v>
      </c>
      <c r="L342">
        <v>54834</v>
      </c>
      <c r="M342">
        <v>5087</v>
      </c>
      <c r="N342">
        <v>339</v>
      </c>
      <c r="O342">
        <v>185912</v>
      </c>
      <c r="P342">
        <v>5337</v>
      </c>
      <c r="R342" s="5">
        <v>339</v>
      </c>
      <c r="S342" t="b">
        <f>OR(Tabla19712[[#This Row],[Tiempo_lineal (ns)]]&gt;$C$508,Tabla19712[[#This Row],[Tiempo_lineal (ns)]]&lt;$C$509)</f>
        <v>0</v>
      </c>
      <c r="T342" t="b">
        <f>OR(Tabla19712[[#This Row],[Tiempo_normal (ns)]]&gt;$D$508,Tabla19712[[#This Row],[Tiempo_normal (ns)]]&lt;$D$509)</f>
        <v>0</v>
      </c>
      <c r="U342" s="5">
        <v>339</v>
      </c>
      <c r="V342" t="b">
        <f>OR(Tabla310813[[#This Row],[Tiempo_lineal (ns)]]&gt;$F$508,Tabla310813[[#This Row],[Tiempo_lineal (ns)]]&lt;$F$509)</f>
        <v>0</v>
      </c>
      <c r="W342" t="b">
        <f>OR(Tabla310813[[#This Row],[Tiempo_normal (ns)]]&gt;$G$508,Tabla310813[[#This Row],[Tiempo_normal (ns)]]&lt;$G$509)</f>
        <v>0</v>
      </c>
      <c r="X342" s="5">
        <v>339</v>
      </c>
      <c r="Y342" t="b">
        <f>OR(Tabla411914[[#This Row],[Tiempo_lineal (ns)]]&gt;$I$508,Tabla411914[[#This Row],[Tiempo_lineal (ns)]]&lt;$I$509)</f>
        <v>1</v>
      </c>
      <c r="Z342" t="b">
        <f>OR(Tabla411914[[#This Row],[Tiempo_normal (ns)]]&gt;$J$508,Tabla411914[[#This Row],[Tiempo_normal (ns)]]&lt;$J$509)</f>
        <v>1</v>
      </c>
      <c r="AA342" s="5">
        <v>339</v>
      </c>
      <c r="AB342" t="b">
        <f>OR(Tabla5121015[[#This Row],[Tiempo_lineal (ns)]]&gt;$L$508,Tabla5121015[[#This Row],[Tiempo_lineal (ns)]]&lt;$L$509)</f>
        <v>1</v>
      </c>
      <c r="AC342" t="b">
        <f>OR(Tabla5121015[[#This Row],[Tiempo_normal (ns)]]&gt;$M$508,Tabla5121015[[#This Row],[Tiempo_normal (ns)]]&lt;$M$509)</f>
        <v>0</v>
      </c>
      <c r="AD342" s="5">
        <v>339</v>
      </c>
      <c r="AE342" t="b">
        <f>OR(Tabla6131116[[#This Row],[Tiempo_lineal (ns)]]&gt;$O$508,Tabla6131116[[#This Row],[Tiempo_lineal (ns)]]&lt;$O$509)</f>
        <v>0</v>
      </c>
      <c r="AF342" s="6" t="b">
        <f>OR(Tabla6131116[[#This Row],[Tiempo_normal (ns)]]&gt;$P$508,Tabla6131116[[#This Row],[Tiempo_normal (ns)]]&lt;$P$509)</f>
        <v>0</v>
      </c>
    </row>
    <row r="343" spans="2:32" x14ac:dyDescent="0.3">
      <c r="B343">
        <v>340</v>
      </c>
      <c r="C343">
        <v>2571</v>
      </c>
      <c r="D343">
        <v>732</v>
      </c>
      <c r="E343">
        <v>340</v>
      </c>
      <c r="F343">
        <v>4027</v>
      </c>
      <c r="G343">
        <v>2596</v>
      </c>
      <c r="H343">
        <v>340</v>
      </c>
      <c r="I343">
        <v>18762</v>
      </c>
      <c r="J343">
        <v>9321</v>
      </c>
      <c r="K343">
        <v>340</v>
      </c>
      <c r="L343">
        <v>51860</v>
      </c>
      <c r="M343">
        <v>4884</v>
      </c>
      <c r="N343">
        <v>340</v>
      </c>
      <c r="O343">
        <v>234503</v>
      </c>
      <c r="P343">
        <v>6726</v>
      </c>
      <c r="R343" s="7">
        <v>340</v>
      </c>
      <c r="S343" t="b">
        <f>OR(Tabla19712[[#This Row],[Tiempo_lineal (ns)]]&gt;$C$508,Tabla19712[[#This Row],[Tiempo_lineal (ns)]]&lt;$C$509)</f>
        <v>0</v>
      </c>
      <c r="T343" t="b">
        <f>OR(Tabla19712[[#This Row],[Tiempo_normal (ns)]]&gt;$D$508,Tabla19712[[#This Row],[Tiempo_normal (ns)]]&lt;$D$509)</f>
        <v>0</v>
      </c>
      <c r="U343" s="7">
        <v>340</v>
      </c>
      <c r="V343" t="b">
        <f>OR(Tabla310813[[#This Row],[Tiempo_lineal (ns)]]&gt;$F$508,Tabla310813[[#This Row],[Tiempo_lineal (ns)]]&lt;$F$509)</f>
        <v>0</v>
      </c>
      <c r="W343" t="b">
        <f>OR(Tabla310813[[#This Row],[Tiempo_normal (ns)]]&gt;$G$508,Tabla310813[[#This Row],[Tiempo_normal (ns)]]&lt;$G$509)</f>
        <v>0</v>
      </c>
      <c r="X343" s="7">
        <v>340</v>
      </c>
      <c r="Y343" t="b">
        <f>OR(Tabla411914[[#This Row],[Tiempo_lineal (ns)]]&gt;$I$508,Tabla411914[[#This Row],[Tiempo_lineal (ns)]]&lt;$I$509)</f>
        <v>0</v>
      </c>
      <c r="Z343" t="b">
        <f>OR(Tabla411914[[#This Row],[Tiempo_normal (ns)]]&gt;$J$508,Tabla411914[[#This Row],[Tiempo_normal (ns)]]&lt;$J$509)</f>
        <v>0</v>
      </c>
      <c r="AA343" s="7">
        <v>340</v>
      </c>
      <c r="AB343" t="b">
        <f>OR(Tabla5121015[[#This Row],[Tiempo_lineal (ns)]]&gt;$L$508,Tabla5121015[[#This Row],[Tiempo_lineal (ns)]]&lt;$L$509)</f>
        <v>0</v>
      </c>
      <c r="AC343" t="b">
        <f>OR(Tabla5121015[[#This Row],[Tiempo_normal (ns)]]&gt;$M$508,Tabla5121015[[#This Row],[Tiempo_normal (ns)]]&lt;$M$509)</f>
        <v>0</v>
      </c>
      <c r="AD343" s="7">
        <v>340</v>
      </c>
      <c r="AE343" t="b">
        <f>OR(Tabla6131116[[#This Row],[Tiempo_lineal (ns)]]&gt;$O$508,Tabla6131116[[#This Row],[Tiempo_lineal (ns)]]&lt;$O$509)</f>
        <v>1</v>
      </c>
      <c r="AF343" s="6" t="b">
        <f>OR(Tabla6131116[[#This Row],[Tiempo_normal (ns)]]&gt;$P$508,Tabla6131116[[#This Row],[Tiempo_normal (ns)]]&lt;$P$509)</f>
        <v>0</v>
      </c>
    </row>
    <row r="344" spans="2:32" x14ac:dyDescent="0.3">
      <c r="B344">
        <v>341</v>
      </c>
      <c r="C344">
        <v>2398</v>
      </c>
      <c r="D344">
        <v>887</v>
      </c>
      <c r="E344">
        <v>341</v>
      </c>
      <c r="F344">
        <v>5768</v>
      </c>
      <c r="G344">
        <v>4846</v>
      </c>
      <c r="H344">
        <v>341</v>
      </c>
      <c r="I344">
        <v>18409</v>
      </c>
      <c r="J344">
        <v>7839</v>
      </c>
      <c r="K344">
        <v>341</v>
      </c>
      <c r="L344">
        <v>29562</v>
      </c>
      <c r="M344">
        <v>48483</v>
      </c>
      <c r="N344">
        <v>341</v>
      </c>
      <c r="O344">
        <v>134655</v>
      </c>
      <c r="P344">
        <v>209271</v>
      </c>
      <c r="R344" s="5">
        <v>341</v>
      </c>
      <c r="S344" t="b">
        <f>OR(Tabla19712[[#This Row],[Tiempo_lineal (ns)]]&gt;$C$508,Tabla19712[[#This Row],[Tiempo_lineal (ns)]]&lt;$C$509)</f>
        <v>0</v>
      </c>
      <c r="T344" t="b">
        <f>OR(Tabla19712[[#This Row],[Tiempo_normal (ns)]]&gt;$D$508,Tabla19712[[#This Row],[Tiempo_normal (ns)]]&lt;$D$509)</f>
        <v>0</v>
      </c>
      <c r="U344" s="5">
        <v>341</v>
      </c>
      <c r="V344" t="b">
        <f>OR(Tabla310813[[#This Row],[Tiempo_lineal (ns)]]&gt;$F$508,Tabla310813[[#This Row],[Tiempo_lineal (ns)]]&lt;$F$509)</f>
        <v>0</v>
      </c>
      <c r="W344" t="b">
        <f>OR(Tabla310813[[#This Row],[Tiempo_normal (ns)]]&gt;$G$508,Tabla310813[[#This Row],[Tiempo_normal (ns)]]&lt;$G$509)</f>
        <v>0</v>
      </c>
      <c r="X344" s="5">
        <v>341</v>
      </c>
      <c r="Y344" t="b">
        <f>OR(Tabla411914[[#This Row],[Tiempo_lineal (ns)]]&gt;$I$508,Tabla411914[[#This Row],[Tiempo_lineal (ns)]]&lt;$I$509)</f>
        <v>0</v>
      </c>
      <c r="Z344" t="b">
        <f>OR(Tabla411914[[#This Row],[Tiempo_normal (ns)]]&gt;$J$508,Tabla411914[[#This Row],[Tiempo_normal (ns)]]&lt;$J$509)</f>
        <v>0</v>
      </c>
      <c r="AA344" s="5">
        <v>341</v>
      </c>
      <c r="AB344" t="b">
        <f>OR(Tabla5121015[[#This Row],[Tiempo_lineal (ns)]]&gt;$L$508,Tabla5121015[[#This Row],[Tiempo_lineal (ns)]]&lt;$L$509)</f>
        <v>1</v>
      </c>
      <c r="AC344" t="b">
        <f>OR(Tabla5121015[[#This Row],[Tiempo_normal (ns)]]&gt;$M$508,Tabla5121015[[#This Row],[Tiempo_normal (ns)]]&lt;$M$509)</f>
        <v>1</v>
      </c>
      <c r="AD344" s="5">
        <v>341</v>
      </c>
      <c r="AE344" t="b">
        <f>OR(Tabla6131116[[#This Row],[Tiempo_lineal (ns)]]&gt;$O$508,Tabla6131116[[#This Row],[Tiempo_lineal (ns)]]&lt;$O$509)</f>
        <v>0</v>
      </c>
      <c r="AF344" s="6" t="b">
        <f>OR(Tabla6131116[[#This Row],[Tiempo_normal (ns)]]&gt;$P$508,Tabla6131116[[#This Row],[Tiempo_normal (ns)]]&lt;$P$509)</f>
        <v>1</v>
      </c>
    </row>
    <row r="345" spans="2:32" x14ac:dyDescent="0.3">
      <c r="B345">
        <v>342</v>
      </c>
      <c r="C345">
        <v>3148</v>
      </c>
      <c r="D345">
        <v>864</v>
      </c>
      <c r="E345">
        <v>342</v>
      </c>
      <c r="F345">
        <v>5762</v>
      </c>
      <c r="G345">
        <v>2760</v>
      </c>
      <c r="H345">
        <v>342</v>
      </c>
      <c r="I345">
        <v>22790</v>
      </c>
      <c r="J345">
        <v>5136</v>
      </c>
      <c r="K345">
        <v>342</v>
      </c>
      <c r="L345">
        <v>44303</v>
      </c>
      <c r="M345">
        <v>3877</v>
      </c>
      <c r="N345">
        <v>342</v>
      </c>
      <c r="O345">
        <v>126011</v>
      </c>
      <c r="P345">
        <v>5988</v>
      </c>
      <c r="R345" s="7">
        <v>342</v>
      </c>
      <c r="S345" t="b">
        <f>OR(Tabla19712[[#This Row],[Tiempo_lineal (ns)]]&gt;$C$508,Tabla19712[[#This Row],[Tiempo_lineal (ns)]]&lt;$C$509)</f>
        <v>0</v>
      </c>
      <c r="T345" t="b">
        <f>OR(Tabla19712[[#This Row],[Tiempo_normal (ns)]]&gt;$D$508,Tabla19712[[#This Row],[Tiempo_normal (ns)]]&lt;$D$509)</f>
        <v>0</v>
      </c>
      <c r="U345" s="7">
        <v>342</v>
      </c>
      <c r="V345" t="b">
        <f>OR(Tabla310813[[#This Row],[Tiempo_lineal (ns)]]&gt;$F$508,Tabla310813[[#This Row],[Tiempo_lineal (ns)]]&lt;$F$509)</f>
        <v>0</v>
      </c>
      <c r="W345" t="b">
        <f>OR(Tabla310813[[#This Row],[Tiempo_normal (ns)]]&gt;$G$508,Tabla310813[[#This Row],[Tiempo_normal (ns)]]&lt;$G$509)</f>
        <v>0</v>
      </c>
      <c r="X345" s="7">
        <v>342</v>
      </c>
      <c r="Y345" t="b">
        <f>OR(Tabla411914[[#This Row],[Tiempo_lineal (ns)]]&gt;$I$508,Tabla411914[[#This Row],[Tiempo_lineal (ns)]]&lt;$I$509)</f>
        <v>0</v>
      </c>
      <c r="Z345" t="b">
        <f>OR(Tabla411914[[#This Row],[Tiempo_normal (ns)]]&gt;$J$508,Tabla411914[[#This Row],[Tiempo_normal (ns)]]&lt;$J$509)</f>
        <v>0</v>
      </c>
      <c r="AA345" s="7">
        <v>342</v>
      </c>
      <c r="AB345" t="b">
        <f>OR(Tabla5121015[[#This Row],[Tiempo_lineal (ns)]]&gt;$L$508,Tabla5121015[[#This Row],[Tiempo_lineal (ns)]]&lt;$L$509)</f>
        <v>0</v>
      </c>
      <c r="AC345" t="b">
        <f>OR(Tabla5121015[[#This Row],[Tiempo_normal (ns)]]&gt;$M$508,Tabla5121015[[#This Row],[Tiempo_normal (ns)]]&lt;$M$509)</f>
        <v>0</v>
      </c>
      <c r="AD345" s="7">
        <v>342</v>
      </c>
      <c r="AE345" t="b">
        <f>OR(Tabla6131116[[#This Row],[Tiempo_lineal (ns)]]&gt;$O$508,Tabla6131116[[#This Row],[Tiempo_lineal (ns)]]&lt;$O$509)</f>
        <v>0</v>
      </c>
      <c r="AF345" s="6" t="b">
        <f>OR(Tabla6131116[[#This Row],[Tiempo_normal (ns)]]&gt;$P$508,Tabla6131116[[#This Row],[Tiempo_normal (ns)]]&lt;$P$509)</f>
        <v>0</v>
      </c>
    </row>
    <row r="346" spans="2:32" x14ac:dyDescent="0.3">
      <c r="B346">
        <v>343</v>
      </c>
      <c r="C346">
        <v>2567</v>
      </c>
      <c r="D346">
        <v>1327</v>
      </c>
      <c r="E346">
        <v>343</v>
      </c>
      <c r="F346">
        <v>7634</v>
      </c>
      <c r="G346">
        <v>1429</v>
      </c>
      <c r="H346">
        <v>343</v>
      </c>
      <c r="I346">
        <v>13535</v>
      </c>
      <c r="J346">
        <v>7290</v>
      </c>
      <c r="K346">
        <v>343</v>
      </c>
      <c r="L346">
        <v>47215</v>
      </c>
      <c r="M346">
        <v>43865</v>
      </c>
      <c r="N346">
        <v>343</v>
      </c>
      <c r="O346">
        <v>130332</v>
      </c>
      <c r="P346">
        <v>6380</v>
      </c>
      <c r="R346" s="5">
        <v>343</v>
      </c>
      <c r="S346" t="b">
        <f>OR(Tabla19712[[#This Row],[Tiempo_lineal (ns)]]&gt;$C$508,Tabla19712[[#This Row],[Tiempo_lineal (ns)]]&lt;$C$509)</f>
        <v>0</v>
      </c>
      <c r="T346" t="b">
        <f>OR(Tabla19712[[#This Row],[Tiempo_normal (ns)]]&gt;$D$508,Tabla19712[[#This Row],[Tiempo_normal (ns)]]&lt;$D$509)</f>
        <v>0</v>
      </c>
      <c r="U346" s="5">
        <v>343</v>
      </c>
      <c r="V346" t="b">
        <f>OR(Tabla310813[[#This Row],[Tiempo_lineal (ns)]]&gt;$F$508,Tabla310813[[#This Row],[Tiempo_lineal (ns)]]&lt;$F$509)</f>
        <v>0</v>
      </c>
      <c r="W346" t="b">
        <f>OR(Tabla310813[[#This Row],[Tiempo_normal (ns)]]&gt;$G$508,Tabla310813[[#This Row],[Tiempo_normal (ns)]]&lt;$G$509)</f>
        <v>0</v>
      </c>
      <c r="X346" s="5">
        <v>343</v>
      </c>
      <c r="Y346" t="b">
        <f>OR(Tabla411914[[#This Row],[Tiempo_lineal (ns)]]&gt;$I$508,Tabla411914[[#This Row],[Tiempo_lineal (ns)]]&lt;$I$509)</f>
        <v>0</v>
      </c>
      <c r="Z346" t="b">
        <f>OR(Tabla411914[[#This Row],[Tiempo_normal (ns)]]&gt;$J$508,Tabla411914[[#This Row],[Tiempo_normal (ns)]]&lt;$J$509)</f>
        <v>0</v>
      </c>
      <c r="AA346" s="5">
        <v>343</v>
      </c>
      <c r="AB346" t="b">
        <f>OR(Tabla5121015[[#This Row],[Tiempo_lineal (ns)]]&gt;$L$508,Tabla5121015[[#This Row],[Tiempo_lineal (ns)]]&lt;$L$509)</f>
        <v>0</v>
      </c>
      <c r="AC346" t="b">
        <f>OR(Tabla5121015[[#This Row],[Tiempo_normal (ns)]]&gt;$M$508,Tabla5121015[[#This Row],[Tiempo_normal (ns)]]&lt;$M$509)</f>
        <v>1</v>
      </c>
      <c r="AD346" s="5">
        <v>343</v>
      </c>
      <c r="AE346" t="b">
        <f>OR(Tabla6131116[[#This Row],[Tiempo_lineal (ns)]]&gt;$O$508,Tabla6131116[[#This Row],[Tiempo_lineal (ns)]]&lt;$O$509)</f>
        <v>0</v>
      </c>
      <c r="AF346" s="6" t="b">
        <f>OR(Tabla6131116[[#This Row],[Tiempo_normal (ns)]]&gt;$P$508,Tabla6131116[[#This Row],[Tiempo_normal (ns)]]&lt;$P$509)</f>
        <v>0</v>
      </c>
    </row>
    <row r="347" spans="2:32" x14ac:dyDescent="0.3">
      <c r="B347">
        <v>344</v>
      </c>
      <c r="C347">
        <v>2685</v>
      </c>
      <c r="D347">
        <v>1029</v>
      </c>
      <c r="E347">
        <v>344</v>
      </c>
      <c r="F347">
        <v>8709</v>
      </c>
      <c r="G347">
        <v>2090</v>
      </c>
      <c r="H347">
        <v>344</v>
      </c>
      <c r="I347">
        <v>22422</v>
      </c>
      <c r="J347">
        <v>4876</v>
      </c>
      <c r="K347">
        <v>344</v>
      </c>
      <c r="L347">
        <v>22867</v>
      </c>
      <c r="M347">
        <v>3607</v>
      </c>
      <c r="N347">
        <v>344</v>
      </c>
      <c r="O347">
        <v>75735</v>
      </c>
      <c r="P347">
        <v>6115</v>
      </c>
      <c r="R347" s="7">
        <v>344</v>
      </c>
      <c r="S347" t="b">
        <f>OR(Tabla19712[[#This Row],[Tiempo_lineal (ns)]]&gt;$C$508,Tabla19712[[#This Row],[Tiempo_lineal (ns)]]&lt;$C$509)</f>
        <v>0</v>
      </c>
      <c r="T347" t="b">
        <f>OR(Tabla19712[[#This Row],[Tiempo_normal (ns)]]&gt;$D$508,Tabla19712[[#This Row],[Tiempo_normal (ns)]]&lt;$D$509)</f>
        <v>0</v>
      </c>
      <c r="U347" s="7">
        <v>344</v>
      </c>
      <c r="V347" t="b">
        <f>OR(Tabla310813[[#This Row],[Tiempo_lineal (ns)]]&gt;$F$508,Tabla310813[[#This Row],[Tiempo_lineal (ns)]]&lt;$F$509)</f>
        <v>0</v>
      </c>
      <c r="W347" t="b">
        <f>OR(Tabla310813[[#This Row],[Tiempo_normal (ns)]]&gt;$G$508,Tabla310813[[#This Row],[Tiempo_normal (ns)]]&lt;$G$509)</f>
        <v>0</v>
      </c>
      <c r="X347" s="7">
        <v>344</v>
      </c>
      <c r="Y347" t="b">
        <f>OR(Tabla411914[[#This Row],[Tiempo_lineal (ns)]]&gt;$I$508,Tabla411914[[#This Row],[Tiempo_lineal (ns)]]&lt;$I$509)</f>
        <v>0</v>
      </c>
      <c r="Z347" t="b">
        <f>OR(Tabla411914[[#This Row],[Tiempo_normal (ns)]]&gt;$J$508,Tabla411914[[#This Row],[Tiempo_normal (ns)]]&lt;$J$509)</f>
        <v>0</v>
      </c>
      <c r="AA347" s="7">
        <v>344</v>
      </c>
      <c r="AB347" t="b">
        <f>OR(Tabla5121015[[#This Row],[Tiempo_lineal (ns)]]&gt;$L$508,Tabla5121015[[#This Row],[Tiempo_lineal (ns)]]&lt;$L$509)</f>
        <v>1</v>
      </c>
      <c r="AC347" t="b">
        <f>OR(Tabla5121015[[#This Row],[Tiempo_normal (ns)]]&gt;$M$508,Tabla5121015[[#This Row],[Tiempo_normal (ns)]]&lt;$M$509)</f>
        <v>0</v>
      </c>
      <c r="AD347" s="7">
        <v>344</v>
      </c>
      <c r="AE347" t="b">
        <f>OR(Tabla6131116[[#This Row],[Tiempo_lineal (ns)]]&gt;$O$508,Tabla6131116[[#This Row],[Tiempo_lineal (ns)]]&lt;$O$509)</f>
        <v>1</v>
      </c>
      <c r="AF347" s="6" t="b">
        <f>OR(Tabla6131116[[#This Row],[Tiempo_normal (ns)]]&gt;$P$508,Tabla6131116[[#This Row],[Tiempo_normal (ns)]]&lt;$P$509)</f>
        <v>0</v>
      </c>
    </row>
    <row r="348" spans="2:32" x14ac:dyDescent="0.3">
      <c r="B348">
        <v>345</v>
      </c>
      <c r="C348">
        <v>2138</v>
      </c>
      <c r="D348">
        <v>755</v>
      </c>
      <c r="E348">
        <v>345</v>
      </c>
      <c r="F348">
        <v>5876</v>
      </c>
      <c r="G348">
        <v>907</v>
      </c>
      <c r="H348">
        <v>345</v>
      </c>
      <c r="I348">
        <v>25167</v>
      </c>
      <c r="J348">
        <v>6518</v>
      </c>
      <c r="K348">
        <v>345</v>
      </c>
      <c r="L348">
        <v>56752</v>
      </c>
      <c r="M348">
        <v>5858</v>
      </c>
      <c r="N348">
        <v>345</v>
      </c>
      <c r="O348">
        <v>130809</v>
      </c>
      <c r="P348">
        <v>3976</v>
      </c>
      <c r="R348" s="5">
        <v>345</v>
      </c>
      <c r="S348" t="b">
        <f>OR(Tabla19712[[#This Row],[Tiempo_lineal (ns)]]&gt;$C$508,Tabla19712[[#This Row],[Tiempo_lineal (ns)]]&lt;$C$509)</f>
        <v>0</v>
      </c>
      <c r="T348" t="b">
        <f>OR(Tabla19712[[#This Row],[Tiempo_normal (ns)]]&gt;$D$508,Tabla19712[[#This Row],[Tiempo_normal (ns)]]&lt;$D$509)</f>
        <v>0</v>
      </c>
      <c r="U348" s="5">
        <v>345</v>
      </c>
      <c r="V348" t="b">
        <f>OR(Tabla310813[[#This Row],[Tiempo_lineal (ns)]]&gt;$F$508,Tabla310813[[#This Row],[Tiempo_lineal (ns)]]&lt;$F$509)</f>
        <v>0</v>
      </c>
      <c r="W348" t="b">
        <f>OR(Tabla310813[[#This Row],[Tiempo_normal (ns)]]&gt;$G$508,Tabla310813[[#This Row],[Tiempo_normal (ns)]]&lt;$G$509)</f>
        <v>0</v>
      </c>
      <c r="X348" s="5">
        <v>345</v>
      </c>
      <c r="Y348" t="b">
        <f>OR(Tabla411914[[#This Row],[Tiempo_lineal (ns)]]&gt;$I$508,Tabla411914[[#This Row],[Tiempo_lineal (ns)]]&lt;$I$509)</f>
        <v>0</v>
      </c>
      <c r="Z348" t="b">
        <f>OR(Tabla411914[[#This Row],[Tiempo_normal (ns)]]&gt;$J$508,Tabla411914[[#This Row],[Tiempo_normal (ns)]]&lt;$J$509)</f>
        <v>0</v>
      </c>
      <c r="AA348" s="5">
        <v>345</v>
      </c>
      <c r="AB348" t="b">
        <f>OR(Tabla5121015[[#This Row],[Tiempo_lineal (ns)]]&gt;$L$508,Tabla5121015[[#This Row],[Tiempo_lineal (ns)]]&lt;$L$509)</f>
        <v>1</v>
      </c>
      <c r="AC348" t="b">
        <f>OR(Tabla5121015[[#This Row],[Tiempo_normal (ns)]]&gt;$M$508,Tabla5121015[[#This Row],[Tiempo_normal (ns)]]&lt;$M$509)</f>
        <v>0</v>
      </c>
      <c r="AD348" s="5">
        <v>345</v>
      </c>
      <c r="AE348" t="b">
        <f>OR(Tabla6131116[[#This Row],[Tiempo_lineal (ns)]]&gt;$O$508,Tabla6131116[[#This Row],[Tiempo_lineal (ns)]]&lt;$O$509)</f>
        <v>0</v>
      </c>
      <c r="AF348" s="6" t="b">
        <f>OR(Tabla6131116[[#This Row],[Tiempo_normal (ns)]]&gt;$P$508,Tabla6131116[[#This Row],[Tiempo_normal (ns)]]&lt;$P$509)</f>
        <v>0</v>
      </c>
    </row>
    <row r="349" spans="2:32" x14ac:dyDescent="0.3">
      <c r="B349">
        <v>346</v>
      </c>
      <c r="C349">
        <v>3265</v>
      </c>
      <c r="D349">
        <v>1042</v>
      </c>
      <c r="E349">
        <v>346</v>
      </c>
      <c r="F349">
        <v>5951</v>
      </c>
      <c r="G349">
        <v>5012</v>
      </c>
      <c r="H349">
        <v>346</v>
      </c>
      <c r="I349">
        <v>31440</v>
      </c>
      <c r="J349">
        <v>4640</v>
      </c>
      <c r="K349">
        <v>346</v>
      </c>
      <c r="L349">
        <v>43661</v>
      </c>
      <c r="M349">
        <v>3893</v>
      </c>
      <c r="N349">
        <v>346</v>
      </c>
      <c r="O349">
        <v>163741</v>
      </c>
      <c r="P349">
        <v>234769</v>
      </c>
      <c r="R349" s="7">
        <v>346</v>
      </c>
      <c r="S349" t="b">
        <f>OR(Tabla19712[[#This Row],[Tiempo_lineal (ns)]]&gt;$C$508,Tabla19712[[#This Row],[Tiempo_lineal (ns)]]&lt;$C$509)</f>
        <v>0</v>
      </c>
      <c r="T349" t="b">
        <f>OR(Tabla19712[[#This Row],[Tiempo_normal (ns)]]&gt;$D$508,Tabla19712[[#This Row],[Tiempo_normal (ns)]]&lt;$D$509)</f>
        <v>0</v>
      </c>
      <c r="U349" s="7">
        <v>346</v>
      </c>
      <c r="V349" t="b">
        <f>OR(Tabla310813[[#This Row],[Tiempo_lineal (ns)]]&gt;$F$508,Tabla310813[[#This Row],[Tiempo_lineal (ns)]]&lt;$F$509)</f>
        <v>0</v>
      </c>
      <c r="W349" t="b">
        <f>OR(Tabla310813[[#This Row],[Tiempo_normal (ns)]]&gt;$G$508,Tabla310813[[#This Row],[Tiempo_normal (ns)]]&lt;$G$509)</f>
        <v>0</v>
      </c>
      <c r="X349" s="7">
        <v>346</v>
      </c>
      <c r="Y349" t="b">
        <f>OR(Tabla411914[[#This Row],[Tiempo_lineal (ns)]]&gt;$I$508,Tabla411914[[#This Row],[Tiempo_lineal (ns)]]&lt;$I$509)</f>
        <v>1</v>
      </c>
      <c r="Z349" t="b">
        <f>OR(Tabla411914[[#This Row],[Tiempo_normal (ns)]]&gt;$J$508,Tabla411914[[#This Row],[Tiempo_normal (ns)]]&lt;$J$509)</f>
        <v>0</v>
      </c>
      <c r="AA349" s="7">
        <v>346</v>
      </c>
      <c r="AB349" t="b">
        <f>OR(Tabla5121015[[#This Row],[Tiempo_lineal (ns)]]&gt;$L$508,Tabla5121015[[#This Row],[Tiempo_lineal (ns)]]&lt;$L$509)</f>
        <v>0</v>
      </c>
      <c r="AC349" t="b">
        <f>OR(Tabla5121015[[#This Row],[Tiempo_normal (ns)]]&gt;$M$508,Tabla5121015[[#This Row],[Tiempo_normal (ns)]]&lt;$M$509)</f>
        <v>0</v>
      </c>
      <c r="AD349" s="7">
        <v>346</v>
      </c>
      <c r="AE349" t="b">
        <f>OR(Tabla6131116[[#This Row],[Tiempo_lineal (ns)]]&gt;$O$508,Tabla6131116[[#This Row],[Tiempo_lineal (ns)]]&lt;$O$509)</f>
        <v>0</v>
      </c>
      <c r="AF349" s="6" t="b">
        <f>OR(Tabla6131116[[#This Row],[Tiempo_normal (ns)]]&gt;$P$508,Tabla6131116[[#This Row],[Tiempo_normal (ns)]]&lt;$P$509)</f>
        <v>1</v>
      </c>
    </row>
    <row r="350" spans="2:32" x14ac:dyDescent="0.3">
      <c r="B350">
        <v>347</v>
      </c>
      <c r="C350">
        <v>2639</v>
      </c>
      <c r="D350">
        <v>835</v>
      </c>
      <c r="E350">
        <v>347</v>
      </c>
      <c r="F350">
        <v>5660</v>
      </c>
      <c r="G350">
        <v>2209</v>
      </c>
      <c r="H350">
        <v>347</v>
      </c>
      <c r="I350">
        <v>18679</v>
      </c>
      <c r="J350">
        <v>4553</v>
      </c>
      <c r="K350">
        <v>347</v>
      </c>
      <c r="L350">
        <v>44455</v>
      </c>
      <c r="M350">
        <v>4380</v>
      </c>
      <c r="N350">
        <v>347</v>
      </c>
      <c r="O350">
        <v>132886</v>
      </c>
      <c r="P350">
        <v>4386</v>
      </c>
      <c r="R350" s="5">
        <v>347</v>
      </c>
      <c r="S350" t="b">
        <f>OR(Tabla19712[[#This Row],[Tiempo_lineal (ns)]]&gt;$C$508,Tabla19712[[#This Row],[Tiempo_lineal (ns)]]&lt;$C$509)</f>
        <v>0</v>
      </c>
      <c r="T350" t="b">
        <f>OR(Tabla19712[[#This Row],[Tiempo_normal (ns)]]&gt;$D$508,Tabla19712[[#This Row],[Tiempo_normal (ns)]]&lt;$D$509)</f>
        <v>0</v>
      </c>
      <c r="U350" s="5">
        <v>347</v>
      </c>
      <c r="V350" t="b">
        <f>OR(Tabla310813[[#This Row],[Tiempo_lineal (ns)]]&gt;$F$508,Tabla310813[[#This Row],[Tiempo_lineal (ns)]]&lt;$F$509)</f>
        <v>0</v>
      </c>
      <c r="W350" t="b">
        <f>OR(Tabla310813[[#This Row],[Tiempo_normal (ns)]]&gt;$G$508,Tabla310813[[#This Row],[Tiempo_normal (ns)]]&lt;$G$509)</f>
        <v>0</v>
      </c>
      <c r="X350" s="5">
        <v>347</v>
      </c>
      <c r="Y350" t="b">
        <f>OR(Tabla411914[[#This Row],[Tiempo_lineal (ns)]]&gt;$I$508,Tabla411914[[#This Row],[Tiempo_lineal (ns)]]&lt;$I$509)</f>
        <v>0</v>
      </c>
      <c r="Z350" t="b">
        <f>OR(Tabla411914[[#This Row],[Tiempo_normal (ns)]]&gt;$J$508,Tabla411914[[#This Row],[Tiempo_normal (ns)]]&lt;$J$509)</f>
        <v>0</v>
      </c>
      <c r="AA350" s="5">
        <v>347</v>
      </c>
      <c r="AB350" t="b">
        <f>OR(Tabla5121015[[#This Row],[Tiempo_lineal (ns)]]&gt;$L$508,Tabla5121015[[#This Row],[Tiempo_lineal (ns)]]&lt;$L$509)</f>
        <v>0</v>
      </c>
      <c r="AC350" t="b">
        <f>OR(Tabla5121015[[#This Row],[Tiempo_normal (ns)]]&gt;$M$508,Tabla5121015[[#This Row],[Tiempo_normal (ns)]]&lt;$M$509)</f>
        <v>0</v>
      </c>
      <c r="AD350" s="5">
        <v>347</v>
      </c>
      <c r="AE350" t="b">
        <f>OR(Tabla6131116[[#This Row],[Tiempo_lineal (ns)]]&gt;$O$508,Tabla6131116[[#This Row],[Tiempo_lineal (ns)]]&lt;$O$509)</f>
        <v>0</v>
      </c>
      <c r="AF350" s="6" t="b">
        <f>OR(Tabla6131116[[#This Row],[Tiempo_normal (ns)]]&gt;$P$508,Tabla6131116[[#This Row],[Tiempo_normal (ns)]]&lt;$P$509)</f>
        <v>0</v>
      </c>
    </row>
    <row r="351" spans="2:32" x14ac:dyDescent="0.3">
      <c r="B351">
        <v>348</v>
      </c>
      <c r="C351">
        <v>3162</v>
      </c>
      <c r="D351">
        <v>1198</v>
      </c>
      <c r="E351">
        <v>348</v>
      </c>
      <c r="F351">
        <v>7595</v>
      </c>
      <c r="G351">
        <v>4407</v>
      </c>
      <c r="H351">
        <v>348</v>
      </c>
      <c r="I351">
        <v>18489</v>
      </c>
      <c r="J351">
        <v>3362</v>
      </c>
      <c r="K351">
        <v>348</v>
      </c>
      <c r="L351">
        <v>44765</v>
      </c>
      <c r="M351">
        <v>4244</v>
      </c>
      <c r="N351">
        <v>348</v>
      </c>
      <c r="O351">
        <v>138298</v>
      </c>
      <c r="P351">
        <v>3257</v>
      </c>
      <c r="R351" s="7">
        <v>348</v>
      </c>
      <c r="S351" t="b">
        <f>OR(Tabla19712[[#This Row],[Tiempo_lineal (ns)]]&gt;$C$508,Tabla19712[[#This Row],[Tiempo_lineal (ns)]]&lt;$C$509)</f>
        <v>0</v>
      </c>
      <c r="T351" t="b">
        <f>OR(Tabla19712[[#This Row],[Tiempo_normal (ns)]]&gt;$D$508,Tabla19712[[#This Row],[Tiempo_normal (ns)]]&lt;$D$509)</f>
        <v>0</v>
      </c>
      <c r="U351" s="7">
        <v>348</v>
      </c>
      <c r="V351" t="b">
        <f>OR(Tabla310813[[#This Row],[Tiempo_lineal (ns)]]&gt;$F$508,Tabla310813[[#This Row],[Tiempo_lineal (ns)]]&lt;$F$509)</f>
        <v>0</v>
      </c>
      <c r="W351" t="b">
        <f>OR(Tabla310813[[#This Row],[Tiempo_normal (ns)]]&gt;$G$508,Tabla310813[[#This Row],[Tiempo_normal (ns)]]&lt;$G$509)</f>
        <v>0</v>
      </c>
      <c r="X351" s="7">
        <v>348</v>
      </c>
      <c r="Y351" t="b">
        <f>OR(Tabla411914[[#This Row],[Tiempo_lineal (ns)]]&gt;$I$508,Tabla411914[[#This Row],[Tiempo_lineal (ns)]]&lt;$I$509)</f>
        <v>0</v>
      </c>
      <c r="Z351" t="b">
        <f>OR(Tabla411914[[#This Row],[Tiempo_normal (ns)]]&gt;$J$508,Tabla411914[[#This Row],[Tiempo_normal (ns)]]&lt;$J$509)</f>
        <v>0</v>
      </c>
      <c r="AA351" s="7">
        <v>348</v>
      </c>
      <c r="AB351" t="b">
        <f>OR(Tabla5121015[[#This Row],[Tiempo_lineal (ns)]]&gt;$L$508,Tabla5121015[[#This Row],[Tiempo_lineal (ns)]]&lt;$L$509)</f>
        <v>0</v>
      </c>
      <c r="AC351" t="b">
        <f>OR(Tabla5121015[[#This Row],[Tiempo_normal (ns)]]&gt;$M$508,Tabla5121015[[#This Row],[Tiempo_normal (ns)]]&lt;$M$509)</f>
        <v>0</v>
      </c>
      <c r="AD351" s="7">
        <v>348</v>
      </c>
      <c r="AE351" t="b">
        <f>OR(Tabla6131116[[#This Row],[Tiempo_lineal (ns)]]&gt;$O$508,Tabla6131116[[#This Row],[Tiempo_lineal (ns)]]&lt;$O$509)</f>
        <v>0</v>
      </c>
      <c r="AF351" s="6" t="b">
        <f>OR(Tabla6131116[[#This Row],[Tiempo_normal (ns)]]&gt;$P$508,Tabla6131116[[#This Row],[Tiempo_normal (ns)]]&lt;$P$509)</f>
        <v>0</v>
      </c>
    </row>
    <row r="352" spans="2:32" x14ac:dyDescent="0.3">
      <c r="B352">
        <v>349</v>
      </c>
      <c r="C352">
        <v>2582</v>
      </c>
      <c r="D352">
        <v>991</v>
      </c>
      <c r="E352">
        <v>349</v>
      </c>
      <c r="F352">
        <v>6274</v>
      </c>
      <c r="G352">
        <v>3354</v>
      </c>
      <c r="H352">
        <v>349</v>
      </c>
      <c r="I352">
        <v>17310</v>
      </c>
      <c r="J352">
        <v>4066</v>
      </c>
      <c r="K352">
        <v>349</v>
      </c>
      <c r="L352">
        <v>52300</v>
      </c>
      <c r="M352">
        <v>5131</v>
      </c>
      <c r="N352">
        <v>349</v>
      </c>
      <c r="O352">
        <v>133445</v>
      </c>
      <c r="P352">
        <v>7056</v>
      </c>
      <c r="R352" s="5">
        <v>349</v>
      </c>
      <c r="S352" t="b">
        <f>OR(Tabla19712[[#This Row],[Tiempo_lineal (ns)]]&gt;$C$508,Tabla19712[[#This Row],[Tiempo_lineal (ns)]]&lt;$C$509)</f>
        <v>0</v>
      </c>
      <c r="T352" t="b">
        <f>OR(Tabla19712[[#This Row],[Tiempo_normal (ns)]]&gt;$D$508,Tabla19712[[#This Row],[Tiempo_normal (ns)]]&lt;$D$509)</f>
        <v>0</v>
      </c>
      <c r="U352" s="5">
        <v>349</v>
      </c>
      <c r="V352" t="b">
        <f>OR(Tabla310813[[#This Row],[Tiempo_lineal (ns)]]&gt;$F$508,Tabla310813[[#This Row],[Tiempo_lineal (ns)]]&lt;$F$509)</f>
        <v>0</v>
      </c>
      <c r="W352" t="b">
        <f>OR(Tabla310813[[#This Row],[Tiempo_normal (ns)]]&gt;$G$508,Tabla310813[[#This Row],[Tiempo_normal (ns)]]&lt;$G$509)</f>
        <v>0</v>
      </c>
      <c r="X352" s="5">
        <v>349</v>
      </c>
      <c r="Y352" t="b">
        <f>OR(Tabla411914[[#This Row],[Tiempo_lineal (ns)]]&gt;$I$508,Tabla411914[[#This Row],[Tiempo_lineal (ns)]]&lt;$I$509)</f>
        <v>0</v>
      </c>
      <c r="Z352" t="b">
        <f>OR(Tabla411914[[#This Row],[Tiempo_normal (ns)]]&gt;$J$508,Tabla411914[[#This Row],[Tiempo_normal (ns)]]&lt;$J$509)</f>
        <v>0</v>
      </c>
      <c r="AA352" s="5">
        <v>349</v>
      </c>
      <c r="AB352" t="b">
        <f>OR(Tabla5121015[[#This Row],[Tiempo_lineal (ns)]]&gt;$L$508,Tabla5121015[[#This Row],[Tiempo_lineal (ns)]]&lt;$L$509)</f>
        <v>0</v>
      </c>
      <c r="AC352" t="b">
        <f>OR(Tabla5121015[[#This Row],[Tiempo_normal (ns)]]&gt;$M$508,Tabla5121015[[#This Row],[Tiempo_normal (ns)]]&lt;$M$509)</f>
        <v>0</v>
      </c>
      <c r="AD352" s="5">
        <v>349</v>
      </c>
      <c r="AE352" t="b">
        <f>OR(Tabla6131116[[#This Row],[Tiempo_lineal (ns)]]&gt;$O$508,Tabla6131116[[#This Row],[Tiempo_lineal (ns)]]&lt;$O$509)</f>
        <v>0</v>
      </c>
      <c r="AF352" s="6" t="b">
        <f>OR(Tabla6131116[[#This Row],[Tiempo_normal (ns)]]&gt;$P$508,Tabla6131116[[#This Row],[Tiempo_normal (ns)]]&lt;$P$509)</f>
        <v>0</v>
      </c>
    </row>
    <row r="353" spans="2:32" x14ac:dyDescent="0.3">
      <c r="B353">
        <v>350</v>
      </c>
      <c r="C353">
        <v>2335</v>
      </c>
      <c r="D353">
        <v>1066</v>
      </c>
      <c r="E353">
        <v>350</v>
      </c>
      <c r="F353">
        <v>5920</v>
      </c>
      <c r="G353">
        <v>1031</v>
      </c>
      <c r="H353">
        <v>350</v>
      </c>
      <c r="I353">
        <v>16124</v>
      </c>
      <c r="J353">
        <v>4660</v>
      </c>
      <c r="K353">
        <v>350</v>
      </c>
      <c r="L353">
        <v>44141</v>
      </c>
      <c r="M353">
        <v>3713</v>
      </c>
      <c r="N353">
        <v>350</v>
      </c>
      <c r="O353">
        <v>300358</v>
      </c>
      <c r="P353">
        <v>3872</v>
      </c>
      <c r="R353" s="7">
        <v>350</v>
      </c>
      <c r="S353" t="b">
        <f>OR(Tabla19712[[#This Row],[Tiempo_lineal (ns)]]&gt;$C$508,Tabla19712[[#This Row],[Tiempo_lineal (ns)]]&lt;$C$509)</f>
        <v>0</v>
      </c>
      <c r="T353" t="b">
        <f>OR(Tabla19712[[#This Row],[Tiempo_normal (ns)]]&gt;$D$508,Tabla19712[[#This Row],[Tiempo_normal (ns)]]&lt;$D$509)</f>
        <v>0</v>
      </c>
      <c r="U353" s="7">
        <v>350</v>
      </c>
      <c r="V353" t="b">
        <f>OR(Tabla310813[[#This Row],[Tiempo_lineal (ns)]]&gt;$F$508,Tabla310813[[#This Row],[Tiempo_lineal (ns)]]&lt;$F$509)</f>
        <v>0</v>
      </c>
      <c r="W353" t="b">
        <f>OR(Tabla310813[[#This Row],[Tiempo_normal (ns)]]&gt;$G$508,Tabla310813[[#This Row],[Tiempo_normal (ns)]]&lt;$G$509)</f>
        <v>0</v>
      </c>
      <c r="X353" s="7">
        <v>350</v>
      </c>
      <c r="Y353" t="b">
        <f>OR(Tabla411914[[#This Row],[Tiempo_lineal (ns)]]&gt;$I$508,Tabla411914[[#This Row],[Tiempo_lineal (ns)]]&lt;$I$509)</f>
        <v>0</v>
      </c>
      <c r="Z353" t="b">
        <f>OR(Tabla411914[[#This Row],[Tiempo_normal (ns)]]&gt;$J$508,Tabla411914[[#This Row],[Tiempo_normal (ns)]]&lt;$J$509)</f>
        <v>0</v>
      </c>
      <c r="AA353" s="7">
        <v>350</v>
      </c>
      <c r="AB353" t="b">
        <f>OR(Tabla5121015[[#This Row],[Tiempo_lineal (ns)]]&gt;$L$508,Tabla5121015[[#This Row],[Tiempo_lineal (ns)]]&lt;$L$509)</f>
        <v>0</v>
      </c>
      <c r="AC353" t="b">
        <f>OR(Tabla5121015[[#This Row],[Tiempo_normal (ns)]]&gt;$M$508,Tabla5121015[[#This Row],[Tiempo_normal (ns)]]&lt;$M$509)</f>
        <v>0</v>
      </c>
      <c r="AD353" s="7">
        <v>350</v>
      </c>
      <c r="AE353" t="b">
        <f>OR(Tabla6131116[[#This Row],[Tiempo_lineal (ns)]]&gt;$O$508,Tabla6131116[[#This Row],[Tiempo_lineal (ns)]]&lt;$O$509)</f>
        <v>1</v>
      </c>
      <c r="AF353" s="6" t="b">
        <f>OR(Tabla6131116[[#This Row],[Tiempo_normal (ns)]]&gt;$P$508,Tabla6131116[[#This Row],[Tiempo_normal (ns)]]&lt;$P$509)</f>
        <v>0</v>
      </c>
    </row>
    <row r="354" spans="2:32" x14ac:dyDescent="0.3">
      <c r="B354">
        <v>351</v>
      </c>
      <c r="C354">
        <v>2576</v>
      </c>
      <c r="D354">
        <v>1394</v>
      </c>
      <c r="E354">
        <v>351</v>
      </c>
      <c r="F354">
        <v>5400</v>
      </c>
      <c r="G354">
        <v>1402</v>
      </c>
      <c r="H354">
        <v>351</v>
      </c>
      <c r="I354">
        <v>19046</v>
      </c>
      <c r="J354">
        <v>5773</v>
      </c>
      <c r="K354">
        <v>351</v>
      </c>
      <c r="L354">
        <v>23837</v>
      </c>
      <c r="M354">
        <v>3946</v>
      </c>
      <c r="N354">
        <v>351</v>
      </c>
      <c r="O354">
        <v>132473</v>
      </c>
      <c r="P354">
        <v>4365</v>
      </c>
      <c r="R354" s="5">
        <v>351</v>
      </c>
      <c r="S354" t="b">
        <f>OR(Tabla19712[[#This Row],[Tiempo_lineal (ns)]]&gt;$C$508,Tabla19712[[#This Row],[Tiempo_lineal (ns)]]&lt;$C$509)</f>
        <v>0</v>
      </c>
      <c r="T354" t="b">
        <f>OR(Tabla19712[[#This Row],[Tiempo_normal (ns)]]&gt;$D$508,Tabla19712[[#This Row],[Tiempo_normal (ns)]]&lt;$D$509)</f>
        <v>0</v>
      </c>
      <c r="U354" s="5">
        <v>351</v>
      </c>
      <c r="V354" t="b">
        <f>OR(Tabla310813[[#This Row],[Tiempo_lineal (ns)]]&gt;$F$508,Tabla310813[[#This Row],[Tiempo_lineal (ns)]]&lt;$F$509)</f>
        <v>0</v>
      </c>
      <c r="W354" t="b">
        <f>OR(Tabla310813[[#This Row],[Tiempo_normal (ns)]]&gt;$G$508,Tabla310813[[#This Row],[Tiempo_normal (ns)]]&lt;$G$509)</f>
        <v>0</v>
      </c>
      <c r="X354" s="5">
        <v>351</v>
      </c>
      <c r="Y354" t="b">
        <f>OR(Tabla411914[[#This Row],[Tiempo_lineal (ns)]]&gt;$I$508,Tabla411914[[#This Row],[Tiempo_lineal (ns)]]&lt;$I$509)</f>
        <v>0</v>
      </c>
      <c r="Z354" t="b">
        <f>OR(Tabla411914[[#This Row],[Tiempo_normal (ns)]]&gt;$J$508,Tabla411914[[#This Row],[Tiempo_normal (ns)]]&lt;$J$509)</f>
        <v>0</v>
      </c>
      <c r="AA354" s="5">
        <v>351</v>
      </c>
      <c r="AB354" t="b">
        <f>OR(Tabla5121015[[#This Row],[Tiempo_lineal (ns)]]&gt;$L$508,Tabla5121015[[#This Row],[Tiempo_lineal (ns)]]&lt;$L$509)</f>
        <v>1</v>
      </c>
      <c r="AC354" t="b">
        <f>OR(Tabla5121015[[#This Row],[Tiempo_normal (ns)]]&gt;$M$508,Tabla5121015[[#This Row],[Tiempo_normal (ns)]]&lt;$M$509)</f>
        <v>0</v>
      </c>
      <c r="AD354" s="5">
        <v>351</v>
      </c>
      <c r="AE354" t="b">
        <f>OR(Tabla6131116[[#This Row],[Tiempo_lineal (ns)]]&gt;$O$508,Tabla6131116[[#This Row],[Tiempo_lineal (ns)]]&lt;$O$509)</f>
        <v>0</v>
      </c>
      <c r="AF354" s="6" t="b">
        <f>OR(Tabla6131116[[#This Row],[Tiempo_normal (ns)]]&gt;$P$508,Tabla6131116[[#This Row],[Tiempo_normal (ns)]]&lt;$P$509)</f>
        <v>0</v>
      </c>
    </row>
    <row r="355" spans="2:32" x14ac:dyDescent="0.3">
      <c r="B355">
        <v>352</v>
      </c>
      <c r="C355">
        <v>2836</v>
      </c>
      <c r="D355">
        <v>1625</v>
      </c>
      <c r="E355">
        <v>352</v>
      </c>
      <c r="F355">
        <v>6066</v>
      </c>
      <c r="G355">
        <v>2381</v>
      </c>
      <c r="H355">
        <v>352</v>
      </c>
      <c r="I355">
        <v>19824</v>
      </c>
      <c r="J355">
        <v>5654</v>
      </c>
      <c r="K355">
        <v>352</v>
      </c>
      <c r="L355">
        <v>5770</v>
      </c>
      <c r="M355">
        <v>4966</v>
      </c>
      <c r="N355">
        <v>352</v>
      </c>
      <c r="O355">
        <v>132305</v>
      </c>
      <c r="P355">
        <v>6426</v>
      </c>
      <c r="R355" s="7">
        <v>352</v>
      </c>
      <c r="S355" t="b">
        <f>OR(Tabla19712[[#This Row],[Tiempo_lineal (ns)]]&gt;$C$508,Tabla19712[[#This Row],[Tiempo_lineal (ns)]]&lt;$C$509)</f>
        <v>0</v>
      </c>
      <c r="T355" t="b">
        <f>OR(Tabla19712[[#This Row],[Tiempo_normal (ns)]]&gt;$D$508,Tabla19712[[#This Row],[Tiempo_normal (ns)]]&lt;$D$509)</f>
        <v>0</v>
      </c>
      <c r="U355" s="7">
        <v>352</v>
      </c>
      <c r="V355" t="b">
        <f>OR(Tabla310813[[#This Row],[Tiempo_lineal (ns)]]&gt;$F$508,Tabla310813[[#This Row],[Tiempo_lineal (ns)]]&lt;$F$509)</f>
        <v>0</v>
      </c>
      <c r="W355" t="b">
        <f>OR(Tabla310813[[#This Row],[Tiempo_normal (ns)]]&gt;$G$508,Tabla310813[[#This Row],[Tiempo_normal (ns)]]&lt;$G$509)</f>
        <v>0</v>
      </c>
      <c r="X355" s="7">
        <v>352</v>
      </c>
      <c r="Y355" t="b">
        <f>OR(Tabla411914[[#This Row],[Tiempo_lineal (ns)]]&gt;$I$508,Tabla411914[[#This Row],[Tiempo_lineal (ns)]]&lt;$I$509)</f>
        <v>0</v>
      </c>
      <c r="Z355" t="b">
        <f>OR(Tabla411914[[#This Row],[Tiempo_normal (ns)]]&gt;$J$508,Tabla411914[[#This Row],[Tiempo_normal (ns)]]&lt;$J$509)</f>
        <v>0</v>
      </c>
      <c r="AA355" s="7">
        <v>352</v>
      </c>
      <c r="AB355" t="b">
        <f>OR(Tabla5121015[[#This Row],[Tiempo_lineal (ns)]]&gt;$L$508,Tabla5121015[[#This Row],[Tiempo_lineal (ns)]]&lt;$L$509)</f>
        <v>1</v>
      </c>
      <c r="AC355" t="b">
        <f>OR(Tabla5121015[[#This Row],[Tiempo_normal (ns)]]&gt;$M$508,Tabla5121015[[#This Row],[Tiempo_normal (ns)]]&lt;$M$509)</f>
        <v>0</v>
      </c>
      <c r="AD355" s="7">
        <v>352</v>
      </c>
      <c r="AE355" t="b">
        <f>OR(Tabla6131116[[#This Row],[Tiempo_lineal (ns)]]&gt;$O$508,Tabla6131116[[#This Row],[Tiempo_lineal (ns)]]&lt;$O$509)</f>
        <v>0</v>
      </c>
      <c r="AF355" s="6" t="b">
        <f>OR(Tabla6131116[[#This Row],[Tiempo_normal (ns)]]&gt;$P$508,Tabla6131116[[#This Row],[Tiempo_normal (ns)]]&lt;$P$509)</f>
        <v>0</v>
      </c>
    </row>
    <row r="356" spans="2:32" x14ac:dyDescent="0.3">
      <c r="B356">
        <v>353</v>
      </c>
      <c r="C356">
        <v>2660</v>
      </c>
      <c r="D356">
        <v>2282</v>
      </c>
      <c r="E356">
        <v>353</v>
      </c>
      <c r="F356">
        <v>7945</v>
      </c>
      <c r="G356">
        <v>1494</v>
      </c>
      <c r="H356">
        <v>353</v>
      </c>
      <c r="I356">
        <v>20790</v>
      </c>
      <c r="J356">
        <v>5674</v>
      </c>
      <c r="K356">
        <v>353</v>
      </c>
      <c r="L356">
        <v>43856</v>
      </c>
      <c r="M356">
        <v>4975</v>
      </c>
      <c r="N356">
        <v>353</v>
      </c>
      <c r="O356">
        <v>132519</v>
      </c>
      <c r="P356">
        <v>3544</v>
      </c>
      <c r="R356" s="5">
        <v>353</v>
      </c>
      <c r="S356" t="b">
        <f>OR(Tabla19712[[#This Row],[Tiempo_lineal (ns)]]&gt;$C$508,Tabla19712[[#This Row],[Tiempo_lineal (ns)]]&lt;$C$509)</f>
        <v>0</v>
      </c>
      <c r="T356" t="b">
        <f>OR(Tabla19712[[#This Row],[Tiempo_normal (ns)]]&gt;$D$508,Tabla19712[[#This Row],[Tiempo_normal (ns)]]&lt;$D$509)</f>
        <v>0</v>
      </c>
      <c r="U356" s="5">
        <v>353</v>
      </c>
      <c r="V356" t="b">
        <f>OR(Tabla310813[[#This Row],[Tiempo_lineal (ns)]]&gt;$F$508,Tabla310813[[#This Row],[Tiempo_lineal (ns)]]&lt;$F$509)</f>
        <v>0</v>
      </c>
      <c r="W356" t="b">
        <f>OR(Tabla310813[[#This Row],[Tiempo_normal (ns)]]&gt;$G$508,Tabla310813[[#This Row],[Tiempo_normal (ns)]]&lt;$G$509)</f>
        <v>0</v>
      </c>
      <c r="X356" s="5">
        <v>353</v>
      </c>
      <c r="Y356" t="b">
        <f>OR(Tabla411914[[#This Row],[Tiempo_lineal (ns)]]&gt;$I$508,Tabla411914[[#This Row],[Tiempo_lineal (ns)]]&lt;$I$509)</f>
        <v>0</v>
      </c>
      <c r="Z356" t="b">
        <f>OR(Tabla411914[[#This Row],[Tiempo_normal (ns)]]&gt;$J$508,Tabla411914[[#This Row],[Tiempo_normal (ns)]]&lt;$J$509)</f>
        <v>0</v>
      </c>
      <c r="AA356" s="5">
        <v>353</v>
      </c>
      <c r="AB356" t="b">
        <f>OR(Tabla5121015[[#This Row],[Tiempo_lineal (ns)]]&gt;$L$508,Tabla5121015[[#This Row],[Tiempo_lineal (ns)]]&lt;$L$509)</f>
        <v>0</v>
      </c>
      <c r="AC356" t="b">
        <f>OR(Tabla5121015[[#This Row],[Tiempo_normal (ns)]]&gt;$M$508,Tabla5121015[[#This Row],[Tiempo_normal (ns)]]&lt;$M$509)</f>
        <v>0</v>
      </c>
      <c r="AD356" s="5">
        <v>353</v>
      </c>
      <c r="AE356" t="b">
        <f>OR(Tabla6131116[[#This Row],[Tiempo_lineal (ns)]]&gt;$O$508,Tabla6131116[[#This Row],[Tiempo_lineal (ns)]]&lt;$O$509)</f>
        <v>0</v>
      </c>
      <c r="AF356" s="6" t="b">
        <f>OR(Tabla6131116[[#This Row],[Tiempo_normal (ns)]]&gt;$P$508,Tabla6131116[[#This Row],[Tiempo_normal (ns)]]&lt;$P$509)</f>
        <v>0</v>
      </c>
    </row>
    <row r="357" spans="2:32" x14ac:dyDescent="0.3">
      <c r="B357">
        <v>354</v>
      </c>
      <c r="C357">
        <v>2692</v>
      </c>
      <c r="D357">
        <v>979</v>
      </c>
      <c r="E357">
        <v>354</v>
      </c>
      <c r="F357">
        <v>5319</v>
      </c>
      <c r="G357">
        <v>1828</v>
      </c>
      <c r="H357">
        <v>354</v>
      </c>
      <c r="I357">
        <v>23381</v>
      </c>
      <c r="J357">
        <v>7742</v>
      </c>
      <c r="K357">
        <v>354</v>
      </c>
      <c r="L357">
        <v>33179</v>
      </c>
      <c r="M357">
        <v>6466</v>
      </c>
      <c r="N357">
        <v>354</v>
      </c>
      <c r="O357">
        <v>111177</v>
      </c>
      <c r="P357">
        <v>5285</v>
      </c>
      <c r="R357" s="7">
        <v>354</v>
      </c>
      <c r="S357" t="b">
        <f>OR(Tabla19712[[#This Row],[Tiempo_lineal (ns)]]&gt;$C$508,Tabla19712[[#This Row],[Tiempo_lineal (ns)]]&lt;$C$509)</f>
        <v>0</v>
      </c>
      <c r="T357" t="b">
        <f>OR(Tabla19712[[#This Row],[Tiempo_normal (ns)]]&gt;$D$508,Tabla19712[[#This Row],[Tiempo_normal (ns)]]&lt;$D$509)</f>
        <v>0</v>
      </c>
      <c r="U357" s="7">
        <v>354</v>
      </c>
      <c r="V357" t="b">
        <f>OR(Tabla310813[[#This Row],[Tiempo_lineal (ns)]]&gt;$F$508,Tabla310813[[#This Row],[Tiempo_lineal (ns)]]&lt;$F$509)</f>
        <v>0</v>
      </c>
      <c r="W357" t="b">
        <f>OR(Tabla310813[[#This Row],[Tiempo_normal (ns)]]&gt;$G$508,Tabla310813[[#This Row],[Tiempo_normal (ns)]]&lt;$G$509)</f>
        <v>0</v>
      </c>
      <c r="X357" s="7">
        <v>354</v>
      </c>
      <c r="Y357" t="b">
        <f>OR(Tabla411914[[#This Row],[Tiempo_lineal (ns)]]&gt;$I$508,Tabla411914[[#This Row],[Tiempo_lineal (ns)]]&lt;$I$509)</f>
        <v>0</v>
      </c>
      <c r="Z357" t="b">
        <f>OR(Tabla411914[[#This Row],[Tiempo_normal (ns)]]&gt;$J$508,Tabla411914[[#This Row],[Tiempo_normal (ns)]]&lt;$J$509)</f>
        <v>0</v>
      </c>
      <c r="AA357" s="7">
        <v>354</v>
      </c>
      <c r="AB357" t="b">
        <f>OR(Tabla5121015[[#This Row],[Tiempo_lineal (ns)]]&gt;$L$508,Tabla5121015[[#This Row],[Tiempo_lineal (ns)]]&lt;$L$509)</f>
        <v>1</v>
      </c>
      <c r="AC357" t="b">
        <f>OR(Tabla5121015[[#This Row],[Tiempo_normal (ns)]]&gt;$M$508,Tabla5121015[[#This Row],[Tiempo_normal (ns)]]&lt;$M$509)</f>
        <v>0</v>
      </c>
      <c r="AD357" s="7">
        <v>354</v>
      </c>
      <c r="AE357" t="b">
        <f>OR(Tabla6131116[[#This Row],[Tiempo_lineal (ns)]]&gt;$O$508,Tabla6131116[[#This Row],[Tiempo_lineal (ns)]]&lt;$O$509)</f>
        <v>0</v>
      </c>
      <c r="AF357" s="6" t="b">
        <f>OR(Tabla6131116[[#This Row],[Tiempo_normal (ns)]]&gt;$P$508,Tabla6131116[[#This Row],[Tiempo_normal (ns)]]&lt;$P$509)</f>
        <v>0</v>
      </c>
    </row>
    <row r="358" spans="2:32" x14ac:dyDescent="0.3">
      <c r="B358">
        <v>355</v>
      </c>
      <c r="C358">
        <v>2442</v>
      </c>
      <c r="D358">
        <v>911</v>
      </c>
      <c r="E358">
        <v>355</v>
      </c>
      <c r="F358">
        <v>6195</v>
      </c>
      <c r="G358">
        <v>3560</v>
      </c>
      <c r="H358">
        <v>355</v>
      </c>
      <c r="I358">
        <v>22190</v>
      </c>
      <c r="J358">
        <v>4914</v>
      </c>
      <c r="K358">
        <v>355</v>
      </c>
      <c r="L358">
        <v>43936</v>
      </c>
      <c r="M358">
        <v>14324</v>
      </c>
      <c r="N358">
        <v>355</v>
      </c>
      <c r="O358">
        <v>856342</v>
      </c>
      <c r="P358">
        <v>194647</v>
      </c>
      <c r="R358" s="5">
        <v>355</v>
      </c>
      <c r="S358" t="b">
        <f>OR(Tabla19712[[#This Row],[Tiempo_lineal (ns)]]&gt;$C$508,Tabla19712[[#This Row],[Tiempo_lineal (ns)]]&lt;$C$509)</f>
        <v>0</v>
      </c>
      <c r="T358" t="b">
        <f>OR(Tabla19712[[#This Row],[Tiempo_normal (ns)]]&gt;$D$508,Tabla19712[[#This Row],[Tiempo_normal (ns)]]&lt;$D$509)</f>
        <v>0</v>
      </c>
      <c r="U358" s="5">
        <v>355</v>
      </c>
      <c r="V358" t="b">
        <f>OR(Tabla310813[[#This Row],[Tiempo_lineal (ns)]]&gt;$F$508,Tabla310813[[#This Row],[Tiempo_lineal (ns)]]&lt;$F$509)</f>
        <v>0</v>
      </c>
      <c r="W358" t="b">
        <f>OR(Tabla310813[[#This Row],[Tiempo_normal (ns)]]&gt;$G$508,Tabla310813[[#This Row],[Tiempo_normal (ns)]]&lt;$G$509)</f>
        <v>0</v>
      </c>
      <c r="X358" s="5">
        <v>355</v>
      </c>
      <c r="Y358" t="b">
        <f>OR(Tabla411914[[#This Row],[Tiempo_lineal (ns)]]&gt;$I$508,Tabla411914[[#This Row],[Tiempo_lineal (ns)]]&lt;$I$509)</f>
        <v>0</v>
      </c>
      <c r="Z358" t="b">
        <f>OR(Tabla411914[[#This Row],[Tiempo_normal (ns)]]&gt;$J$508,Tabla411914[[#This Row],[Tiempo_normal (ns)]]&lt;$J$509)</f>
        <v>0</v>
      </c>
      <c r="AA358" s="5">
        <v>355</v>
      </c>
      <c r="AB358" t="b">
        <f>OR(Tabla5121015[[#This Row],[Tiempo_lineal (ns)]]&gt;$L$508,Tabla5121015[[#This Row],[Tiempo_lineal (ns)]]&lt;$L$509)</f>
        <v>0</v>
      </c>
      <c r="AC358" t="b">
        <f>OR(Tabla5121015[[#This Row],[Tiempo_normal (ns)]]&gt;$M$508,Tabla5121015[[#This Row],[Tiempo_normal (ns)]]&lt;$M$509)</f>
        <v>1</v>
      </c>
      <c r="AD358" s="5">
        <v>355</v>
      </c>
      <c r="AE358" t="b">
        <f>OR(Tabla6131116[[#This Row],[Tiempo_lineal (ns)]]&gt;$O$508,Tabla6131116[[#This Row],[Tiempo_lineal (ns)]]&lt;$O$509)</f>
        <v>1</v>
      </c>
      <c r="AF358" s="6" t="b">
        <f>OR(Tabla6131116[[#This Row],[Tiempo_normal (ns)]]&gt;$P$508,Tabla6131116[[#This Row],[Tiempo_normal (ns)]]&lt;$P$509)</f>
        <v>1</v>
      </c>
    </row>
    <row r="359" spans="2:32" x14ac:dyDescent="0.3">
      <c r="B359">
        <v>356</v>
      </c>
      <c r="C359">
        <v>2587</v>
      </c>
      <c r="D359">
        <v>2394</v>
      </c>
      <c r="E359">
        <v>356</v>
      </c>
      <c r="F359">
        <v>5713</v>
      </c>
      <c r="G359">
        <v>4896</v>
      </c>
      <c r="H359">
        <v>356</v>
      </c>
      <c r="I359">
        <v>24213</v>
      </c>
      <c r="J359">
        <v>7208</v>
      </c>
      <c r="K359">
        <v>356</v>
      </c>
      <c r="L359">
        <v>43346</v>
      </c>
      <c r="M359">
        <v>5197</v>
      </c>
      <c r="N359">
        <v>356</v>
      </c>
      <c r="O359">
        <v>159726</v>
      </c>
      <c r="P359">
        <v>5208</v>
      </c>
      <c r="R359" s="7">
        <v>356</v>
      </c>
      <c r="S359" t="b">
        <f>OR(Tabla19712[[#This Row],[Tiempo_lineal (ns)]]&gt;$C$508,Tabla19712[[#This Row],[Tiempo_lineal (ns)]]&lt;$C$509)</f>
        <v>0</v>
      </c>
      <c r="T359" t="b">
        <f>OR(Tabla19712[[#This Row],[Tiempo_normal (ns)]]&gt;$D$508,Tabla19712[[#This Row],[Tiempo_normal (ns)]]&lt;$D$509)</f>
        <v>0</v>
      </c>
      <c r="U359" s="7">
        <v>356</v>
      </c>
      <c r="V359" t="b">
        <f>OR(Tabla310813[[#This Row],[Tiempo_lineal (ns)]]&gt;$F$508,Tabla310813[[#This Row],[Tiempo_lineal (ns)]]&lt;$F$509)</f>
        <v>0</v>
      </c>
      <c r="W359" t="b">
        <f>OR(Tabla310813[[#This Row],[Tiempo_normal (ns)]]&gt;$G$508,Tabla310813[[#This Row],[Tiempo_normal (ns)]]&lt;$G$509)</f>
        <v>0</v>
      </c>
      <c r="X359" s="7">
        <v>356</v>
      </c>
      <c r="Y359" t="b">
        <f>OR(Tabla411914[[#This Row],[Tiempo_lineal (ns)]]&gt;$I$508,Tabla411914[[#This Row],[Tiempo_lineal (ns)]]&lt;$I$509)</f>
        <v>0</v>
      </c>
      <c r="Z359" t="b">
        <f>OR(Tabla411914[[#This Row],[Tiempo_normal (ns)]]&gt;$J$508,Tabla411914[[#This Row],[Tiempo_normal (ns)]]&lt;$J$509)</f>
        <v>0</v>
      </c>
      <c r="AA359" s="7">
        <v>356</v>
      </c>
      <c r="AB359" t="b">
        <f>OR(Tabla5121015[[#This Row],[Tiempo_lineal (ns)]]&gt;$L$508,Tabla5121015[[#This Row],[Tiempo_lineal (ns)]]&lt;$L$509)</f>
        <v>0</v>
      </c>
      <c r="AC359" t="b">
        <f>OR(Tabla5121015[[#This Row],[Tiempo_normal (ns)]]&gt;$M$508,Tabla5121015[[#This Row],[Tiempo_normal (ns)]]&lt;$M$509)</f>
        <v>0</v>
      </c>
      <c r="AD359" s="7">
        <v>356</v>
      </c>
      <c r="AE359" t="b">
        <f>OR(Tabla6131116[[#This Row],[Tiempo_lineal (ns)]]&gt;$O$508,Tabla6131116[[#This Row],[Tiempo_lineal (ns)]]&lt;$O$509)</f>
        <v>0</v>
      </c>
      <c r="AF359" s="6" t="b">
        <f>OR(Tabla6131116[[#This Row],[Tiempo_normal (ns)]]&gt;$P$508,Tabla6131116[[#This Row],[Tiempo_normal (ns)]]&lt;$P$509)</f>
        <v>0</v>
      </c>
    </row>
    <row r="360" spans="2:32" x14ac:dyDescent="0.3">
      <c r="B360">
        <v>357</v>
      </c>
      <c r="C360">
        <v>2474</v>
      </c>
      <c r="D360">
        <v>1862</v>
      </c>
      <c r="E360">
        <v>357</v>
      </c>
      <c r="F360">
        <v>6700</v>
      </c>
      <c r="G360">
        <v>1055</v>
      </c>
      <c r="H360">
        <v>357</v>
      </c>
      <c r="I360">
        <v>19635</v>
      </c>
      <c r="J360">
        <v>4492</v>
      </c>
      <c r="K360">
        <v>357</v>
      </c>
      <c r="L360">
        <v>36382</v>
      </c>
      <c r="M360">
        <v>4753</v>
      </c>
      <c r="N360">
        <v>357</v>
      </c>
      <c r="O360">
        <v>131579</v>
      </c>
      <c r="P360">
        <v>5451</v>
      </c>
      <c r="R360" s="5">
        <v>357</v>
      </c>
      <c r="S360" t="b">
        <f>OR(Tabla19712[[#This Row],[Tiempo_lineal (ns)]]&gt;$C$508,Tabla19712[[#This Row],[Tiempo_lineal (ns)]]&lt;$C$509)</f>
        <v>0</v>
      </c>
      <c r="T360" t="b">
        <f>OR(Tabla19712[[#This Row],[Tiempo_normal (ns)]]&gt;$D$508,Tabla19712[[#This Row],[Tiempo_normal (ns)]]&lt;$D$509)</f>
        <v>0</v>
      </c>
      <c r="U360" s="5">
        <v>357</v>
      </c>
      <c r="V360" t="b">
        <f>OR(Tabla310813[[#This Row],[Tiempo_lineal (ns)]]&gt;$F$508,Tabla310813[[#This Row],[Tiempo_lineal (ns)]]&lt;$F$509)</f>
        <v>0</v>
      </c>
      <c r="W360" t="b">
        <f>OR(Tabla310813[[#This Row],[Tiempo_normal (ns)]]&gt;$G$508,Tabla310813[[#This Row],[Tiempo_normal (ns)]]&lt;$G$509)</f>
        <v>0</v>
      </c>
      <c r="X360" s="5">
        <v>357</v>
      </c>
      <c r="Y360" t="b">
        <f>OR(Tabla411914[[#This Row],[Tiempo_lineal (ns)]]&gt;$I$508,Tabla411914[[#This Row],[Tiempo_lineal (ns)]]&lt;$I$509)</f>
        <v>0</v>
      </c>
      <c r="Z360" t="b">
        <f>OR(Tabla411914[[#This Row],[Tiempo_normal (ns)]]&gt;$J$508,Tabla411914[[#This Row],[Tiempo_normal (ns)]]&lt;$J$509)</f>
        <v>0</v>
      </c>
      <c r="AA360" s="5">
        <v>357</v>
      </c>
      <c r="AB360" t="b">
        <f>OR(Tabla5121015[[#This Row],[Tiempo_lineal (ns)]]&gt;$L$508,Tabla5121015[[#This Row],[Tiempo_lineal (ns)]]&lt;$L$509)</f>
        <v>1</v>
      </c>
      <c r="AC360" t="b">
        <f>OR(Tabla5121015[[#This Row],[Tiempo_normal (ns)]]&gt;$M$508,Tabla5121015[[#This Row],[Tiempo_normal (ns)]]&lt;$M$509)</f>
        <v>0</v>
      </c>
      <c r="AD360" s="5">
        <v>357</v>
      </c>
      <c r="AE360" t="b">
        <f>OR(Tabla6131116[[#This Row],[Tiempo_lineal (ns)]]&gt;$O$508,Tabla6131116[[#This Row],[Tiempo_lineal (ns)]]&lt;$O$509)</f>
        <v>0</v>
      </c>
      <c r="AF360" s="6" t="b">
        <f>OR(Tabla6131116[[#This Row],[Tiempo_normal (ns)]]&gt;$P$508,Tabla6131116[[#This Row],[Tiempo_normal (ns)]]&lt;$P$509)</f>
        <v>0</v>
      </c>
    </row>
    <row r="361" spans="2:32" x14ac:dyDescent="0.3">
      <c r="B361">
        <v>358</v>
      </c>
      <c r="C361">
        <v>6882</v>
      </c>
      <c r="D361">
        <v>909</v>
      </c>
      <c r="E361">
        <v>358</v>
      </c>
      <c r="F361">
        <v>5794</v>
      </c>
      <c r="G361">
        <v>5818</v>
      </c>
      <c r="H361">
        <v>358</v>
      </c>
      <c r="I361">
        <v>23605</v>
      </c>
      <c r="J361">
        <v>6245</v>
      </c>
      <c r="K361">
        <v>358</v>
      </c>
      <c r="L361">
        <v>47754</v>
      </c>
      <c r="M361">
        <v>3901</v>
      </c>
      <c r="N361">
        <v>358</v>
      </c>
      <c r="O361">
        <v>159614</v>
      </c>
      <c r="P361">
        <v>6390</v>
      </c>
      <c r="R361" s="7">
        <v>358</v>
      </c>
      <c r="S361" t="b">
        <f>OR(Tabla19712[[#This Row],[Tiempo_lineal (ns)]]&gt;$C$508,Tabla19712[[#This Row],[Tiempo_lineal (ns)]]&lt;$C$509)</f>
        <v>1</v>
      </c>
      <c r="T361" t="b">
        <f>OR(Tabla19712[[#This Row],[Tiempo_normal (ns)]]&gt;$D$508,Tabla19712[[#This Row],[Tiempo_normal (ns)]]&lt;$D$509)</f>
        <v>0</v>
      </c>
      <c r="U361" s="7">
        <v>358</v>
      </c>
      <c r="V361" t="b">
        <f>OR(Tabla310813[[#This Row],[Tiempo_lineal (ns)]]&gt;$F$508,Tabla310813[[#This Row],[Tiempo_lineal (ns)]]&lt;$F$509)</f>
        <v>0</v>
      </c>
      <c r="W361" t="b">
        <f>OR(Tabla310813[[#This Row],[Tiempo_normal (ns)]]&gt;$G$508,Tabla310813[[#This Row],[Tiempo_normal (ns)]]&lt;$G$509)</f>
        <v>0</v>
      </c>
      <c r="X361" s="7">
        <v>358</v>
      </c>
      <c r="Y361" t="b">
        <f>OR(Tabla411914[[#This Row],[Tiempo_lineal (ns)]]&gt;$I$508,Tabla411914[[#This Row],[Tiempo_lineal (ns)]]&lt;$I$509)</f>
        <v>0</v>
      </c>
      <c r="Z361" t="b">
        <f>OR(Tabla411914[[#This Row],[Tiempo_normal (ns)]]&gt;$J$508,Tabla411914[[#This Row],[Tiempo_normal (ns)]]&lt;$J$509)</f>
        <v>0</v>
      </c>
      <c r="AA361" s="7">
        <v>358</v>
      </c>
      <c r="AB361" t="b">
        <f>OR(Tabla5121015[[#This Row],[Tiempo_lineal (ns)]]&gt;$L$508,Tabla5121015[[#This Row],[Tiempo_lineal (ns)]]&lt;$L$509)</f>
        <v>0</v>
      </c>
      <c r="AC361" t="b">
        <f>OR(Tabla5121015[[#This Row],[Tiempo_normal (ns)]]&gt;$M$508,Tabla5121015[[#This Row],[Tiempo_normal (ns)]]&lt;$M$509)</f>
        <v>0</v>
      </c>
      <c r="AD361" s="7">
        <v>358</v>
      </c>
      <c r="AE361" t="b">
        <f>OR(Tabla6131116[[#This Row],[Tiempo_lineal (ns)]]&gt;$O$508,Tabla6131116[[#This Row],[Tiempo_lineal (ns)]]&lt;$O$509)</f>
        <v>0</v>
      </c>
      <c r="AF361" s="6" t="b">
        <f>OR(Tabla6131116[[#This Row],[Tiempo_normal (ns)]]&gt;$P$508,Tabla6131116[[#This Row],[Tiempo_normal (ns)]]&lt;$P$509)</f>
        <v>0</v>
      </c>
    </row>
    <row r="362" spans="2:32" x14ac:dyDescent="0.3">
      <c r="B362">
        <v>359</v>
      </c>
      <c r="C362">
        <v>2404</v>
      </c>
      <c r="D362">
        <v>986</v>
      </c>
      <c r="E362">
        <v>359</v>
      </c>
      <c r="F362">
        <v>6551</v>
      </c>
      <c r="G362">
        <v>697</v>
      </c>
      <c r="H362">
        <v>359</v>
      </c>
      <c r="I362">
        <v>19365</v>
      </c>
      <c r="J362">
        <v>20446</v>
      </c>
      <c r="K362">
        <v>359</v>
      </c>
      <c r="L362">
        <v>11485</v>
      </c>
      <c r="M362">
        <v>4148</v>
      </c>
      <c r="N362">
        <v>359</v>
      </c>
      <c r="O362">
        <v>173863</v>
      </c>
      <c r="P362">
        <v>3193</v>
      </c>
      <c r="R362" s="5">
        <v>359</v>
      </c>
      <c r="S362" t="b">
        <f>OR(Tabla19712[[#This Row],[Tiempo_lineal (ns)]]&gt;$C$508,Tabla19712[[#This Row],[Tiempo_lineal (ns)]]&lt;$C$509)</f>
        <v>0</v>
      </c>
      <c r="T362" t="b">
        <f>OR(Tabla19712[[#This Row],[Tiempo_normal (ns)]]&gt;$D$508,Tabla19712[[#This Row],[Tiempo_normal (ns)]]&lt;$D$509)</f>
        <v>0</v>
      </c>
      <c r="U362" s="5">
        <v>359</v>
      </c>
      <c r="V362" t="b">
        <f>OR(Tabla310813[[#This Row],[Tiempo_lineal (ns)]]&gt;$F$508,Tabla310813[[#This Row],[Tiempo_lineal (ns)]]&lt;$F$509)</f>
        <v>0</v>
      </c>
      <c r="W362" t="b">
        <f>OR(Tabla310813[[#This Row],[Tiempo_normal (ns)]]&gt;$G$508,Tabla310813[[#This Row],[Tiempo_normal (ns)]]&lt;$G$509)</f>
        <v>0</v>
      </c>
      <c r="X362" s="5">
        <v>359</v>
      </c>
      <c r="Y362" t="b">
        <f>OR(Tabla411914[[#This Row],[Tiempo_lineal (ns)]]&gt;$I$508,Tabla411914[[#This Row],[Tiempo_lineal (ns)]]&lt;$I$509)</f>
        <v>0</v>
      </c>
      <c r="Z362" t="b">
        <f>OR(Tabla411914[[#This Row],[Tiempo_normal (ns)]]&gt;$J$508,Tabla411914[[#This Row],[Tiempo_normal (ns)]]&lt;$J$509)</f>
        <v>1</v>
      </c>
      <c r="AA362" s="5">
        <v>359</v>
      </c>
      <c r="AB362" t="b">
        <f>OR(Tabla5121015[[#This Row],[Tiempo_lineal (ns)]]&gt;$L$508,Tabla5121015[[#This Row],[Tiempo_lineal (ns)]]&lt;$L$509)</f>
        <v>1</v>
      </c>
      <c r="AC362" t="b">
        <f>OR(Tabla5121015[[#This Row],[Tiempo_normal (ns)]]&gt;$M$508,Tabla5121015[[#This Row],[Tiempo_normal (ns)]]&lt;$M$509)</f>
        <v>0</v>
      </c>
      <c r="AD362" s="5">
        <v>359</v>
      </c>
      <c r="AE362" t="b">
        <f>OR(Tabla6131116[[#This Row],[Tiempo_lineal (ns)]]&gt;$O$508,Tabla6131116[[#This Row],[Tiempo_lineal (ns)]]&lt;$O$509)</f>
        <v>0</v>
      </c>
      <c r="AF362" s="6" t="b">
        <f>OR(Tabla6131116[[#This Row],[Tiempo_normal (ns)]]&gt;$P$508,Tabla6131116[[#This Row],[Tiempo_normal (ns)]]&lt;$P$509)</f>
        <v>0</v>
      </c>
    </row>
    <row r="363" spans="2:32" x14ac:dyDescent="0.3">
      <c r="B363">
        <v>360</v>
      </c>
      <c r="C363">
        <v>2270</v>
      </c>
      <c r="D363">
        <v>1231</v>
      </c>
      <c r="E363">
        <v>360</v>
      </c>
      <c r="F363">
        <v>6305</v>
      </c>
      <c r="G363">
        <v>4655</v>
      </c>
      <c r="H363">
        <v>360</v>
      </c>
      <c r="I363">
        <v>23922</v>
      </c>
      <c r="J363">
        <v>5341</v>
      </c>
      <c r="K363">
        <v>360</v>
      </c>
      <c r="L363">
        <v>45363</v>
      </c>
      <c r="M363">
        <v>47015</v>
      </c>
      <c r="N363">
        <v>360</v>
      </c>
      <c r="O363" s="35">
        <v>1848900</v>
      </c>
      <c r="P363">
        <v>5192</v>
      </c>
      <c r="R363" s="7">
        <v>360</v>
      </c>
      <c r="S363" t="b">
        <f>OR(Tabla19712[[#This Row],[Tiempo_lineal (ns)]]&gt;$C$508,Tabla19712[[#This Row],[Tiempo_lineal (ns)]]&lt;$C$509)</f>
        <v>0</v>
      </c>
      <c r="T363" t="b">
        <f>OR(Tabla19712[[#This Row],[Tiempo_normal (ns)]]&gt;$D$508,Tabla19712[[#This Row],[Tiempo_normal (ns)]]&lt;$D$509)</f>
        <v>0</v>
      </c>
      <c r="U363" s="7">
        <v>360</v>
      </c>
      <c r="V363" t="b">
        <f>OR(Tabla310813[[#This Row],[Tiempo_lineal (ns)]]&gt;$F$508,Tabla310813[[#This Row],[Tiempo_lineal (ns)]]&lt;$F$509)</f>
        <v>0</v>
      </c>
      <c r="W363" t="b">
        <f>OR(Tabla310813[[#This Row],[Tiempo_normal (ns)]]&gt;$G$508,Tabla310813[[#This Row],[Tiempo_normal (ns)]]&lt;$G$509)</f>
        <v>0</v>
      </c>
      <c r="X363" s="7">
        <v>360</v>
      </c>
      <c r="Y363" t="b">
        <f>OR(Tabla411914[[#This Row],[Tiempo_lineal (ns)]]&gt;$I$508,Tabla411914[[#This Row],[Tiempo_lineal (ns)]]&lt;$I$509)</f>
        <v>0</v>
      </c>
      <c r="Z363" t="b">
        <f>OR(Tabla411914[[#This Row],[Tiempo_normal (ns)]]&gt;$J$508,Tabla411914[[#This Row],[Tiempo_normal (ns)]]&lt;$J$509)</f>
        <v>0</v>
      </c>
      <c r="AA363" s="7">
        <v>360</v>
      </c>
      <c r="AB363" t="b">
        <f>OR(Tabla5121015[[#This Row],[Tiempo_lineal (ns)]]&gt;$L$508,Tabla5121015[[#This Row],[Tiempo_lineal (ns)]]&lt;$L$509)</f>
        <v>0</v>
      </c>
      <c r="AC363" t="b">
        <f>OR(Tabla5121015[[#This Row],[Tiempo_normal (ns)]]&gt;$M$508,Tabla5121015[[#This Row],[Tiempo_normal (ns)]]&lt;$M$509)</f>
        <v>1</v>
      </c>
      <c r="AD363" s="7">
        <v>360</v>
      </c>
      <c r="AE363" t="b">
        <f>OR(Tabla6131116[[#This Row],[Tiempo_lineal (ns)]]&gt;$O$508,Tabla6131116[[#This Row],[Tiempo_lineal (ns)]]&lt;$O$509)</f>
        <v>1</v>
      </c>
      <c r="AF363" s="6" t="b">
        <f>OR(Tabla6131116[[#This Row],[Tiempo_normal (ns)]]&gt;$P$508,Tabla6131116[[#This Row],[Tiempo_normal (ns)]]&lt;$P$509)</f>
        <v>0</v>
      </c>
    </row>
    <row r="364" spans="2:32" x14ac:dyDescent="0.3">
      <c r="B364">
        <v>361</v>
      </c>
      <c r="C364">
        <v>1655</v>
      </c>
      <c r="D364">
        <v>1465</v>
      </c>
      <c r="E364">
        <v>361</v>
      </c>
      <c r="F364">
        <v>6145</v>
      </c>
      <c r="G364">
        <v>5081</v>
      </c>
      <c r="H364">
        <v>361</v>
      </c>
      <c r="I364">
        <v>20818</v>
      </c>
      <c r="J364">
        <v>5994</v>
      </c>
      <c r="K364">
        <v>361</v>
      </c>
      <c r="L364">
        <v>57971</v>
      </c>
      <c r="M364">
        <v>5534</v>
      </c>
      <c r="N364">
        <v>361</v>
      </c>
      <c r="O364">
        <v>149082</v>
      </c>
      <c r="P364">
        <v>6449</v>
      </c>
      <c r="R364" s="5">
        <v>361</v>
      </c>
      <c r="S364" t="b">
        <f>OR(Tabla19712[[#This Row],[Tiempo_lineal (ns)]]&gt;$C$508,Tabla19712[[#This Row],[Tiempo_lineal (ns)]]&lt;$C$509)</f>
        <v>0</v>
      </c>
      <c r="T364" t="b">
        <f>OR(Tabla19712[[#This Row],[Tiempo_normal (ns)]]&gt;$D$508,Tabla19712[[#This Row],[Tiempo_normal (ns)]]&lt;$D$509)</f>
        <v>0</v>
      </c>
      <c r="U364" s="5">
        <v>361</v>
      </c>
      <c r="V364" t="b">
        <f>OR(Tabla310813[[#This Row],[Tiempo_lineal (ns)]]&gt;$F$508,Tabla310813[[#This Row],[Tiempo_lineal (ns)]]&lt;$F$509)</f>
        <v>0</v>
      </c>
      <c r="W364" t="b">
        <f>OR(Tabla310813[[#This Row],[Tiempo_normal (ns)]]&gt;$G$508,Tabla310813[[#This Row],[Tiempo_normal (ns)]]&lt;$G$509)</f>
        <v>0</v>
      </c>
      <c r="X364" s="5">
        <v>361</v>
      </c>
      <c r="Y364" t="b">
        <f>OR(Tabla411914[[#This Row],[Tiempo_lineal (ns)]]&gt;$I$508,Tabla411914[[#This Row],[Tiempo_lineal (ns)]]&lt;$I$509)</f>
        <v>0</v>
      </c>
      <c r="Z364" t="b">
        <f>OR(Tabla411914[[#This Row],[Tiempo_normal (ns)]]&gt;$J$508,Tabla411914[[#This Row],[Tiempo_normal (ns)]]&lt;$J$509)</f>
        <v>0</v>
      </c>
      <c r="AA364" s="5">
        <v>361</v>
      </c>
      <c r="AB364" t="b">
        <f>OR(Tabla5121015[[#This Row],[Tiempo_lineal (ns)]]&gt;$L$508,Tabla5121015[[#This Row],[Tiempo_lineal (ns)]]&lt;$L$509)</f>
        <v>1</v>
      </c>
      <c r="AC364" t="b">
        <f>OR(Tabla5121015[[#This Row],[Tiempo_normal (ns)]]&gt;$M$508,Tabla5121015[[#This Row],[Tiempo_normal (ns)]]&lt;$M$509)</f>
        <v>0</v>
      </c>
      <c r="AD364" s="5">
        <v>361</v>
      </c>
      <c r="AE364" t="b">
        <f>OR(Tabla6131116[[#This Row],[Tiempo_lineal (ns)]]&gt;$O$508,Tabla6131116[[#This Row],[Tiempo_lineal (ns)]]&lt;$O$509)</f>
        <v>0</v>
      </c>
      <c r="AF364" s="6" t="b">
        <f>OR(Tabla6131116[[#This Row],[Tiempo_normal (ns)]]&gt;$P$508,Tabla6131116[[#This Row],[Tiempo_normal (ns)]]&lt;$P$509)</f>
        <v>0</v>
      </c>
    </row>
    <row r="365" spans="2:32" x14ac:dyDescent="0.3">
      <c r="B365">
        <v>362</v>
      </c>
      <c r="C365">
        <v>2258</v>
      </c>
      <c r="D365">
        <v>1643</v>
      </c>
      <c r="E365">
        <v>362</v>
      </c>
      <c r="F365">
        <v>7108</v>
      </c>
      <c r="G365">
        <v>1269</v>
      </c>
      <c r="H365">
        <v>362</v>
      </c>
      <c r="I365">
        <v>19084</v>
      </c>
      <c r="J365">
        <v>5004</v>
      </c>
      <c r="K365">
        <v>362</v>
      </c>
      <c r="L365">
        <v>15746</v>
      </c>
      <c r="M365">
        <v>4919</v>
      </c>
      <c r="N365">
        <v>362</v>
      </c>
      <c r="O365">
        <v>133370</v>
      </c>
      <c r="P365">
        <v>9082</v>
      </c>
      <c r="R365" s="7">
        <v>362</v>
      </c>
      <c r="S365" t="b">
        <f>OR(Tabla19712[[#This Row],[Tiempo_lineal (ns)]]&gt;$C$508,Tabla19712[[#This Row],[Tiempo_lineal (ns)]]&lt;$C$509)</f>
        <v>0</v>
      </c>
      <c r="T365" t="b">
        <f>OR(Tabla19712[[#This Row],[Tiempo_normal (ns)]]&gt;$D$508,Tabla19712[[#This Row],[Tiempo_normal (ns)]]&lt;$D$509)</f>
        <v>0</v>
      </c>
      <c r="U365" s="7">
        <v>362</v>
      </c>
      <c r="V365" t="b">
        <f>OR(Tabla310813[[#This Row],[Tiempo_lineal (ns)]]&gt;$F$508,Tabla310813[[#This Row],[Tiempo_lineal (ns)]]&lt;$F$509)</f>
        <v>0</v>
      </c>
      <c r="W365" t="b">
        <f>OR(Tabla310813[[#This Row],[Tiempo_normal (ns)]]&gt;$G$508,Tabla310813[[#This Row],[Tiempo_normal (ns)]]&lt;$G$509)</f>
        <v>0</v>
      </c>
      <c r="X365" s="7">
        <v>362</v>
      </c>
      <c r="Y365" t="b">
        <f>OR(Tabla411914[[#This Row],[Tiempo_lineal (ns)]]&gt;$I$508,Tabla411914[[#This Row],[Tiempo_lineal (ns)]]&lt;$I$509)</f>
        <v>0</v>
      </c>
      <c r="Z365" t="b">
        <f>OR(Tabla411914[[#This Row],[Tiempo_normal (ns)]]&gt;$J$508,Tabla411914[[#This Row],[Tiempo_normal (ns)]]&lt;$J$509)</f>
        <v>0</v>
      </c>
      <c r="AA365" s="7">
        <v>362</v>
      </c>
      <c r="AB365" t="b">
        <f>OR(Tabla5121015[[#This Row],[Tiempo_lineal (ns)]]&gt;$L$508,Tabla5121015[[#This Row],[Tiempo_lineal (ns)]]&lt;$L$509)</f>
        <v>1</v>
      </c>
      <c r="AC365" t="b">
        <f>OR(Tabla5121015[[#This Row],[Tiempo_normal (ns)]]&gt;$M$508,Tabla5121015[[#This Row],[Tiempo_normal (ns)]]&lt;$M$509)</f>
        <v>0</v>
      </c>
      <c r="AD365" s="7">
        <v>362</v>
      </c>
      <c r="AE365" t="b">
        <f>OR(Tabla6131116[[#This Row],[Tiempo_lineal (ns)]]&gt;$O$508,Tabla6131116[[#This Row],[Tiempo_lineal (ns)]]&lt;$O$509)</f>
        <v>0</v>
      </c>
      <c r="AF365" s="6" t="b">
        <f>OR(Tabla6131116[[#This Row],[Tiempo_normal (ns)]]&gt;$P$508,Tabla6131116[[#This Row],[Tiempo_normal (ns)]]&lt;$P$509)</f>
        <v>0</v>
      </c>
    </row>
    <row r="366" spans="2:32" x14ac:dyDescent="0.3">
      <c r="B366">
        <v>363</v>
      </c>
      <c r="C366">
        <v>4014</v>
      </c>
      <c r="D366">
        <v>1492</v>
      </c>
      <c r="E366">
        <v>363</v>
      </c>
      <c r="F366">
        <v>6597</v>
      </c>
      <c r="G366">
        <v>1162</v>
      </c>
      <c r="H366">
        <v>363</v>
      </c>
      <c r="I366">
        <v>20938</v>
      </c>
      <c r="J366">
        <v>7590</v>
      </c>
      <c r="K366">
        <v>363</v>
      </c>
      <c r="L366">
        <v>44162</v>
      </c>
      <c r="M366">
        <v>36286</v>
      </c>
      <c r="N366">
        <v>363</v>
      </c>
      <c r="O366">
        <v>131381</v>
      </c>
      <c r="P366">
        <v>11621</v>
      </c>
      <c r="R366" s="5">
        <v>363</v>
      </c>
      <c r="S366" t="b">
        <f>OR(Tabla19712[[#This Row],[Tiempo_lineal (ns)]]&gt;$C$508,Tabla19712[[#This Row],[Tiempo_lineal (ns)]]&lt;$C$509)</f>
        <v>0</v>
      </c>
      <c r="T366" t="b">
        <f>OR(Tabla19712[[#This Row],[Tiempo_normal (ns)]]&gt;$D$508,Tabla19712[[#This Row],[Tiempo_normal (ns)]]&lt;$D$509)</f>
        <v>0</v>
      </c>
      <c r="U366" s="5">
        <v>363</v>
      </c>
      <c r="V366" t="b">
        <f>OR(Tabla310813[[#This Row],[Tiempo_lineal (ns)]]&gt;$F$508,Tabla310813[[#This Row],[Tiempo_lineal (ns)]]&lt;$F$509)</f>
        <v>0</v>
      </c>
      <c r="W366" t="b">
        <f>OR(Tabla310813[[#This Row],[Tiempo_normal (ns)]]&gt;$G$508,Tabla310813[[#This Row],[Tiempo_normal (ns)]]&lt;$G$509)</f>
        <v>0</v>
      </c>
      <c r="X366" s="5">
        <v>363</v>
      </c>
      <c r="Y366" t="b">
        <f>OR(Tabla411914[[#This Row],[Tiempo_lineal (ns)]]&gt;$I$508,Tabla411914[[#This Row],[Tiempo_lineal (ns)]]&lt;$I$509)</f>
        <v>0</v>
      </c>
      <c r="Z366" t="b">
        <f>OR(Tabla411914[[#This Row],[Tiempo_normal (ns)]]&gt;$J$508,Tabla411914[[#This Row],[Tiempo_normal (ns)]]&lt;$J$509)</f>
        <v>0</v>
      </c>
      <c r="AA366" s="5">
        <v>363</v>
      </c>
      <c r="AB366" t="b">
        <f>OR(Tabla5121015[[#This Row],[Tiempo_lineal (ns)]]&gt;$L$508,Tabla5121015[[#This Row],[Tiempo_lineal (ns)]]&lt;$L$509)</f>
        <v>0</v>
      </c>
      <c r="AC366" t="b">
        <f>OR(Tabla5121015[[#This Row],[Tiempo_normal (ns)]]&gt;$M$508,Tabla5121015[[#This Row],[Tiempo_normal (ns)]]&lt;$M$509)</f>
        <v>1</v>
      </c>
      <c r="AD366" s="5">
        <v>363</v>
      </c>
      <c r="AE366" t="b">
        <f>OR(Tabla6131116[[#This Row],[Tiempo_lineal (ns)]]&gt;$O$508,Tabla6131116[[#This Row],[Tiempo_lineal (ns)]]&lt;$O$509)</f>
        <v>0</v>
      </c>
      <c r="AF366" s="6" t="b">
        <f>OR(Tabla6131116[[#This Row],[Tiempo_normal (ns)]]&gt;$P$508,Tabla6131116[[#This Row],[Tiempo_normal (ns)]]&lt;$P$509)</f>
        <v>0</v>
      </c>
    </row>
    <row r="367" spans="2:32" x14ac:dyDescent="0.3">
      <c r="B367">
        <v>364</v>
      </c>
      <c r="C367">
        <v>3678</v>
      </c>
      <c r="D367">
        <v>1535</v>
      </c>
      <c r="E367">
        <v>364</v>
      </c>
      <c r="F367">
        <v>5578</v>
      </c>
      <c r="G367">
        <v>1236</v>
      </c>
      <c r="H367">
        <v>364</v>
      </c>
      <c r="I367">
        <v>18695</v>
      </c>
      <c r="J367">
        <v>4438</v>
      </c>
      <c r="K367">
        <v>364</v>
      </c>
      <c r="L367">
        <v>11770</v>
      </c>
      <c r="M367">
        <v>4581</v>
      </c>
      <c r="N367">
        <v>364</v>
      </c>
      <c r="O367">
        <v>8011</v>
      </c>
      <c r="P367">
        <v>5924</v>
      </c>
      <c r="R367" s="7">
        <v>364</v>
      </c>
      <c r="S367" t="b">
        <f>OR(Tabla19712[[#This Row],[Tiempo_lineal (ns)]]&gt;$C$508,Tabla19712[[#This Row],[Tiempo_lineal (ns)]]&lt;$C$509)</f>
        <v>0</v>
      </c>
      <c r="T367" t="b">
        <f>OR(Tabla19712[[#This Row],[Tiempo_normal (ns)]]&gt;$D$508,Tabla19712[[#This Row],[Tiempo_normal (ns)]]&lt;$D$509)</f>
        <v>0</v>
      </c>
      <c r="U367" s="7">
        <v>364</v>
      </c>
      <c r="V367" t="b">
        <f>OR(Tabla310813[[#This Row],[Tiempo_lineal (ns)]]&gt;$F$508,Tabla310813[[#This Row],[Tiempo_lineal (ns)]]&lt;$F$509)</f>
        <v>0</v>
      </c>
      <c r="W367" t="b">
        <f>OR(Tabla310813[[#This Row],[Tiempo_normal (ns)]]&gt;$G$508,Tabla310813[[#This Row],[Tiempo_normal (ns)]]&lt;$G$509)</f>
        <v>0</v>
      </c>
      <c r="X367" s="7">
        <v>364</v>
      </c>
      <c r="Y367" t="b">
        <f>OR(Tabla411914[[#This Row],[Tiempo_lineal (ns)]]&gt;$I$508,Tabla411914[[#This Row],[Tiempo_lineal (ns)]]&lt;$I$509)</f>
        <v>0</v>
      </c>
      <c r="Z367" t="b">
        <f>OR(Tabla411914[[#This Row],[Tiempo_normal (ns)]]&gt;$J$508,Tabla411914[[#This Row],[Tiempo_normal (ns)]]&lt;$J$509)</f>
        <v>0</v>
      </c>
      <c r="AA367" s="7">
        <v>364</v>
      </c>
      <c r="AB367" t="b">
        <f>OR(Tabla5121015[[#This Row],[Tiempo_lineal (ns)]]&gt;$L$508,Tabla5121015[[#This Row],[Tiempo_lineal (ns)]]&lt;$L$509)</f>
        <v>1</v>
      </c>
      <c r="AC367" t="b">
        <f>OR(Tabla5121015[[#This Row],[Tiempo_normal (ns)]]&gt;$M$508,Tabla5121015[[#This Row],[Tiempo_normal (ns)]]&lt;$M$509)</f>
        <v>0</v>
      </c>
      <c r="AD367" s="7">
        <v>364</v>
      </c>
      <c r="AE367" t="b">
        <f>OR(Tabla6131116[[#This Row],[Tiempo_lineal (ns)]]&gt;$O$508,Tabla6131116[[#This Row],[Tiempo_lineal (ns)]]&lt;$O$509)</f>
        <v>1</v>
      </c>
      <c r="AF367" s="6" t="b">
        <f>OR(Tabla6131116[[#This Row],[Tiempo_normal (ns)]]&gt;$P$508,Tabla6131116[[#This Row],[Tiempo_normal (ns)]]&lt;$P$509)</f>
        <v>0</v>
      </c>
    </row>
    <row r="368" spans="2:32" x14ac:dyDescent="0.3">
      <c r="B368">
        <v>365</v>
      </c>
      <c r="C368">
        <v>3453</v>
      </c>
      <c r="D368">
        <v>3090</v>
      </c>
      <c r="E368">
        <v>365</v>
      </c>
      <c r="F368">
        <v>3774</v>
      </c>
      <c r="G368">
        <v>2405</v>
      </c>
      <c r="H368">
        <v>365</v>
      </c>
      <c r="I368">
        <v>19210</v>
      </c>
      <c r="J368">
        <v>6034</v>
      </c>
      <c r="K368">
        <v>365</v>
      </c>
      <c r="L368">
        <v>44974</v>
      </c>
      <c r="M368">
        <v>4789</v>
      </c>
      <c r="N368">
        <v>365</v>
      </c>
      <c r="O368">
        <v>126738</v>
      </c>
      <c r="P368">
        <v>200670</v>
      </c>
      <c r="R368" s="5">
        <v>365</v>
      </c>
      <c r="S368" t="b">
        <f>OR(Tabla19712[[#This Row],[Tiempo_lineal (ns)]]&gt;$C$508,Tabla19712[[#This Row],[Tiempo_lineal (ns)]]&lt;$C$509)</f>
        <v>0</v>
      </c>
      <c r="T368" t="b">
        <f>OR(Tabla19712[[#This Row],[Tiempo_normal (ns)]]&gt;$D$508,Tabla19712[[#This Row],[Tiempo_normal (ns)]]&lt;$D$509)</f>
        <v>0</v>
      </c>
      <c r="U368" s="5">
        <v>365</v>
      </c>
      <c r="V368" t="b">
        <f>OR(Tabla310813[[#This Row],[Tiempo_lineal (ns)]]&gt;$F$508,Tabla310813[[#This Row],[Tiempo_lineal (ns)]]&lt;$F$509)</f>
        <v>0</v>
      </c>
      <c r="W368" t="b">
        <f>OR(Tabla310813[[#This Row],[Tiempo_normal (ns)]]&gt;$G$508,Tabla310813[[#This Row],[Tiempo_normal (ns)]]&lt;$G$509)</f>
        <v>0</v>
      </c>
      <c r="X368" s="5">
        <v>365</v>
      </c>
      <c r="Y368" t="b">
        <f>OR(Tabla411914[[#This Row],[Tiempo_lineal (ns)]]&gt;$I$508,Tabla411914[[#This Row],[Tiempo_lineal (ns)]]&lt;$I$509)</f>
        <v>0</v>
      </c>
      <c r="Z368" t="b">
        <f>OR(Tabla411914[[#This Row],[Tiempo_normal (ns)]]&gt;$J$508,Tabla411914[[#This Row],[Tiempo_normal (ns)]]&lt;$J$509)</f>
        <v>0</v>
      </c>
      <c r="AA368" s="5">
        <v>365</v>
      </c>
      <c r="AB368" t="b">
        <f>OR(Tabla5121015[[#This Row],[Tiempo_lineal (ns)]]&gt;$L$508,Tabla5121015[[#This Row],[Tiempo_lineal (ns)]]&lt;$L$509)</f>
        <v>0</v>
      </c>
      <c r="AC368" t="b">
        <f>OR(Tabla5121015[[#This Row],[Tiempo_normal (ns)]]&gt;$M$508,Tabla5121015[[#This Row],[Tiempo_normal (ns)]]&lt;$M$509)</f>
        <v>0</v>
      </c>
      <c r="AD368" s="5">
        <v>365</v>
      </c>
      <c r="AE368" t="b">
        <f>OR(Tabla6131116[[#This Row],[Tiempo_lineal (ns)]]&gt;$O$508,Tabla6131116[[#This Row],[Tiempo_lineal (ns)]]&lt;$O$509)</f>
        <v>0</v>
      </c>
      <c r="AF368" s="6" t="b">
        <f>OR(Tabla6131116[[#This Row],[Tiempo_normal (ns)]]&gt;$P$508,Tabla6131116[[#This Row],[Tiempo_normal (ns)]]&lt;$P$509)</f>
        <v>1</v>
      </c>
    </row>
    <row r="369" spans="2:32" x14ac:dyDescent="0.3">
      <c r="B369">
        <v>366</v>
      </c>
      <c r="C369">
        <v>3748</v>
      </c>
      <c r="D369">
        <v>1815</v>
      </c>
      <c r="E369">
        <v>366</v>
      </c>
      <c r="F369">
        <v>5945</v>
      </c>
      <c r="G369">
        <v>1869</v>
      </c>
      <c r="H369">
        <v>366</v>
      </c>
      <c r="I369">
        <v>19195</v>
      </c>
      <c r="J369">
        <v>5613</v>
      </c>
      <c r="K369">
        <v>366</v>
      </c>
      <c r="L369">
        <v>56219</v>
      </c>
      <c r="M369">
        <v>7765</v>
      </c>
      <c r="N369">
        <v>366</v>
      </c>
      <c r="O369">
        <v>132007</v>
      </c>
      <c r="P369">
        <v>199300</v>
      </c>
      <c r="R369" s="7">
        <v>366</v>
      </c>
      <c r="S369" t="b">
        <f>OR(Tabla19712[[#This Row],[Tiempo_lineal (ns)]]&gt;$C$508,Tabla19712[[#This Row],[Tiempo_lineal (ns)]]&lt;$C$509)</f>
        <v>0</v>
      </c>
      <c r="T369" t="b">
        <f>OR(Tabla19712[[#This Row],[Tiempo_normal (ns)]]&gt;$D$508,Tabla19712[[#This Row],[Tiempo_normal (ns)]]&lt;$D$509)</f>
        <v>0</v>
      </c>
      <c r="U369" s="7">
        <v>366</v>
      </c>
      <c r="V369" t="b">
        <f>OR(Tabla310813[[#This Row],[Tiempo_lineal (ns)]]&gt;$F$508,Tabla310813[[#This Row],[Tiempo_lineal (ns)]]&lt;$F$509)</f>
        <v>0</v>
      </c>
      <c r="W369" t="b">
        <f>OR(Tabla310813[[#This Row],[Tiempo_normal (ns)]]&gt;$G$508,Tabla310813[[#This Row],[Tiempo_normal (ns)]]&lt;$G$509)</f>
        <v>0</v>
      </c>
      <c r="X369" s="7">
        <v>366</v>
      </c>
      <c r="Y369" t="b">
        <f>OR(Tabla411914[[#This Row],[Tiempo_lineal (ns)]]&gt;$I$508,Tabla411914[[#This Row],[Tiempo_lineal (ns)]]&lt;$I$509)</f>
        <v>0</v>
      </c>
      <c r="Z369" t="b">
        <f>OR(Tabla411914[[#This Row],[Tiempo_normal (ns)]]&gt;$J$508,Tabla411914[[#This Row],[Tiempo_normal (ns)]]&lt;$J$509)</f>
        <v>0</v>
      </c>
      <c r="AA369" s="7">
        <v>366</v>
      </c>
      <c r="AB369" t="b">
        <f>OR(Tabla5121015[[#This Row],[Tiempo_lineal (ns)]]&gt;$L$508,Tabla5121015[[#This Row],[Tiempo_lineal (ns)]]&lt;$L$509)</f>
        <v>1</v>
      </c>
      <c r="AC369" t="b">
        <f>OR(Tabla5121015[[#This Row],[Tiempo_normal (ns)]]&gt;$M$508,Tabla5121015[[#This Row],[Tiempo_normal (ns)]]&lt;$M$509)</f>
        <v>0</v>
      </c>
      <c r="AD369" s="7">
        <v>366</v>
      </c>
      <c r="AE369" t="b">
        <f>OR(Tabla6131116[[#This Row],[Tiempo_lineal (ns)]]&gt;$O$508,Tabla6131116[[#This Row],[Tiempo_lineal (ns)]]&lt;$O$509)</f>
        <v>0</v>
      </c>
      <c r="AF369" s="6" t="b">
        <f>OR(Tabla6131116[[#This Row],[Tiempo_normal (ns)]]&gt;$P$508,Tabla6131116[[#This Row],[Tiempo_normal (ns)]]&lt;$P$509)</f>
        <v>1</v>
      </c>
    </row>
    <row r="370" spans="2:32" x14ac:dyDescent="0.3">
      <c r="B370">
        <v>367</v>
      </c>
      <c r="C370">
        <v>4476</v>
      </c>
      <c r="D370">
        <v>3249</v>
      </c>
      <c r="E370">
        <v>367</v>
      </c>
      <c r="F370">
        <v>5659</v>
      </c>
      <c r="G370">
        <v>939</v>
      </c>
      <c r="H370">
        <v>367</v>
      </c>
      <c r="I370">
        <v>18141</v>
      </c>
      <c r="J370">
        <v>6034</v>
      </c>
      <c r="K370">
        <v>367</v>
      </c>
      <c r="L370">
        <v>44233</v>
      </c>
      <c r="M370">
        <v>4032</v>
      </c>
      <c r="N370">
        <v>367</v>
      </c>
      <c r="O370">
        <v>131917</v>
      </c>
      <c r="P370">
        <v>5021</v>
      </c>
      <c r="R370" s="5">
        <v>367</v>
      </c>
      <c r="S370" t="b">
        <f>OR(Tabla19712[[#This Row],[Tiempo_lineal (ns)]]&gt;$C$508,Tabla19712[[#This Row],[Tiempo_lineal (ns)]]&lt;$C$509)</f>
        <v>0</v>
      </c>
      <c r="T370" t="b">
        <f>OR(Tabla19712[[#This Row],[Tiempo_normal (ns)]]&gt;$D$508,Tabla19712[[#This Row],[Tiempo_normal (ns)]]&lt;$D$509)</f>
        <v>0</v>
      </c>
      <c r="U370" s="5">
        <v>367</v>
      </c>
      <c r="V370" t="b">
        <f>OR(Tabla310813[[#This Row],[Tiempo_lineal (ns)]]&gt;$F$508,Tabla310813[[#This Row],[Tiempo_lineal (ns)]]&lt;$F$509)</f>
        <v>0</v>
      </c>
      <c r="W370" t="b">
        <f>OR(Tabla310813[[#This Row],[Tiempo_normal (ns)]]&gt;$G$508,Tabla310813[[#This Row],[Tiempo_normal (ns)]]&lt;$G$509)</f>
        <v>0</v>
      </c>
      <c r="X370" s="5">
        <v>367</v>
      </c>
      <c r="Y370" t="b">
        <f>OR(Tabla411914[[#This Row],[Tiempo_lineal (ns)]]&gt;$I$508,Tabla411914[[#This Row],[Tiempo_lineal (ns)]]&lt;$I$509)</f>
        <v>0</v>
      </c>
      <c r="Z370" t="b">
        <f>OR(Tabla411914[[#This Row],[Tiempo_normal (ns)]]&gt;$J$508,Tabla411914[[#This Row],[Tiempo_normal (ns)]]&lt;$J$509)</f>
        <v>0</v>
      </c>
      <c r="AA370" s="5">
        <v>367</v>
      </c>
      <c r="AB370" t="b">
        <f>OR(Tabla5121015[[#This Row],[Tiempo_lineal (ns)]]&gt;$L$508,Tabla5121015[[#This Row],[Tiempo_lineal (ns)]]&lt;$L$509)</f>
        <v>0</v>
      </c>
      <c r="AC370" t="b">
        <f>OR(Tabla5121015[[#This Row],[Tiempo_normal (ns)]]&gt;$M$508,Tabla5121015[[#This Row],[Tiempo_normal (ns)]]&lt;$M$509)</f>
        <v>0</v>
      </c>
      <c r="AD370" s="5">
        <v>367</v>
      </c>
      <c r="AE370" t="b">
        <f>OR(Tabla6131116[[#This Row],[Tiempo_lineal (ns)]]&gt;$O$508,Tabla6131116[[#This Row],[Tiempo_lineal (ns)]]&lt;$O$509)</f>
        <v>0</v>
      </c>
      <c r="AF370" s="6" t="b">
        <f>OR(Tabla6131116[[#This Row],[Tiempo_normal (ns)]]&gt;$P$508,Tabla6131116[[#This Row],[Tiempo_normal (ns)]]&lt;$P$509)</f>
        <v>0</v>
      </c>
    </row>
    <row r="371" spans="2:32" x14ac:dyDescent="0.3">
      <c r="B371">
        <v>368</v>
      </c>
      <c r="C371">
        <v>3779</v>
      </c>
      <c r="D371">
        <v>1213</v>
      </c>
      <c r="E371">
        <v>368</v>
      </c>
      <c r="F371">
        <v>5282</v>
      </c>
      <c r="G371">
        <v>1180</v>
      </c>
      <c r="H371">
        <v>368</v>
      </c>
      <c r="I371">
        <v>24253</v>
      </c>
      <c r="J371">
        <v>4457</v>
      </c>
      <c r="K371">
        <v>368</v>
      </c>
      <c r="L371">
        <v>57766</v>
      </c>
      <c r="M371">
        <v>7117</v>
      </c>
      <c r="N371">
        <v>368</v>
      </c>
      <c r="O371">
        <v>175909</v>
      </c>
      <c r="P371">
        <v>196985</v>
      </c>
      <c r="R371" s="7">
        <v>368</v>
      </c>
      <c r="S371" t="b">
        <f>OR(Tabla19712[[#This Row],[Tiempo_lineal (ns)]]&gt;$C$508,Tabla19712[[#This Row],[Tiempo_lineal (ns)]]&lt;$C$509)</f>
        <v>0</v>
      </c>
      <c r="T371" t="b">
        <f>OR(Tabla19712[[#This Row],[Tiempo_normal (ns)]]&gt;$D$508,Tabla19712[[#This Row],[Tiempo_normal (ns)]]&lt;$D$509)</f>
        <v>0</v>
      </c>
      <c r="U371" s="7">
        <v>368</v>
      </c>
      <c r="V371" t="b">
        <f>OR(Tabla310813[[#This Row],[Tiempo_lineal (ns)]]&gt;$F$508,Tabla310813[[#This Row],[Tiempo_lineal (ns)]]&lt;$F$509)</f>
        <v>0</v>
      </c>
      <c r="W371" t="b">
        <f>OR(Tabla310813[[#This Row],[Tiempo_normal (ns)]]&gt;$G$508,Tabla310813[[#This Row],[Tiempo_normal (ns)]]&lt;$G$509)</f>
        <v>0</v>
      </c>
      <c r="X371" s="7">
        <v>368</v>
      </c>
      <c r="Y371" t="b">
        <f>OR(Tabla411914[[#This Row],[Tiempo_lineal (ns)]]&gt;$I$508,Tabla411914[[#This Row],[Tiempo_lineal (ns)]]&lt;$I$509)</f>
        <v>0</v>
      </c>
      <c r="Z371" t="b">
        <f>OR(Tabla411914[[#This Row],[Tiempo_normal (ns)]]&gt;$J$508,Tabla411914[[#This Row],[Tiempo_normal (ns)]]&lt;$J$509)</f>
        <v>0</v>
      </c>
      <c r="AA371" s="7">
        <v>368</v>
      </c>
      <c r="AB371" t="b">
        <f>OR(Tabla5121015[[#This Row],[Tiempo_lineal (ns)]]&gt;$L$508,Tabla5121015[[#This Row],[Tiempo_lineal (ns)]]&lt;$L$509)</f>
        <v>1</v>
      </c>
      <c r="AC371" t="b">
        <f>OR(Tabla5121015[[#This Row],[Tiempo_normal (ns)]]&gt;$M$508,Tabla5121015[[#This Row],[Tiempo_normal (ns)]]&lt;$M$509)</f>
        <v>0</v>
      </c>
      <c r="AD371" s="7">
        <v>368</v>
      </c>
      <c r="AE371" t="b">
        <f>OR(Tabla6131116[[#This Row],[Tiempo_lineal (ns)]]&gt;$O$508,Tabla6131116[[#This Row],[Tiempo_lineal (ns)]]&lt;$O$509)</f>
        <v>0</v>
      </c>
      <c r="AF371" s="6" t="b">
        <f>OR(Tabla6131116[[#This Row],[Tiempo_normal (ns)]]&gt;$P$508,Tabla6131116[[#This Row],[Tiempo_normal (ns)]]&lt;$P$509)</f>
        <v>1</v>
      </c>
    </row>
    <row r="372" spans="2:32" x14ac:dyDescent="0.3">
      <c r="B372">
        <v>369</v>
      </c>
      <c r="C372">
        <v>3662</v>
      </c>
      <c r="D372">
        <v>1810</v>
      </c>
      <c r="E372">
        <v>369</v>
      </c>
      <c r="F372">
        <v>3564</v>
      </c>
      <c r="G372">
        <v>1266</v>
      </c>
      <c r="H372">
        <v>369</v>
      </c>
      <c r="I372">
        <v>10766</v>
      </c>
      <c r="J372">
        <v>6863</v>
      </c>
      <c r="K372">
        <v>369</v>
      </c>
      <c r="L372">
        <v>38466</v>
      </c>
      <c r="M372">
        <v>6143</v>
      </c>
      <c r="N372">
        <v>369</v>
      </c>
      <c r="O372">
        <v>156288</v>
      </c>
      <c r="P372">
        <v>5006</v>
      </c>
      <c r="R372" s="5">
        <v>369</v>
      </c>
      <c r="S372" t="b">
        <f>OR(Tabla19712[[#This Row],[Tiempo_lineal (ns)]]&gt;$C$508,Tabla19712[[#This Row],[Tiempo_lineal (ns)]]&lt;$C$509)</f>
        <v>0</v>
      </c>
      <c r="T372" t="b">
        <f>OR(Tabla19712[[#This Row],[Tiempo_normal (ns)]]&gt;$D$508,Tabla19712[[#This Row],[Tiempo_normal (ns)]]&lt;$D$509)</f>
        <v>0</v>
      </c>
      <c r="U372" s="5">
        <v>369</v>
      </c>
      <c r="V372" t="b">
        <f>OR(Tabla310813[[#This Row],[Tiempo_lineal (ns)]]&gt;$F$508,Tabla310813[[#This Row],[Tiempo_lineal (ns)]]&lt;$F$509)</f>
        <v>0</v>
      </c>
      <c r="W372" t="b">
        <f>OR(Tabla310813[[#This Row],[Tiempo_normal (ns)]]&gt;$G$508,Tabla310813[[#This Row],[Tiempo_normal (ns)]]&lt;$G$509)</f>
        <v>0</v>
      </c>
      <c r="X372" s="5">
        <v>369</v>
      </c>
      <c r="Y372" t="b">
        <f>OR(Tabla411914[[#This Row],[Tiempo_lineal (ns)]]&gt;$I$508,Tabla411914[[#This Row],[Tiempo_lineal (ns)]]&lt;$I$509)</f>
        <v>1</v>
      </c>
      <c r="Z372" t="b">
        <f>OR(Tabla411914[[#This Row],[Tiempo_normal (ns)]]&gt;$J$508,Tabla411914[[#This Row],[Tiempo_normal (ns)]]&lt;$J$509)</f>
        <v>0</v>
      </c>
      <c r="AA372" s="5">
        <v>369</v>
      </c>
      <c r="AB372" t="b">
        <f>OR(Tabla5121015[[#This Row],[Tiempo_lineal (ns)]]&gt;$L$508,Tabla5121015[[#This Row],[Tiempo_lineal (ns)]]&lt;$L$509)</f>
        <v>0</v>
      </c>
      <c r="AC372" t="b">
        <f>OR(Tabla5121015[[#This Row],[Tiempo_normal (ns)]]&gt;$M$508,Tabla5121015[[#This Row],[Tiempo_normal (ns)]]&lt;$M$509)</f>
        <v>0</v>
      </c>
      <c r="AD372" s="5">
        <v>369</v>
      </c>
      <c r="AE372" t="b">
        <f>OR(Tabla6131116[[#This Row],[Tiempo_lineal (ns)]]&gt;$O$508,Tabla6131116[[#This Row],[Tiempo_lineal (ns)]]&lt;$O$509)</f>
        <v>0</v>
      </c>
      <c r="AF372" s="6" t="b">
        <f>OR(Tabla6131116[[#This Row],[Tiempo_normal (ns)]]&gt;$P$508,Tabla6131116[[#This Row],[Tiempo_normal (ns)]]&lt;$P$509)</f>
        <v>0</v>
      </c>
    </row>
    <row r="373" spans="2:32" x14ac:dyDescent="0.3">
      <c r="B373">
        <v>370</v>
      </c>
      <c r="C373">
        <v>4064</v>
      </c>
      <c r="D373">
        <v>1671</v>
      </c>
      <c r="E373">
        <v>370</v>
      </c>
      <c r="F373">
        <v>5969</v>
      </c>
      <c r="G373">
        <v>1111</v>
      </c>
      <c r="H373">
        <v>370</v>
      </c>
      <c r="I373">
        <v>31477</v>
      </c>
      <c r="J373">
        <v>4389</v>
      </c>
      <c r="K373">
        <v>370</v>
      </c>
      <c r="L373">
        <v>44201</v>
      </c>
      <c r="M373">
        <v>4806</v>
      </c>
      <c r="N373">
        <v>370</v>
      </c>
      <c r="O373">
        <v>218750</v>
      </c>
      <c r="P373">
        <v>8137</v>
      </c>
      <c r="R373" s="7">
        <v>370</v>
      </c>
      <c r="S373" t="b">
        <f>OR(Tabla19712[[#This Row],[Tiempo_lineal (ns)]]&gt;$C$508,Tabla19712[[#This Row],[Tiempo_lineal (ns)]]&lt;$C$509)</f>
        <v>0</v>
      </c>
      <c r="T373" t="b">
        <f>OR(Tabla19712[[#This Row],[Tiempo_normal (ns)]]&gt;$D$508,Tabla19712[[#This Row],[Tiempo_normal (ns)]]&lt;$D$509)</f>
        <v>0</v>
      </c>
      <c r="U373" s="7">
        <v>370</v>
      </c>
      <c r="V373" t="b">
        <f>OR(Tabla310813[[#This Row],[Tiempo_lineal (ns)]]&gt;$F$508,Tabla310813[[#This Row],[Tiempo_lineal (ns)]]&lt;$F$509)</f>
        <v>0</v>
      </c>
      <c r="W373" t="b">
        <f>OR(Tabla310813[[#This Row],[Tiempo_normal (ns)]]&gt;$G$508,Tabla310813[[#This Row],[Tiempo_normal (ns)]]&lt;$G$509)</f>
        <v>0</v>
      </c>
      <c r="X373" s="7">
        <v>370</v>
      </c>
      <c r="Y373" t="b">
        <f>OR(Tabla411914[[#This Row],[Tiempo_lineal (ns)]]&gt;$I$508,Tabla411914[[#This Row],[Tiempo_lineal (ns)]]&lt;$I$509)</f>
        <v>1</v>
      </c>
      <c r="Z373" t="b">
        <f>OR(Tabla411914[[#This Row],[Tiempo_normal (ns)]]&gt;$J$508,Tabla411914[[#This Row],[Tiempo_normal (ns)]]&lt;$J$509)</f>
        <v>0</v>
      </c>
      <c r="AA373" s="7">
        <v>370</v>
      </c>
      <c r="AB373" t="b">
        <f>OR(Tabla5121015[[#This Row],[Tiempo_lineal (ns)]]&gt;$L$508,Tabla5121015[[#This Row],[Tiempo_lineal (ns)]]&lt;$L$509)</f>
        <v>0</v>
      </c>
      <c r="AC373" t="b">
        <f>OR(Tabla5121015[[#This Row],[Tiempo_normal (ns)]]&gt;$M$508,Tabla5121015[[#This Row],[Tiempo_normal (ns)]]&lt;$M$509)</f>
        <v>0</v>
      </c>
      <c r="AD373" s="7">
        <v>370</v>
      </c>
      <c r="AE373" t="b">
        <f>OR(Tabla6131116[[#This Row],[Tiempo_lineal (ns)]]&gt;$O$508,Tabla6131116[[#This Row],[Tiempo_lineal (ns)]]&lt;$O$509)</f>
        <v>1</v>
      </c>
      <c r="AF373" s="6" t="b">
        <f>OR(Tabla6131116[[#This Row],[Tiempo_normal (ns)]]&gt;$P$508,Tabla6131116[[#This Row],[Tiempo_normal (ns)]]&lt;$P$509)</f>
        <v>0</v>
      </c>
    </row>
    <row r="374" spans="2:32" x14ac:dyDescent="0.3">
      <c r="B374">
        <v>371</v>
      </c>
      <c r="C374">
        <v>4364</v>
      </c>
      <c r="D374">
        <v>1382</v>
      </c>
      <c r="E374">
        <v>371</v>
      </c>
      <c r="F374">
        <v>6029</v>
      </c>
      <c r="G374">
        <v>1378</v>
      </c>
      <c r="H374">
        <v>371</v>
      </c>
      <c r="I374">
        <v>18197</v>
      </c>
      <c r="J374">
        <v>4566</v>
      </c>
      <c r="K374">
        <v>371</v>
      </c>
      <c r="L374">
        <v>22550</v>
      </c>
      <c r="M374">
        <v>3781</v>
      </c>
      <c r="N374">
        <v>371</v>
      </c>
      <c r="O374">
        <v>133094</v>
      </c>
      <c r="P374">
        <v>4079</v>
      </c>
      <c r="R374" s="5">
        <v>371</v>
      </c>
      <c r="S374" t="b">
        <f>OR(Tabla19712[[#This Row],[Tiempo_lineal (ns)]]&gt;$C$508,Tabla19712[[#This Row],[Tiempo_lineal (ns)]]&lt;$C$509)</f>
        <v>0</v>
      </c>
      <c r="T374" t="b">
        <f>OR(Tabla19712[[#This Row],[Tiempo_normal (ns)]]&gt;$D$508,Tabla19712[[#This Row],[Tiempo_normal (ns)]]&lt;$D$509)</f>
        <v>0</v>
      </c>
      <c r="U374" s="5">
        <v>371</v>
      </c>
      <c r="V374" t="b">
        <f>OR(Tabla310813[[#This Row],[Tiempo_lineal (ns)]]&gt;$F$508,Tabla310813[[#This Row],[Tiempo_lineal (ns)]]&lt;$F$509)</f>
        <v>0</v>
      </c>
      <c r="W374" t="b">
        <f>OR(Tabla310813[[#This Row],[Tiempo_normal (ns)]]&gt;$G$508,Tabla310813[[#This Row],[Tiempo_normal (ns)]]&lt;$G$509)</f>
        <v>0</v>
      </c>
      <c r="X374" s="5">
        <v>371</v>
      </c>
      <c r="Y374" t="b">
        <f>OR(Tabla411914[[#This Row],[Tiempo_lineal (ns)]]&gt;$I$508,Tabla411914[[#This Row],[Tiempo_lineal (ns)]]&lt;$I$509)</f>
        <v>0</v>
      </c>
      <c r="Z374" t="b">
        <f>OR(Tabla411914[[#This Row],[Tiempo_normal (ns)]]&gt;$J$508,Tabla411914[[#This Row],[Tiempo_normal (ns)]]&lt;$J$509)</f>
        <v>0</v>
      </c>
      <c r="AA374" s="5">
        <v>371</v>
      </c>
      <c r="AB374" t="b">
        <f>OR(Tabla5121015[[#This Row],[Tiempo_lineal (ns)]]&gt;$L$508,Tabla5121015[[#This Row],[Tiempo_lineal (ns)]]&lt;$L$509)</f>
        <v>1</v>
      </c>
      <c r="AC374" t="b">
        <f>OR(Tabla5121015[[#This Row],[Tiempo_normal (ns)]]&gt;$M$508,Tabla5121015[[#This Row],[Tiempo_normal (ns)]]&lt;$M$509)</f>
        <v>0</v>
      </c>
      <c r="AD374" s="5">
        <v>371</v>
      </c>
      <c r="AE374" t="b">
        <f>OR(Tabla6131116[[#This Row],[Tiempo_lineal (ns)]]&gt;$O$508,Tabla6131116[[#This Row],[Tiempo_lineal (ns)]]&lt;$O$509)</f>
        <v>0</v>
      </c>
      <c r="AF374" s="6" t="b">
        <f>OR(Tabla6131116[[#This Row],[Tiempo_normal (ns)]]&gt;$P$508,Tabla6131116[[#This Row],[Tiempo_normal (ns)]]&lt;$P$509)</f>
        <v>0</v>
      </c>
    </row>
    <row r="375" spans="2:32" x14ac:dyDescent="0.3">
      <c r="B375">
        <v>372</v>
      </c>
      <c r="C375">
        <v>4241</v>
      </c>
      <c r="D375">
        <v>990</v>
      </c>
      <c r="E375">
        <v>372</v>
      </c>
      <c r="F375">
        <v>6456</v>
      </c>
      <c r="G375">
        <v>1090</v>
      </c>
      <c r="H375">
        <v>372</v>
      </c>
      <c r="I375">
        <v>14375</v>
      </c>
      <c r="J375">
        <v>7113</v>
      </c>
      <c r="K375">
        <v>372</v>
      </c>
      <c r="L375">
        <v>57427</v>
      </c>
      <c r="M375">
        <v>6015</v>
      </c>
      <c r="N375">
        <v>372</v>
      </c>
      <c r="O375">
        <v>144675</v>
      </c>
      <c r="P375">
        <v>4384</v>
      </c>
      <c r="R375" s="7">
        <v>372</v>
      </c>
      <c r="S375" t="b">
        <f>OR(Tabla19712[[#This Row],[Tiempo_lineal (ns)]]&gt;$C$508,Tabla19712[[#This Row],[Tiempo_lineal (ns)]]&lt;$C$509)</f>
        <v>0</v>
      </c>
      <c r="T375" t="b">
        <f>OR(Tabla19712[[#This Row],[Tiempo_normal (ns)]]&gt;$D$508,Tabla19712[[#This Row],[Tiempo_normal (ns)]]&lt;$D$509)</f>
        <v>0</v>
      </c>
      <c r="U375" s="7">
        <v>372</v>
      </c>
      <c r="V375" t="b">
        <f>OR(Tabla310813[[#This Row],[Tiempo_lineal (ns)]]&gt;$F$508,Tabla310813[[#This Row],[Tiempo_lineal (ns)]]&lt;$F$509)</f>
        <v>0</v>
      </c>
      <c r="W375" t="b">
        <f>OR(Tabla310813[[#This Row],[Tiempo_normal (ns)]]&gt;$G$508,Tabla310813[[#This Row],[Tiempo_normal (ns)]]&lt;$G$509)</f>
        <v>0</v>
      </c>
      <c r="X375" s="7">
        <v>372</v>
      </c>
      <c r="Y375" t="b">
        <f>OR(Tabla411914[[#This Row],[Tiempo_lineal (ns)]]&gt;$I$508,Tabla411914[[#This Row],[Tiempo_lineal (ns)]]&lt;$I$509)</f>
        <v>0</v>
      </c>
      <c r="Z375" t="b">
        <f>OR(Tabla411914[[#This Row],[Tiempo_normal (ns)]]&gt;$J$508,Tabla411914[[#This Row],[Tiempo_normal (ns)]]&lt;$J$509)</f>
        <v>0</v>
      </c>
      <c r="AA375" s="7">
        <v>372</v>
      </c>
      <c r="AB375" t="b">
        <f>OR(Tabla5121015[[#This Row],[Tiempo_lineal (ns)]]&gt;$L$508,Tabla5121015[[#This Row],[Tiempo_lineal (ns)]]&lt;$L$509)</f>
        <v>1</v>
      </c>
      <c r="AC375" t="b">
        <f>OR(Tabla5121015[[#This Row],[Tiempo_normal (ns)]]&gt;$M$508,Tabla5121015[[#This Row],[Tiempo_normal (ns)]]&lt;$M$509)</f>
        <v>0</v>
      </c>
      <c r="AD375" s="7">
        <v>372</v>
      </c>
      <c r="AE375" t="b">
        <f>OR(Tabla6131116[[#This Row],[Tiempo_lineal (ns)]]&gt;$O$508,Tabla6131116[[#This Row],[Tiempo_lineal (ns)]]&lt;$O$509)</f>
        <v>0</v>
      </c>
      <c r="AF375" s="6" t="b">
        <f>OR(Tabla6131116[[#This Row],[Tiempo_normal (ns)]]&gt;$P$508,Tabla6131116[[#This Row],[Tiempo_normal (ns)]]&lt;$P$509)</f>
        <v>0</v>
      </c>
    </row>
    <row r="376" spans="2:32" x14ac:dyDescent="0.3">
      <c r="B376">
        <v>373</v>
      </c>
      <c r="C376">
        <v>4150</v>
      </c>
      <c r="D376">
        <v>1486</v>
      </c>
      <c r="E376">
        <v>373</v>
      </c>
      <c r="F376">
        <v>6106</v>
      </c>
      <c r="G376">
        <v>2322</v>
      </c>
      <c r="H376">
        <v>373</v>
      </c>
      <c r="I376">
        <v>17918</v>
      </c>
      <c r="J376">
        <v>20298</v>
      </c>
      <c r="K376">
        <v>373</v>
      </c>
      <c r="L376">
        <v>45931</v>
      </c>
      <c r="M376">
        <v>4485</v>
      </c>
      <c r="N376">
        <v>373</v>
      </c>
      <c r="O376">
        <v>131793</v>
      </c>
      <c r="P376">
        <v>5449</v>
      </c>
      <c r="R376" s="5">
        <v>373</v>
      </c>
      <c r="S376" t="b">
        <f>OR(Tabla19712[[#This Row],[Tiempo_lineal (ns)]]&gt;$C$508,Tabla19712[[#This Row],[Tiempo_lineal (ns)]]&lt;$C$509)</f>
        <v>0</v>
      </c>
      <c r="T376" t="b">
        <f>OR(Tabla19712[[#This Row],[Tiempo_normal (ns)]]&gt;$D$508,Tabla19712[[#This Row],[Tiempo_normal (ns)]]&lt;$D$509)</f>
        <v>0</v>
      </c>
      <c r="U376" s="5">
        <v>373</v>
      </c>
      <c r="V376" t="b">
        <f>OR(Tabla310813[[#This Row],[Tiempo_lineal (ns)]]&gt;$F$508,Tabla310813[[#This Row],[Tiempo_lineal (ns)]]&lt;$F$509)</f>
        <v>0</v>
      </c>
      <c r="W376" t="b">
        <f>OR(Tabla310813[[#This Row],[Tiempo_normal (ns)]]&gt;$G$508,Tabla310813[[#This Row],[Tiempo_normal (ns)]]&lt;$G$509)</f>
        <v>0</v>
      </c>
      <c r="X376" s="5">
        <v>373</v>
      </c>
      <c r="Y376" t="b">
        <f>OR(Tabla411914[[#This Row],[Tiempo_lineal (ns)]]&gt;$I$508,Tabla411914[[#This Row],[Tiempo_lineal (ns)]]&lt;$I$509)</f>
        <v>0</v>
      </c>
      <c r="Z376" t="b">
        <f>OR(Tabla411914[[#This Row],[Tiempo_normal (ns)]]&gt;$J$508,Tabla411914[[#This Row],[Tiempo_normal (ns)]]&lt;$J$509)</f>
        <v>1</v>
      </c>
      <c r="AA376" s="5">
        <v>373</v>
      </c>
      <c r="AB376" t="b">
        <f>OR(Tabla5121015[[#This Row],[Tiempo_lineal (ns)]]&gt;$L$508,Tabla5121015[[#This Row],[Tiempo_lineal (ns)]]&lt;$L$509)</f>
        <v>0</v>
      </c>
      <c r="AC376" t="b">
        <f>OR(Tabla5121015[[#This Row],[Tiempo_normal (ns)]]&gt;$M$508,Tabla5121015[[#This Row],[Tiempo_normal (ns)]]&lt;$M$509)</f>
        <v>0</v>
      </c>
      <c r="AD376" s="5">
        <v>373</v>
      </c>
      <c r="AE376" t="b">
        <f>OR(Tabla6131116[[#This Row],[Tiempo_lineal (ns)]]&gt;$O$508,Tabla6131116[[#This Row],[Tiempo_lineal (ns)]]&lt;$O$509)</f>
        <v>0</v>
      </c>
      <c r="AF376" s="6" t="b">
        <f>OR(Tabla6131116[[#This Row],[Tiempo_normal (ns)]]&gt;$P$508,Tabla6131116[[#This Row],[Tiempo_normal (ns)]]&lt;$P$509)</f>
        <v>0</v>
      </c>
    </row>
    <row r="377" spans="2:32" x14ac:dyDescent="0.3">
      <c r="B377">
        <v>374</v>
      </c>
      <c r="C377">
        <v>3939</v>
      </c>
      <c r="D377">
        <v>3194</v>
      </c>
      <c r="E377">
        <v>374</v>
      </c>
      <c r="F377">
        <v>6324</v>
      </c>
      <c r="G377">
        <v>1932</v>
      </c>
      <c r="H377">
        <v>374</v>
      </c>
      <c r="I377">
        <v>18521</v>
      </c>
      <c r="J377">
        <v>6372</v>
      </c>
      <c r="K377">
        <v>374</v>
      </c>
      <c r="L377">
        <v>56789</v>
      </c>
      <c r="M377">
        <v>42708</v>
      </c>
      <c r="N377">
        <v>374</v>
      </c>
      <c r="O377">
        <v>132308</v>
      </c>
      <c r="P377">
        <v>4076</v>
      </c>
      <c r="R377" s="7">
        <v>374</v>
      </c>
      <c r="S377" t="b">
        <f>OR(Tabla19712[[#This Row],[Tiempo_lineal (ns)]]&gt;$C$508,Tabla19712[[#This Row],[Tiempo_lineal (ns)]]&lt;$C$509)</f>
        <v>0</v>
      </c>
      <c r="T377" t="b">
        <f>OR(Tabla19712[[#This Row],[Tiempo_normal (ns)]]&gt;$D$508,Tabla19712[[#This Row],[Tiempo_normal (ns)]]&lt;$D$509)</f>
        <v>0</v>
      </c>
      <c r="U377" s="7">
        <v>374</v>
      </c>
      <c r="V377" t="b">
        <f>OR(Tabla310813[[#This Row],[Tiempo_lineal (ns)]]&gt;$F$508,Tabla310813[[#This Row],[Tiempo_lineal (ns)]]&lt;$F$509)</f>
        <v>0</v>
      </c>
      <c r="W377" t="b">
        <f>OR(Tabla310813[[#This Row],[Tiempo_normal (ns)]]&gt;$G$508,Tabla310813[[#This Row],[Tiempo_normal (ns)]]&lt;$G$509)</f>
        <v>0</v>
      </c>
      <c r="X377" s="7">
        <v>374</v>
      </c>
      <c r="Y377" t="b">
        <f>OR(Tabla411914[[#This Row],[Tiempo_lineal (ns)]]&gt;$I$508,Tabla411914[[#This Row],[Tiempo_lineal (ns)]]&lt;$I$509)</f>
        <v>0</v>
      </c>
      <c r="Z377" t="b">
        <f>OR(Tabla411914[[#This Row],[Tiempo_normal (ns)]]&gt;$J$508,Tabla411914[[#This Row],[Tiempo_normal (ns)]]&lt;$J$509)</f>
        <v>0</v>
      </c>
      <c r="AA377" s="7">
        <v>374</v>
      </c>
      <c r="AB377" t="b">
        <f>OR(Tabla5121015[[#This Row],[Tiempo_lineal (ns)]]&gt;$L$508,Tabla5121015[[#This Row],[Tiempo_lineal (ns)]]&lt;$L$509)</f>
        <v>1</v>
      </c>
      <c r="AC377" t="b">
        <f>OR(Tabla5121015[[#This Row],[Tiempo_normal (ns)]]&gt;$M$508,Tabla5121015[[#This Row],[Tiempo_normal (ns)]]&lt;$M$509)</f>
        <v>1</v>
      </c>
      <c r="AD377" s="7">
        <v>374</v>
      </c>
      <c r="AE377" t="b">
        <f>OR(Tabla6131116[[#This Row],[Tiempo_lineal (ns)]]&gt;$O$508,Tabla6131116[[#This Row],[Tiempo_lineal (ns)]]&lt;$O$509)</f>
        <v>0</v>
      </c>
      <c r="AF377" s="6" t="b">
        <f>OR(Tabla6131116[[#This Row],[Tiempo_normal (ns)]]&gt;$P$508,Tabla6131116[[#This Row],[Tiempo_normal (ns)]]&lt;$P$509)</f>
        <v>0</v>
      </c>
    </row>
    <row r="378" spans="2:32" x14ac:dyDescent="0.3">
      <c r="B378">
        <v>375</v>
      </c>
      <c r="C378">
        <v>4308</v>
      </c>
      <c r="D378">
        <v>3433</v>
      </c>
      <c r="E378">
        <v>375</v>
      </c>
      <c r="F378">
        <v>6292</v>
      </c>
      <c r="G378">
        <v>1298</v>
      </c>
      <c r="H378">
        <v>375</v>
      </c>
      <c r="I378">
        <v>16945</v>
      </c>
      <c r="J378">
        <v>25939</v>
      </c>
      <c r="K378">
        <v>375</v>
      </c>
      <c r="L378">
        <v>50562</v>
      </c>
      <c r="M378">
        <v>5759</v>
      </c>
      <c r="N378">
        <v>375</v>
      </c>
      <c r="O378">
        <v>223586</v>
      </c>
      <c r="P378">
        <v>5788</v>
      </c>
      <c r="R378" s="5">
        <v>375</v>
      </c>
      <c r="S378" t="b">
        <f>OR(Tabla19712[[#This Row],[Tiempo_lineal (ns)]]&gt;$C$508,Tabla19712[[#This Row],[Tiempo_lineal (ns)]]&lt;$C$509)</f>
        <v>0</v>
      </c>
      <c r="T378" t="b">
        <f>OR(Tabla19712[[#This Row],[Tiempo_normal (ns)]]&gt;$D$508,Tabla19712[[#This Row],[Tiempo_normal (ns)]]&lt;$D$509)</f>
        <v>0</v>
      </c>
      <c r="U378" s="5">
        <v>375</v>
      </c>
      <c r="V378" t="b">
        <f>OR(Tabla310813[[#This Row],[Tiempo_lineal (ns)]]&gt;$F$508,Tabla310813[[#This Row],[Tiempo_lineal (ns)]]&lt;$F$509)</f>
        <v>0</v>
      </c>
      <c r="W378" t="b">
        <f>OR(Tabla310813[[#This Row],[Tiempo_normal (ns)]]&gt;$G$508,Tabla310813[[#This Row],[Tiempo_normal (ns)]]&lt;$G$509)</f>
        <v>0</v>
      </c>
      <c r="X378" s="5">
        <v>375</v>
      </c>
      <c r="Y378" t="b">
        <f>OR(Tabla411914[[#This Row],[Tiempo_lineal (ns)]]&gt;$I$508,Tabla411914[[#This Row],[Tiempo_lineal (ns)]]&lt;$I$509)</f>
        <v>0</v>
      </c>
      <c r="Z378" t="b">
        <f>OR(Tabla411914[[#This Row],[Tiempo_normal (ns)]]&gt;$J$508,Tabla411914[[#This Row],[Tiempo_normal (ns)]]&lt;$J$509)</f>
        <v>1</v>
      </c>
      <c r="AA378" s="5">
        <v>375</v>
      </c>
      <c r="AB378" t="b">
        <f>OR(Tabla5121015[[#This Row],[Tiempo_lineal (ns)]]&gt;$L$508,Tabla5121015[[#This Row],[Tiempo_lineal (ns)]]&lt;$L$509)</f>
        <v>0</v>
      </c>
      <c r="AC378" t="b">
        <f>OR(Tabla5121015[[#This Row],[Tiempo_normal (ns)]]&gt;$M$508,Tabla5121015[[#This Row],[Tiempo_normal (ns)]]&lt;$M$509)</f>
        <v>0</v>
      </c>
      <c r="AD378" s="5">
        <v>375</v>
      </c>
      <c r="AE378" t="b">
        <f>OR(Tabla6131116[[#This Row],[Tiempo_lineal (ns)]]&gt;$O$508,Tabla6131116[[#This Row],[Tiempo_lineal (ns)]]&lt;$O$509)</f>
        <v>1</v>
      </c>
      <c r="AF378" s="6" t="b">
        <f>OR(Tabla6131116[[#This Row],[Tiempo_normal (ns)]]&gt;$P$508,Tabla6131116[[#This Row],[Tiempo_normal (ns)]]&lt;$P$509)</f>
        <v>0</v>
      </c>
    </row>
    <row r="379" spans="2:32" x14ac:dyDescent="0.3">
      <c r="B379">
        <v>376</v>
      </c>
      <c r="C379">
        <v>3676</v>
      </c>
      <c r="D379">
        <v>1559</v>
      </c>
      <c r="E379">
        <v>376</v>
      </c>
      <c r="F379">
        <v>5844</v>
      </c>
      <c r="G379">
        <v>988</v>
      </c>
      <c r="H379">
        <v>376</v>
      </c>
      <c r="I379">
        <v>8113</v>
      </c>
      <c r="J379">
        <v>5790</v>
      </c>
      <c r="K379">
        <v>376</v>
      </c>
      <c r="L379">
        <v>43113</v>
      </c>
      <c r="M379">
        <v>4483</v>
      </c>
      <c r="N379">
        <v>376</v>
      </c>
      <c r="O379">
        <v>133535</v>
      </c>
      <c r="P379">
        <v>4536</v>
      </c>
      <c r="R379" s="7">
        <v>376</v>
      </c>
      <c r="S379" t="b">
        <f>OR(Tabla19712[[#This Row],[Tiempo_lineal (ns)]]&gt;$C$508,Tabla19712[[#This Row],[Tiempo_lineal (ns)]]&lt;$C$509)</f>
        <v>0</v>
      </c>
      <c r="T379" t="b">
        <f>OR(Tabla19712[[#This Row],[Tiempo_normal (ns)]]&gt;$D$508,Tabla19712[[#This Row],[Tiempo_normal (ns)]]&lt;$D$509)</f>
        <v>0</v>
      </c>
      <c r="U379" s="7">
        <v>376</v>
      </c>
      <c r="V379" t="b">
        <f>OR(Tabla310813[[#This Row],[Tiempo_lineal (ns)]]&gt;$F$508,Tabla310813[[#This Row],[Tiempo_lineal (ns)]]&lt;$F$509)</f>
        <v>0</v>
      </c>
      <c r="W379" t="b">
        <f>OR(Tabla310813[[#This Row],[Tiempo_normal (ns)]]&gt;$G$508,Tabla310813[[#This Row],[Tiempo_normal (ns)]]&lt;$G$509)</f>
        <v>0</v>
      </c>
      <c r="X379" s="7">
        <v>376</v>
      </c>
      <c r="Y379" t="b">
        <f>OR(Tabla411914[[#This Row],[Tiempo_lineal (ns)]]&gt;$I$508,Tabla411914[[#This Row],[Tiempo_lineal (ns)]]&lt;$I$509)</f>
        <v>1</v>
      </c>
      <c r="Z379" t="b">
        <f>OR(Tabla411914[[#This Row],[Tiempo_normal (ns)]]&gt;$J$508,Tabla411914[[#This Row],[Tiempo_normal (ns)]]&lt;$J$509)</f>
        <v>0</v>
      </c>
      <c r="AA379" s="7">
        <v>376</v>
      </c>
      <c r="AB379" t="b">
        <f>OR(Tabla5121015[[#This Row],[Tiempo_lineal (ns)]]&gt;$L$508,Tabla5121015[[#This Row],[Tiempo_lineal (ns)]]&lt;$L$509)</f>
        <v>0</v>
      </c>
      <c r="AC379" t="b">
        <f>OR(Tabla5121015[[#This Row],[Tiempo_normal (ns)]]&gt;$M$508,Tabla5121015[[#This Row],[Tiempo_normal (ns)]]&lt;$M$509)</f>
        <v>0</v>
      </c>
      <c r="AD379" s="7">
        <v>376</v>
      </c>
      <c r="AE379" t="b">
        <f>OR(Tabla6131116[[#This Row],[Tiempo_lineal (ns)]]&gt;$O$508,Tabla6131116[[#This Row],[Tiempo_lineal (ns)]]&lt;$O$509)</f>
        <v>0</v>
      </c>
      <c r="AF379" s="6" t="b">
        <f>OR(Tabla6131116[[#This Row],[Tiempo_normal (ns)]]&gt;$P$508,Tabla6131116[[#This Row],[Tiempo_normal (ns)]]&lt;$P$509)</f>
        <v>0</v>
      </c>
    </row>
    <row r="380" spans="2:32" x14ac:dyDescent="0.3">
      <c r="B380">
        <v>377</v>
      </c>
      <c r="C380">
        <v>2252</v>
      </c>
      <c r="D380">
        <v>2299</v>
      </c>
      <c r="E380">
        <v>377</v>
      </c>
      <c r="F380">
        <v>6874</v>
      </c>
      <c r="G380">
        <v>1073</v>
      </c>
      <c r="H380">
        <v>377</v>
      </c>
      <c r="I380">
        <v>17967</v>
      </c>
      <c r="J380">
        <v>4192</v>
      </c>
      <c r="K380">
        <v>377</v>
      </c>
      <c r="L380">
        <v>53341</v>
      </c>
      <c r="M380">
        <v>18538</v>
      </c>
      <c r="N380">
        <v>377</v>
      </c>
      <c r="O380">
        <v>126433</v>
      </c>
      <c r="P380">
        <v>258674</v>
      </c>
      <c r="R380" s="5">
        <v>377</v>
      </c>
      <c r="S380" t="b">
        <f>OR(Tabla19712[[#This Row],[Tiempo_lineal (ns)]]&gt;$C$508,Tabla19712[[#This Row],[Tiempo_lineal (ns)]]&lt;$C$509)</f>
        <v>0</v>
      </c>
      <c r="T380" t="b">
        <f>OR(Tabla19712[[#This Row],[Tiempo_normal (ns)]]&gt;$D$508,Tabla19712[[#This Row],[Tiempo_normal (ns)]]&lt;$D$509)</f>
        <v>0</v>
      </c>
      <c r="U380" s="5">
        <v>377</v>
      </c>
      <c r="V380" t="b">
        <f>OR(Tabla310813[[#This Row],[Tiempo_lineal (ns)]]&gt;$F$508,Tabla310813[[#This Row],[Tiempo_lineal (ns)]]&lt;$F$509)</f>
        <v>0</v>
      </c>
      <c r="W380" t="b">
        <f>OR(Tabla310813[[#This Row],[Tiempo_normal (ns)]]&gt;$G$508,Tabla310813[[#This Row],[Tiempo_normal (ns)]]&lt;$G$509)</f>
        <v>0</v>
      </c>
      <c r="X380" s="5">
        <v>377</v>
      </c>
      <c r="Y380" t="b">
        <f>OR(Tabla411914[[#This Row],[Tiempo_lineal (ns)]]&gt;$I$508,Tabla411914[[#This Row],[Tiempo_lineal (ns)]]&lt;$I$509)</f>
        <v>0</v>
      </c>
      <c r="Z380" t="b">
        <f>OR(Tabla411914[[#This Row],[Tiempo_normal (ns)]]&gt;$J$508,Tabla411914[[#This Row],[Tiempo_normal (ns)]]&lt;$J$509)</f>
        <v>0</v>
      </c>
      <c r="AA380" s="5">
        <v>377</v>
      </c>
      <c r="AB380" t="b">
        <f>OR(Tabla5121015[[#This Row],[Tiempo_lineal (ns)]]&gt;$L$508,Tabla5121015[[#This Row],[Tiempo_lineal (ns)]]&lt;$L$509)</f>
        <v>0</v>
      </c>
      <c r="AC380" t="b">
        <f>OR(Tabla5121015[[#This Row],[Tiempo_normal (ns)]]&gt;$M$508,Tabla5121015[[#This Row],[Tiempo_normal (ns)]]&lt;$M$509)</f>
        <v>1</v>
      </c>
      <c r="AD380" s="5">
        <v>377</v>
      </c>
      <c r="AE380" t="b">
        <f>OR(Tabla6131116[[#This Row],[Tiempo_lineal (ns)]]&gt;$O$508,Tabla6131116[[#This Row],[Tiempo_lineal (ns)]]&lt;$O$509)</f>
        <v>0</v>
      </c>
      <c r="AF380" s="6" t="b">
        <f>OR(Tabla6131116[[#This Row],[Tiempo_normal (ns)]]&gt;$P$508,Tabla6131116[[#This Row],[Tiempo_normal (ns)]]&lt;$P$509)</f>
        <v>1</v>
      </c>
    </row>
    <row r="381" spans="2:32" x14ac:dyDescent="0.3">
      <c r="B381">
        <v>378</v>
      </c>
      <c r="C381">
        <v>4357</v>
      </c>
      <c r="D381">
        <v>4069</v>
      </c>
      <c r="E381">
        <v>378</v>
      </c>
      <c r="F381">
        <v>6142</v>
      </c>
      <c r="G381">
        <v>1156</v>
      </c>
      <c r="H381">
        <v>378</v>
      </c>
      <c r="I381">
        <v>39998</v>
      </c>
      <c r="J381">
        <v>3133</v>
      </c>
      <c r="K381">
        <v>378</v>
      </c>
      <c r="L381">
        <v>53809</v>
      </c>
      <c r="M381">
        <v>6838</v>
      </c>
      <c r="N381">
        <v>378</v>
      </c>
      <c r="O381">
        <v>127205</v>
      </c>
      <c r="P381">
        <v>6012</v>
      </c>
      <c r="R381" s="7">
        <v>378</v>
      </c>
      <c r="S381" t="b">
        <f>OR(Tabla19712[[#This Row],[Tiempo_lineal (ns)]]&gt;$C$508,Tabla19712[[#This Row],[Tiempo_lineal (ns)]]&lt;$C$509)</f>
        <v>0</v>
      </c>
      <c r="T381" t="b">
        <f>OR(Tabla19712[[#This Row],[Tiempo_normal (ns)]]&gt;$D$508,Tabla19712[[#This Row],[Tiempo_normal (ns)]]&lt;$D$509)</f>
        <v>1</v>
      </c>
      <c r="U381" s="7">
        <v>378</v>
      </c>
      <c r="V381" t="b">
        <f>OR(Tabla310813[[#This Row],[Tiempo_lineal (ns)]]&gt;$F$508,Tabla310813[[#This Row],[Tiempo_lineal (ns)]]&lt;$F$509)</f>
        <v>0</v>
      </c>
      <c r="W381" t="b">
        <f>OR(Tabla310813[[#This Row],[Tiempo_normal (ns)]]&gt;$G$508,Tabla310813[[#This Row],[Tiempo_normal (ns)]]&lt;$G$509)</f>
        <v>0</v>
      </c>
      <c r="X381" s="7">
        <v>378</v>
      </c>
      <c r="Y381" t="b">
        <f>OR(Tabla411914[[#This Row],[Tiempo_lineal (ns)]]&gt;$I$508,Tabla411914[[#This Row],[Tiempo_lineal (ns)]]&lt;$I$509)</f>
        <v>1</v>
      </c>
      <c r="Z381" t="b">
        <f>OR(Tabla411914[[#This Row],[Tiempo_normal (ns)]]&gt;$J$508,Tabla411914[[#This Row],[Tiempo_normal (ns)]]&lt;$J$509)</f>
        <v>0</v>
      </c>
      <c r="AA381" s="7">
        <v>378</v>
      </c>
      <c r="AB381" t="b">
        <f>OR(Tabla5121015[[#This Row],[Tiempo_lineal (ns)]]&gt;$L$508,Tabla5121015[[#This Row],[Tiempo_lineal (ns)]]&lt;$L$509)</f>
        <v>0</v>
      </c>
      <c r="AC381" t="b">
        <f>OR(Tabla5121015[[#This Row],[Tiempo_normal (ns)]]&gt;$M$508,Tabla5121015[[#This Row],[Tiempo_normal (ns)]]&lt;$M$509)</f>
        <v>0</v>
      </c>
      <c r="AD381" s="7">
        <v>378</v>
      </c>
      <c r="AE381" t="b">
        <f>OR(Tabla6131116[[#This Row],[Tiempo_lineal (ns)]]&gt;$O$508,Tabla6131116[[#This Row],[Tiempo_lineal (ns)]]&lt;$O$509)</f>
        <v>0</v>
      </c>
      <c r="AF381" s="6" t="b">
        <f>OR(Tabla6131116[[#This Row],[Tiempo_normal (ns)]]&gt;$P$508,Tabla6131116[[#This Row],[Tiempo_normal (ns)]]&lt;$P$509)</f>
        <v>0</v>
      </c>
    </row>
    <row r="382" spans="2:32" x14ac:dyDescent="0.3">
      <c r="B382">
        <v>379</v>
      </c>
      <c r="C382">
        <v>4474</v>
      </c>
      <c r="D382">
        <v>1622</v>
      </c>
      <c r="E382">
        <v>379</v>
      </c>
      <c r="F382">
        <v>5494</v>
      </c>
      <c r="G382">
        <v>4640</v>
      </c>
      <c r="H382">
        <v>379</v>
      </c>
      <c r="I382">
        <v>22430</v>
      </c>
      <c r="J382">
        <v>4563</v>
      </c>
      <c r="K382">
        <v>379</v>
      </c>
      <c r="L382">
        <v>5721</v>
      </c>
      <c r="M382">
        <v>6000</v>
      </c>
      <c r="N382">
        <v>379</v>
      </c>
      <c r="O382">
        <v>132611</v>
      </c>
      <c r="P382">
        <v>5288</v>
      </c>
      <c r="R382" s="5">
        <v>379</v>
      </c>
      <c r="S382" t="b">
        <f>OR(Tabla19712[[#This Row],[Tiempo_lineal (ns)]]&gt;$C$508,Tabla19712[[#This Row],[Tiempo_lineal (ns)]]&lt;$C$509)</f>
        <v>0</v>
      </c>
      <c r="T382" t="b">
        <f>OR(Tabla19712[[#This Row],[Tiempo_normal (ns)]]&gt;$D$508,Tabla19712[[#This Row],[Tiempo_normal (ns)]]&lt;$D$509)</f>
        <v>0</v>
      </c>
      <c r="U382" s="5">
        <v>379</v>
      </c>
      <c r="V382" t="b">
        <f>OR(Tabla310813[[#This Row],[Tiempo_lineal (ns)]]&gt;$F$508,Tabla310813[[#This Row],[Tiempo_lineal (ns)]]&lt;$F$509)</f>
        <v>0</v>
      </c>
      <c r="W382" t="b">
        <f>OR(Tabla310813[[#This Row],[Tiempo_normal (ns)]]&gt;$G$508,Tabla310813[[#This Row],[Tiempo_normal (ns)]]&lt;$G$509)</f>
        <v>0</v>
      </c>
      <c r="X382" s="5">
        <v>379</v>
      </c>
      <c r="Y382" t="b">
        <f>OR(Tabla411914[[#This Row],[Tiempo_lineal (ns)]]&gt;$I$508,Tabla411914[[#This Row],[Tiempo_lineal (ns)]]&lt;$I$509)</f>
        <v>0</v>
      </c>
      <c r="Z382" t="b">
        <f>OR(Tabla411914[[#This Row],[Tiempo_normal (ns)]]&gt;$J$508,Tabla411914[[#This Row],[Tiempo_normal (ns)]]&lt;$J$509)</f>
        <v>0</v>
      </c>
      <c r="AA382" s="5">
        <v>379</v>
      </c>
      <c r="AB382" t="b">
        <f>OR(Tabla5121015[[#This Row],[Tiempo_lineal (ns)]]&gt;$L$508,Tabla5121015[[#This Row],[Tiempo_lineal (ns)]]&lt;$L$509)</f>
        <v>1</v>
      </c>
      <c r="AC382" t="b">
        <f>OR(Tabla5121015[[#This Row],[Tiempo_normal (ns)]]&gt;$M$508,Tabla5121015[[#This Row],[Tiempo_normal (ns)]]&lt;$M$509)</f>
        <v>0</v>
      </c>
      <c r="AD382" s="5">
        <v>379</v>
      </c>
      <c r="AE382" t="b">
        <f>OR(Tabla6131116[[#This Row],[Tiempo_lineal (ns)]]&gt;$O$508,Tabla6131116[[#This Row],[Tiempo_lineal (ns)]]&lt;$O$509)</f>
        <v>0</v>
      </c>
      <c r="AF382" s="6" t="b">
        <f>OR(Tabla6131116[[#This Row],[Tiempo_normal (ns)]]&gt;$P$508,Tabla6131116[[#This Row],[Tiempo_normal (ns)]]&lt;$P$509)</f>
        <v>0</v>
      </c>
    </row>
    <row r="383" spans="2:32" x14ac:dyDescent="0.3">
      <c r="B383">
        <v>380</v>
      </c>
      <c r="C383">
        <v>3883</v>
      </c>
      <c r="D383">
        <v>1411</v>
      </c>
      <c r="E383">
        <v>380</v>
      </c>
      <c r="F383">
        <v>7798</v>
      </c>
      <c r="G383">
        <v>2156</v>
      </c>
      <c r="H383">
        <v>380</v>
      </c>
      <c r="I383">
        <v>14658</v>
      </c>
      <c r="J383">
        <v>4916</v>
      </c>
      <c r="K383">
        <v>380</v>
      </c>
      <c r="L383">
        <v>50287</v>
      </c>
      <c r="M383">
        <v>10949</v>
      </c>
      <c r="N383">
        <v>380</v>
      </c>
      <c r="O383">
        <v>211752</v>
      </c>
      <c r="P383">
        <v>39292</v>
      </c>
      <c r="R383" s="7">
        <v>380</v>
      </c>
      <c r="S383" t="b">
        <f>OR(Tabla19712[[#This Row],[Tiempo_lineal (ns)]]&gt;$C$508,Tabla19712[[#This Row],[Tiempo_lineal (ns)]]&lt;$C$509)</f>
        <v>0</v>
      </c>
      <c r="T383" t="b">
        <f>OR(Tabla19712[[#This Row],[Tiempo_normal (ns)]]&gt;$D$508,Tabla19712[[#This Row],[Tiempo_normal (ns)]]&lt;$D$509)</f>
        <v>0</v>
      </c>
      <c r="U383" s="7">
        <v>380</v>
      </c>
      <c r="V383" t="b">
        <f>OR(Tabla310813[[#This Row],[Tiempo_lineal (ns)]]&gt;$F$508,Tabla310813[[#This Row],[Tiempo_lineal (ns)]]&lt;$F$509)</f>
        <v>0</v>
      </c>
      <c r="W383" t="b">
        <f>OR(Tabla310813[[#This Row],[Tiempo_normal (ns)]]&gt;$G$508,Tabla310813[[#This Row],[Tiempo_normal (ns)]]&lt;$G$509)</f>
        <v>0</v>
      </c>
      <c r="X383" s="7">
        <v>380</v>
      </c>
      <c r="Y383" t="b">
        <f>OR(Tabla411914[[#This Row],[Tiempo_lineal (ns)]]&gt;$I$508,Tabla411914[[#This Row],[Tiempo_lineal (ns)]]&lt;$I$509)</f>
        <v>0</v>
      </c>
      <c r="Z383" t="b">
        <f>OR(Tabla411914[[#This Row],[Tiempo_normal (ns)]]&gt;$J$508,Tabla411914[[#This Row],[Tiempo_normal (ns)]]&lt;$J$509)</f>
        <v>0</v>
      </c>
      <c r="AA383" s="7">
        <v>380</v>
      </c>
      <c r="AB383" t="b">
        <f>OR(Tabla5121015[[#This Row],[Tiempo_lineal (ns)]]&gt;$L$508,Tabla5121015[[#This Row],[Tiempo_lineal (ns)]]&lt;$L$509)</f>
        <v>0</v>
      </c>
      <c r="AC383" t="b">
        <f>OR(Tabla5121015[[#This Row],[Tiempo_normal (ns)]]&gt;$M$508,Tabla5121015[[#This Row],[Tiempo_normal (ns)]]&lt;$M$509)</f>
        <v>1</v>
      </c>
      <c r="AD383" s="7">
        <v>380</v>
      </c>
      <c r="AE383" t="b">
        <f>OR(Tabla6131116[[#This Row],[Tiempo_lineal (ns)]]&gt;$O$508,Tabla6131116[[#This Row],[Tiempo_lineal (ns)]]&lt;$O$509)</f>
        <v>1</v>
      </c>
      <c r="AF383" s="6" t="b">
        <f>OR(Tabla6131116[[#This Row],[Tiempo_normal (ns)]]&gt;$P$508,Tabla6131116[[#This Row],[Tiempo_normal (ns)]]&lt;$P$509)</f>
        <v>1</v>
      </c>
    </row>
    <row r="384" spans="2:32" x14ac:dyDescent="0.3">
      <c r="B384">
        <v>381</v>
      </c>
      <c r="C384">
        <v>2503</v>
      </c>
      <c r="D384">
        <v>1108</v>
      </c>
      <c r="E384">
        <v>381</v>
      </c>
      <c r="F384">
        <v>5708</v>
      </c>
      <c r="G384">
        <v>1246</v>
      </c>
      <c r="H384">
        <v>381</v>
      </c>
      <c r="I384">
        <v>22250</v>
      </c>
      <c r="J384">
        <v>5908</v>
      </c>
      <c r="K384">
        <v>381</v>
      </c>
      <c r="L384">
        <v>43204</v>
      </c>
      <c r="M384">
        <v>3941</v>
      </c>
      <c r="N384">
        <v>381</v>
      </c>
      <c r="O384">
        <v>142123</v>
      </c>
      <c r="P384">
        <v>4398</v>
      </c>
      <c r="R384" s="5">
        <v>381</v>
      </c>
      <c r="S384" t="b">
        <f>OR(Tabla19712[[#This Row],[Tiempo_lineal (ns)]]&gt;$C$508,Tabla19712[[#This Row],[Tiempo_lineal (ns)]]&lt;$C$509)</f>
        <v>0</v>
      </c>
      <c r="T384" t="b">
        <f>OR(Tabla19712[[#This Row],[Tiempo_normal (ns)]]&gt;$D$508,Tabla19712[[#This Row],[Tiempo_normal (ns)]]&lt;$D$509)</f>
        <v>0</v>
      </c>
      <c r="U384" s="5">
        <v>381</v>
      </c>
      <c r="V384" t="b">
        <f>OR(Tabla310813[[#This Row],[Tiempo_lineal (ns)]]&gt;$F$508,Tabla310813[[#This Row],[Tiempo_lineal (ns)]]&lt;$F$509)</f>
        <v>0</v>
      </c>
      <c r="W384" t="b">
        <f>OR(Tabla310813[[#This Row],[Tiempo_normal (ns)]]&gt;$G$508,Tabla310813[[#This Row],[Tiempo_normal (ns)]]&lt;$G$509)</f>
        <v>0</v>
      </c>
      <c r="X384" s="5">
        <v>381</v>
      </c>
      <c r="Y384" t="b">
        <f>OR(Tabla411914[[#This Row],[Tiempo_lineal (ns)]]&gt;$I$508,Tabla411914[[#This Row],[Tiempo_lineal (ns)]]&lt;$I$509)</f>
        <v>0</v>
      </c>
      <c r="Z384" t="b">
        <f>OR(Tabla411914[[#This Row],[Tiempo_normal (ns)]]&gt;$J$508,Tabla411914[[#This Row],[Tiempo_normal (ns)]]&lt;$J$509)</f>
        <v>0</v>
      </c>
      <c r="AA384" s="5">
        <v>381</v>
      </c>
      <c r="AB384" t="b">
        <f>OR(Tabla5121015[[#This Row],[Tiempo_lineal (ns)]]&gt;$L$508,Tabla5121015[[#This Row],[Tiempo_lineal (ns)]]&lt;$L$509)</f>
        <v>0</v>
      </c>
      <c r="AC384" t="b">
        <f>OR(Tabla5121015[[#This Row],[Tiempo_normal (ns)]]&gt;$M$508,Tabla5121015[[#This Row],[Tiempo_normal (ns)]]&lt;$M$509)</f>
        <v>0</v>
      </c>
      <c r="AD384" s="5">
        <v>381</v>
      </c>
      <c r="AE384" t="b">
        <f>OR(Tabla6131116[[#This Row],[Tiempo_lineal (ns)]]&gt;$O$508,Tabla6131116[[#This Row],[Tiempo_lineal (ns)]]&lt;$O$509)</f>
        <v>0</v>
      </c>
      <c r="AF384" s="6" t="b">
        <f>OR(Tabla6131116[[#This Row],[Tiempo_normal (ns)]]&gt;$P$508,Tabla6131116[[#This Row],[Tiempo_normal (ns)]]&lt;$P$509)</f>
        <v>0</v>
      </c>
    </row>
    <row r="385" spans="2:32" x14ac:dyDescent="0.3">
      <c r="B385">
        <v>382</v>
      </c>
      <c r="C385">
        <v>3153</v>
      </c>
      <c r="D385">
        <v>1651</v>
      </c>
      <c r="E385">
        <v>382</v>
      </c>
      <c r="F385">
        <v>6560</v>
      </c>
      <c r="G385">
        <v>1043</v>
      </c>
      <c r="H385">
        <v>382</v>
      </c>
      <c r="I385">
        <v>19241</v>
      </c>
      <c r="J385">
        <v>8274</v>
      </c>
      <c r="K385">
        <v>382</v>
      </c>
      <c r="L385">
        <v>50510</v>
      </c>
      <c r="M385">
        <v>43560</v>
      </c>
      <c r="N385">
        <v>382</v>
      </c>
      <c r="O385">
        <v>233830</v>
      </c>
      <c r="P385">
        <v>4915</v>
      </c>
      <c r="R385" s="7">
        <v>382</v>
      </c>
      <c r="S385" t="b">
        <f>OR(Tabla19712[[#This Row],[Tiempo_lineal (ns)]]&gt;$C$508,Tabla19712[[#This Row],[Tiempo_lineal (ns)]]&lt;$C$509)</f>
        <v>0</v>
      </c>
      <c r="T385" t="b">
        <f>OR(Tabla19712[[#This Row],[Tiempo_normal (ns)]]&gt;$D$508,Tabla19712[[#This Row],[Tiempo_normal (ns)]]&lt;$D$509)</f>
        <v>0</v>
      </c>
      <c r="U385" s="7">
        <v>382</v>
      </c>
      <c r="V385" t="b">
        <f>OR(Tabla310813[[#This Row],[Tiempo_lineal (ns)]]&gt;$F$508,Tabla310813[[#This Row],[Tiempo_lineal (ns)]]&lt;$F$509)</f>
        <v>0</v>
      </c>
      <c r="W385" t="b">
        <f>OR(Tabla310813[[#This Row],[Tiempo_normal (ns)]]&gt;$G$508,Tabla310813[[#This Row],[Tiempo_normal (ns)]]&lt;$G$509)</f>
        <v>0</v>
      </c>
      <c r="X385" s="7">
        <v>382</v>
      </c>
      <c r="Y385" t="b">
        <f>OR(Tabla411914[[#This Row],[Tiempo_lineal (ns)]]&gt;$I$508,Tabla411914[[#This Row],[Tiempo_lineal (ns)]]&lt;$I$509)</f>
        <v>0</v>
      </c>
      <c r="Z385" t="b">
        <f>OR(Tabla411914[[#This Row],[Tiempo_normal (ns)]]&gt;$J$508,Tabla411914[[#This Row],[Tiempo_normal (ns)]]&lt;$J$509)</f>
        <v>0</v>
      </c>
      <c r="AA385" s="7">
        <v>382</v>
      </c>
      <c r="AB385" t="b">
        <f>OR(Tabla5121015[[#This Row],[Tiempo_lineal (ns)]]&gt;$L$508,Tabla5121015[[#This Row],[Tiempo_lineal (ns)]]&lt;$L$509)</f>
        <v>0</v>
      </c>
      <c r="AC385" t="b">
        <f>OR(Tabla5121015[[#This Row],[Tiempo_normal (ns)]]&gt;$M$508,Tabla5121015[[#This Row],[Tiempo_normal (ns)]]&lt;$M$509)</f>
        <v>1</v>
      </c>
      <c r="AD385" s="7">
        <v>382</v>
      </c>
      <c r="AE385" t="b">
        <f>OR(Tabla6131116[[#This Row],[Tiempo_lineal (ns)]]&gt;$O$508,Tabla6131116[[#This Row],[Tiempo_lineal (ns)]]&lt;$O$509)</f>
        <v>1</v>
      </c>
      <c r="AF385" s="6" t="b">
        <f>OR(Tabla6131116[[#This Row],[Tiempo_normal (ns)]]&gt;$P$508,Tabla6131116[[#This Row],[Tiempo_normal (ns)]]&lt;$P$509)</f>
        <v>0</v>
      </c>
    </row>
    <row r="386" spans="2:32" x14ac:dyDescent="0.3">
      <c r="B386">
        <v>383</v>
      </c>
      <c r="C386">
        <v>4013</v>
      </c>
      <c r="D386">
        <v>1582</v>
      </c>
      <c r="E386">
        <v>383</v>
      </c>
      <c r="F386">
        <v>5112</v>
      </c>
      <c r="G386">
        <v>959</v>
      </c>
      <c r="H386">
        <v>383</v>
      </c>
      <c r="I386">
        <v>17085</v>
      </c>
      <c r="J386">
        <v>3970</v>
      </c>
      <c r="K386">
        <v>383</v>
      </c>
      <c r="L386">
        <v>45544</v>
      </c>
      <c r="M386">
        <v>36994</v>
      </c>
      <c r="N386">
        <v>383</v>
      </c>
      <c r="O386">
        <v>132996</v>
      </c>
      <c r="P386">
        <v>206176</v>
      </c>
      <c r="R386" s="5">
        <v>383</v>
      </c>
      <c r="S386" t="b">
        <f>OR(Tabla19712[[#This Row],[Tiempo_lineal (ns)]]&gt;$C$508,Tabla19712[[#This Row],[Tiempo_lineal (ns)]]&lt;$C$509)</f>
        <v>0</v>
      </c>
      <c r="T386" t="b">
        <f>OR(Tabla19712[[#This Row],[Tiempo_normal (ns)]]&gt;$D$508,Tabla19712[[#This Row],[Tiempo_normal (ns)]]&lt;$D$509)</f>
        <v>0</v>
      </c>
      <c r="U386" s="5">
        <v>383</v>
      </c>
      <c r="V386" t="b">
        <f>OR(Tabla310813[[#This Row],[Tiempo_lineal (ns)]]&gt;$F$508,Tabla310813[[#This Row],[Tiempo_lineal (ns)]]&lt;$F$509)</f>
        <v>0</v>
      </c>
      <c r="W386" t="b">
        <f>OR(Tabla310813[[#This Row],[Tiempo_normal (ns)]]&gt;$G$508,Tabla310813[[#This Row],[Tiempo_normal (ns)]]&lt;$G$509)</f>
        <v>0</v>
      </c>
      <c r="X386" s="5">
        <v>383</v>
      </c>
      <c r="Y386" t="b">
        <f>OR(Tabla411914[[#This Row],[Tiempo_lineal (ns)]]&gt;$I$508,Tabla411914[[#This Row],[Tiempo_lineal (ns)]]&lt;$I$509)</f>
        <v>0</v>
      </c>
      <c r="Z386" t="b">
        <f>OR(Tabla411914[[#This Row],[Tiempo_normal (ns)]]&gt;$J$508,Tabla411914[[#This Row],[Tiempo_normal (ns)]]&lt;$J$509)</f>
        <v>0</v>
      </c>
      <c r="AA386" s="5">
        <v>383</v>
      </c>
      <c r="AB386" t="b">
        <f>OR(Tabla5121015[[#This Row],[Tiempo_lineal (ns)]]&gt;$L$508,Tabla5121015[[#This Row],[Tiempo_lineal (ns)]]&lt;$L$509)</f>
        <v>0</v>
      </c>
      <c r="AC386" t="b">
        <f>OR(Tabla5121015[[#This Row],[Tiempo_normal (ns)]]&gt;$M$508,Tabla5121015[[#This Row],[Tiempo_normal (ns)]]&lt;$M$509)</f>
        <v>1</v>
      </c>
      <c r="AD386" s="5">
        <v>383</v>
      </c>
      <c r="AE386" t="b">
        <f>OR(Tabla6131116[[#This Row],[Tiempo_lineal (ns)]]&gt;$O$508,Tabla6131116[[#This Row],[Tiempo_lineal (ns)]]&lt;$O$509)</f>
        <v>0</v>
      </c>
      <c r="AF386" s="6" t="b">
        <f>OR(Tabla6131116[[#This Row],[Tiempo_normal (ns)]]&gt;$P$508,Tabla6131116[[#This Row],[Tiempo_normal (ns)]]&lt;$P$509)</f>
        <v>1</v>
      </c>
    </row>
    <row r="387" spans="2:32" x14ac:dyDescent="0.3">
      <c r="B387">
        <v>384</v>
      </c>
      <c r="C387">
        <v>4055</v>
      </c>
      <c r="D387">
        <v>4209</v>
      </c>
      <c r="E387">
        <v>384</v>
      </c>
      <c r="F387">
        <v>4951</v>
      </c>
      <c r="G387">
        <v>1265</v>
      </c>
      <c r="H387">
        <v>384</v>
      </c>
      <c r="I387">
        <v>18444</v>
      </c>
      <c r="J387">
        <v>6374</v>
      </c>
      <c r="K387">
        <v>384</v>
      </c>
      <c r="L387">
        <v>16328</v>
      </c>
      <c r="M387">
        <v>6496</v>
      </c>
      <c r="N387">
        <v>384</v>
      </c>
      <c r="O387">
        <v>132531</v>
      </c>
      <c r="P387">
        <v>178856</v>
      </c>
      <c r="R387" s="7">
        <v>384</v>
      </c>
      <c r="S387" t="b">
        <f>OR(Tabla19712[[#This Row],[Tiempo_lineal (ns)]]&gt;$C$508,Tabla19712[[#This Row],[Tiempo_lineal (ns)]]&lt;$C$509)</f>
        <v>0</v>
      </c>
      <c r="T387" t="b">
        <f>OR(Tabla19712[[#This Row],[Tiempo_normal (ns)]]&gt;$D$508,Tabla19712[[#This Row],[Tiempo_normal (ns)]]&lt;$D$509)</f>
        <v>1</v>
      </c>
      <c r="U387" s="7">
        <v>384</v>
      </c>
      <c r="V387" t="b">
        <f>OR(Tabla310813[[#This Row],[Tiempo_lineal (ns)]]&gt;$F$508,Tabla310813[[#This Row],[Tiempo_lineal (ns)]]&lt;$F$509)</f>
        <v>0</v>
      </c>
      <c r="W387" t="b">
        <f>OR(Tabla310813[[#This Row],[Tiempo_normal (ns)]]&gt;$G$508,Tabla310813[[#This Row],[Tiempo_normal (ns)]]&lt;$G$509)</f>
        <v>0</v>
      </c>
      <c r="X387" s="7">
        <v>384</v>
      </c>
      <c r="Y387" t="b">
        <f>OR(Tabla411914[[#This Row],[Tiempo_lineal (ns)]]&gt;$I$508,Tabla411914[[#This Row],[Tiempo_lineal (ns)]]&lt;$I$509)</f>
        <v>0</v>
      </c>
      <c r="Z387" t="b">
        <f>OR(Tabla411914[[#This Row],[Tiempo_normal (ns)]]&gt;$J$508,Tabla411914[[#This Row],[Tiempo_normal (ns)]]&lt;$J$509)</f>
        <v>0</v>
      </c>
      <c r="AA387" s="7">
        <v>384</v>
      </c>
      <c r="AB387" t="b">
        <f>OR(Tabla5121015[[#This Row],[Tiempo_lineal (ns)]]&gt;$L$508,Tabla5121015[[#This Row],[Tiempo_lineal (ns)]]&lt;$L$509)</f>
        <v>1</v>
      </c>
      <c r="AC387" t="b">
        <f>OR(Tabla5121015[[#This Row],[Tiempo_normal (ns)]]&gt;$M$508,Tabla5121015[[#This Row],[Tiempo_normal (ns)]]&lt;$M$509)</f>
        <v>0</v>
      </c>
      <c r="AD387" s="7">
        <v>384</v>
      </c>
      <c r="AE387" t="b">
        <f>OR(Tabla6131116[[#This Row],[Tiempo_lineal (ns)]]&gt;$O$508,Tabla6131116[[#This Row],[Tiempo_lineal (ns)]]&lt;$O$509)</f>
        <v>0</v>
      </c>
      <c r="AF387" s="6" t="b">
        <f>OR(Tabla6131116[[#This Row],[Tiempo_normal (ns)]]&gt;$P$508,Tabla6131116[[#This Row],[Tiempo_normal (ns)]]&lt;$P$509)</f>
        <v>1</v>
      </c>
    </row>
    <row r="388" spans="2:32" x14ac:dyDescent="0.3">
      <c r="B388">
        <v>385</v>
      </c>
      <c r="C388">
        <v>3754</v>
      </c>
      <c r="D388">
        <v>1330</v>
      </c>
      <c r="E388">
        <v>385</v>
      </c>
      <c r="F388">
        <v>11241</v>
      </c>
      <c r="G388">
        <v>1446</v>
      </c>
      <c r="H388">
        <v>385</v>
      </c>
      <c r="I388">
        <v>20525</v>
      </c>
      <c r="J388">
        <v>22316</v>
      </c>
      <c r="K388">
        <v>385</v>
      </c>
      <c r="L388">
        <v>43015</v>
      </c>
      <c r="M388">
        <v>6179</v>
      </c>
      <c r="N388">
        <v>385</v>
      </c>
      <c r="O388">
        <v>300520</v>
      </c>
      <c r="P388">
        <v>8421</v>
      </c>
      <c r="R388" s="5">
        <v>385</v>
      </c>
      <c r="S388" t="b">
        <f>OR(Tabla19712[[#This Row],[Tiempo_lineal (ns)]]&gt;$C$508,Tabla19712[[#This Row],[Tiempo_lineal (ns)]]&lt;$C$509)</f>
        <v>0</v>
      </c>
      <c r="T388" t="b">
        <f>OR(Tabla19712[[#This Row],[Tiempo_normal (ns)]]&gt;$D$508,Tabla19712[[#This Row],[Tiempo_normal (ns)]]&lt;$D$509)</f>
        <v>0</v>
      </c>
      <c r="U388" s="5">
        <v>385</v>
      </c>
      <c r="V388" t="b">
        <f>OR(Tabla310813[[#This Row],[Tiempo_lineal (ns)]]&gt;$F$508,Tabla310813[[#This Row],[Tiempo_lineal (ns)]]&lt;$F$509)</f>
        <v>1</v>
      </c>
      <c r="W388" t="b">
        <f>OR(Tabla310813[[#This Row],[Tiempo_normal (ns)]]&gt;$G$508,Tabla310813[[#This Row],[Tiempo_normal (ns)]]&lt;$G$509)</f>
        <v>0</v>
      </c>
      <c r="X388" s="5">
        <v>385</v>
      </c>
      <c r="Y388" t="b">
        <f>OR(Tabla411914[[#This Row],[Tiempo_lineal (ns)]]&gt;$I$508,Tabla411914[[#This Row],[Tiempo_lineal (ns)]]&lt;$I$509)</f>
        <v>0</v>
      </c>
      <c r="Z388" t="b">
        <f>OR(Tabla411914[[#This Row],[Tiempo_normal (ns)]]&gt;$J$508,Tabla411914[[#This Row],[Tiempo_normal (ns)]]&lt;$J$509)</f>
        <v>1</v>
      </c>
      <c r="AA388" s="5">
        <v>385</v>
      </c>
      <c r="AB388" t="b">
        <f>OR(Tabla5121015[[#This Row],[Tiempo_lineal (ns)]]&gt;$L$508,Tabla5121015[[#This Row],[Tiempo_lineal (ns)]]&lt;$L$509)</f>
        <v>0</v>
      </c>
      <c r="AC388" t="b">
        <f>OR(Tabla5121015[[#This Row],[Tiempo_normal (ns)]]&gt;$M$508,Tabla5121015[[#This Row],[Tiempo_normal (ns)]]&lt;$M$509)</f>
        <v>0</v>
      </c>
      <c r="AD388" s="5">
        <v>385</v>
      </c>
      <c r="AE388" t="b">
        <f>OR(Tabla6131116[[#This Row],[Tiempo_lineal (ns)]]&gt;$O$508,Tabla6131116[[#This Row],[Tiempo_lineal (ns)]]&lt;$O$509)</f>
        <v>1</v>
      </c>
      <c r="AF388" s="6" t="b">
        <f>OR(Tabla6131116[[#This Row],[Tiempo_normal (ns)]]&gt;$P$508,Tabla6131116[[#This Row],[Tiempo_normal (ns)]]&lt;$P$509)</f>
        <v>0</v>
      </c>
    </row>
    <row r="389" spans="2:32" x14ac:dyDescent="0.3">
      <c r="B389">
        <v>386</v>
      </c>
      <c r="C389">
        <v>2928</v>
      </c>
      <c r="D389">
        <v>2652</v>
      </c>
      <c r="E389">
        <v>386</v>
      </c>
      <c r="F389">
        <v>6565</v>
      </c>
      <c r="G389">
        <v>2030</v>
      </c>
      <c r="H389">
        <v>386</v>
      </c>
      <c r="I389">
        <v>18431</v>
      </c>
      <c r="J389">
        <v>7614</v>
      </c>
      <c r="K389">
        <v>386</v>
      </c>
      <c r="L389">
        <v>42962</v>
      </c>
      <c r="M389">
        <v>4120</v>
      </c>
      <c r="N389">
        <v>386</v>
      </c>
      <c r="O389">
        <v>144955</v>
      </c>
      <c r="P389">
        <v>5334</v>
      </c>
      <c r="R389" s="7">
        <v>386</v>
      </c>
      <c r="S389" t="b">
        <f>OR(Tabla19712[[#This Row],[Tiempo_lineal (ns)]]&gt;$C$508,Tabla19712[[#This Row],[Tiempo_lineal (ns)]]&lt;$C$509)</f>
        <v>0</v>
      </c>
      <c r="T389" t="b">
        <f>OR(Tabla19712[[#This Row],[Tiempo_normal (ns)]]&gt;$D$508,Tabla19712[[#This Row],[Tiempo_normal (ns)]]&lt;$D$509)</f>
        <v>0</v>
      </c>
      <c r="U389" s="7">
        <v>386</v>
      </c>
      <c r="V389" t="b">
        <f>OR(Tabla310813[[#This Row],[Tiempo_lineal (ns)]]&gt;$F$508,Tabla310813[[#This Row],[Tiempo_lineal (ns)]]&lt;$F$509)</f>
        <v>0</v>
      </c>
      <c r="W389" t="b">
        <f>OR(Tabla310813[[#This Row],[Tiempo_normal (ns)]]&gt;$G$508,Tabla310813[[#This Row],[Tiempo_normal (ns)]]&lt;$G$509)</f>
        <v>0</v>
      </c>
      <c r="X389" s="7">
        <v>386</v>
      </c>
      <c r="Y389" t="b">
        <f>OR(Tabla411914[[#This Row],[Tiempo_lineal (ns)]]&gt;$I$508,Tabla411914[[#This Row],[Tiempo_lineal (ns)]]&lt;$I$509)</f>
        <v>0</v>
      </c>
      <c r="Z389" t="b">
        <f>OR(Tabla411914[[#This Row],[Tiempo_normal (ns)]]&gt;$J$508,Tabla411914[[#This Row],[Tiempo_normal (ns)]]&lt;$J$509)</f>
        <v>0</v>
      </c>
      <c r="AA389" s="7">
        <v>386</v>
      </c>
      <c r="AB389" t="b">
        <f>OR(Tabla5121015[[#This Row],[Tiempo_lineal (ns)]]&gt;$L$508,Tabla5121015[[#This Row],[Tiempo_lineal (ns)]]&lt;$L$509)</f>
        <v>0</v>
      </c>
      <c r="AC389" t="b">
        <f>OR(Tabla5121015[[#This Row],[Tiempo_normal (ns)]]&gt;$M$508,Tabla5121015[[#This Row],[Tiempo_normal (ns)]]&lt;$M$509)</f>
        <v>0</v>
      </c>
      <c r="AD389" s="7">
        <v>386</v>
      </c>
      <c r="AE389" t="b">
        <f>OR(Tabla6131116[[#This Row],[Tiempo_lineal (ns)]]&gt;$O$508,Tabla6131116[[#This Row],[Tiempo_lineal (ns)]]&lt;$O$509)</f>
        <v>0</v>
      </c>
      <c r="AF389" s="6" t="b">
        <f>OR(Tabla6131116[[#This Row],[Tiempo_normal (ns)]]&gt;$P$508,Tabla6131116[[#This Row],[Tiempo_normal (ns)]]&lt;$P$509)</f>
        <v>0</v>
      </c>
    </row>
    <row r="390" spans="2:32" x14ac:dyDescent="0.3">
      <c r="B390">
        <v>387</v>
      </c>
      <c r="C390">
        <v>1823</v>
      </c>
      <c r="D390">
        <v>1050</v>
      </c>
      <c r="E390">
        <v>387</v>
      </c>
      <c r="F390">
        <v>5909</v>
      </c>
      <c r="G390">
        <v>1797</v>
      </c>
      <c r="H390">
        <v>387</v>
      </c>
      <c r="I390">
        <v>31707</v>
      </c>
      <c r="J390">
        <v>22904</v>
      </c>
      <c r="K390">
        <v>387</v>
      </c>
      <c r="L390">
        <v>46340</v>
      </c>
      <c r="M390">
        <v>6027</v>
      </c>
      <c r="N390">
        <v>387</v>
      </c>
      <c r="O390">
        <v>141766</v>
      </c>
      <c r="P390">
        <v>6706</v>
      </c>
      <c r="R390" s="5">
        <v>387</v>
      </c>
      <c r="S390" t="b">
        <f>OR(Tabla19712[[#This Row],[Tiempo_lineal (ns)]]&gt;$C$508,Tabla19712[[#This Row],[Tiempo_lineal (ns)]]&lt;$C$509)</f>
        <v>0</v>
      </c>
      <c r="T390" t="b">
        <f>OR(Tabla19712[[#This Row],[Tiempo_normal (ns)]]&gt;$D$508,Tabla19712[[#This Row],[Tiempo_normal (ns)]]&lt;$D$509)</f>
        <v>0</v>
      </c>
      <c r="U390" s="5">
        <v>387</v>
      </c>
      <c r="V390" t="b">
        <f>OR(Tabla310813[[#This Row],[Tiempo_lineal (ns)]]&gt;$F$508,Tabla310813[[#This Row],[Tiempo_lineal (ns)]]&lt;$F$509)</f>
        <v>0</v>
      </c>
      <c r="W390" t="b">
        <f>OR(Tabla310813[[#This Row],[Tiempo_normal (ns)]]&gt;$G$508,Tabla310813[[#This Row],[Tiempo_normal (ns)]]&lt;$G$509)</f>
        <v>0</v>
      </c>
      <c r="X390" s="5">
        <v>387</v>
      </c>
      <c r="Y390" t="b">
        <f>OR(Tabla411914[[#This Row],[Tiempo_lineal (ns)]]&gt;$I$508,Tabla411914[[#This Row],[Tiempo_lineal (ns)]]&lt;$I$509)</f>
        <v>1</v>
      </c>
      <c r="Z390" t="b">
        <f>OR(Tabla411914[[#This Row],[Tiempo_normal (ns)]]&gt;$J$508,Tabla411914[[#This Row],[Tiempo_normal (ns)]]&lt;$J$509)</f>
        <v>1</v>
      </c>
      <c r="AA390" s="5">
        <v>387</v>
      </c>
      <c r="AB390" t="b">
        <f>OR(Tabla5121015[[#This Row],[Tiempo_lineal (ns)]]&gt;$L$508,Tabla5121015[[#This Row],[Tiempo_lineal (ns)]]&lt;$L$509)</f>
        <v>0</v>
      </c>
      <c r="AC390" t="b">
        <f>OR(Tabla5121015[[#This Row],[Tiempo_normal (ns)]]&gt;$M$508,Tabla5121015[[#This Row],[Tiempo_normal (ns)]]&lt;$M$509)</f>
        <v>0</v>
      </c>
      <c r="AD390" s="5">
        <v>387</v>
      </c>
      <c r="AE390" t="b">
        <f>OR(Tabla6131116[[#This Row],[Tiempo_lineal (ns)]]&gt;$O$508,Tabla6131116[[#This Row],[Tiempo_lineal (ns)]]&lt;$O$509)</f>
        <v>0</v>
      </c>
      <c r="AF390" s="6" t="b">
        <f>OR(Tabla6131116[[#This Row],[Tiempo_normal (ns)]]&gt;$P$508,Tabla6131116[[#This Row],[Tiempo_normal (ns)]]&lt;$P$509)</f>
        <v>0</v>
      </c>
    </row>
    <row r="391" spans="2:32" x14ac:dyDescent="0.3">
      <c r="B391">
        <v>388</v>
      </c>
      <c r="C391">
        <v>2620</v>
      </c>
      <c r="D391">
        <v>2284</v>
      </c>
      <c r="E391">
        <v>388</v>
      </c>
      <c r="F391">
        <v>5835</v>
      </c>
      <c r="G391">
        <v>1489</v>
      </c>
      <c r="H391">
        <v>388</v>
      </c>
      <c r="I391">
        <v>19573</v>
      </c>
      <c r="J391">
        <v>6055</v>
      </c>
      <c r="K391">
        <v>388</v>
      </c>
      <c r="L391">
        <v>43563</v>
      </c>
      <c r="M391">
        <v>4636</v>
      </c>
      <c r="N391">
        <v>388</v>
      </c>
      <c r="O391">
        <v>128830</v>
      </c>
      <c r="P391">
        <v>3500</v>
      </c>
      <c r="R391" s="7">
        <v>388</v>
      </c>
      <c r="S391" t="b">
        <f>OR(Tabla19712[[#This Row],[Tiempo_lineal (ns)]]&gt;$C$508,Tabla19712[[#This Row],[Tiempo_lineal (ns)]]&lt;$C$509)</f>
        <v>0</v>
      </c>
      <c r="T391" t="b">
        <f>OR(Tabla19712[[#This Row],[Tiempo_normal (ns)]]&gt;$D$508,Tabla19712[[#This Row],[Tiempo_normal (ns)]]&lt;$D$509)</f>
        <v>0</v>
      </c>
      <c r="U391" s="7">
        <v>388</v>
      </c>
      <c r="V391" t="b">
        <f>OR(Tabla310813[[#This Row],[Tiempo_lineal (ns)]]&gt;$F$508,Tabla310813[[#This Row],[Tiempo_lineal (ns)]]&lt;$F$509)</f>
        <v>0</v>
      </c>
      <c r="W391" t="b">
        <f>OR(Tabla310813[[#This Row],[Tiempo_normal (ns)]]&gt;$G$508,Tabla310813[[#This Row],[Tiempo_normal (ns)]]&lt;$G$509)</f>
        <v>0</v>
      </c>
      <c r="X391" s="7">
        <v>388</v>
      </c>
      <c r="Y391" t="b">
        <f>OR(Tabla411914[[#This Row],[Tiempo_lineal (ns)]]&gt;$I$508,Tabla411914[[#This Row],[Tiempo_lineal (ns)]]&lt;$I$509)</f>
        <v>0</v>
      </c>
      <c r="Z391" t="b">
        <f>OR(Tabla411914[[#This Row],[Tiempo_normal (ns)]]&gt;$J$508,Tabla411914[[#This Row],[Tiempo_normal (ns)]]&lt;$J$509)</f>
        <v>0</v>
      </c>
      <c r="AA391" s="7">
        <v>388</v>
      </c>
      <c r="AB391" t="b">
        <f>OR(Tabla5121015[[#This Row],[Tiempo_lineal (ns)]]&gt;$L$508,Tabla5121015[[#This Row],[Tiempo_lineal (ns)]]&lt;$L$509)</f>
        <v>0</v>
      </c>
      <c r="AC391" t="b">
        <f>OR(Tabla5121015[[#This Row],[Tiempo_normal (ns)]]&gt;$M$508,Tabla5121015[[#This Row],[Tiempo_normal (ns)]]&lt;$M$509)</f>
        <v>0</v>
      </c>
      <c r="AD391" s="7">
        <v>388</v>
      </c>
      <c r="AE391" t="b">
        <f>OR(Tabla6131116[[#This Row],[Tiempo_lineal (ns)]]&gt;$O$508,Tabla6131116[[#This Row],[Tiempo_lineal (ns)]]&lt;$O$509)</f>
        <v>0</v>
      </c>
      <c r="AF391" s="6" t="b">
        <f>OR(Tabla6131116[[#This Row],[Tiempo_normal (ns)]]&gt;$P$508,Tabla6131116[[#This Row],[Tiempo_normal (ns)]]&lt;$P$509)</f>
        <v>0</v>
      </c>
    </row>
    <row r="392" spans="2:32" x14ac:dyDescent="0.3">
      <c r="B392">
        <v>389</v>
      </c>
      <c r="C392">
        <v>5224</v>
      </c>
      <c r="D392">
        <v>2697</v>
      </c>
      <c r="E392">
        <v>389</v>
      </c>
      <c r="F392">
        <v>5322</v>
      </c>
      <c r="G392">
        <v>717</v>
      </c>
      <c r="H392">
        <v>389</v>
      </c>
      <c r="I392">
        <v>22381</v>
      </c>
      <c r="J392">
        <v>3830</v>
      </c>
      <c r="K392">
        <v>389</v>
      </c>
      <c r="L392">
        <v>43924</v>
      </c>
      <c r="M392">
        <v>6868</v>
      </c>
      <c r="N392">
        <v>389</v>
      </c>
      <c r="O392">
        <v>133393</v>
      </c>
      <c r="P392">
        <v>166450</v>
      </c>
      <c r="R392" s="5">
        <v>389</v>
      </c>
      <c r="S392" t="b">
        <f>OR(Tabla19712[[#This Row],[Tiempo_lineal (ns)]]&gt;$C$508,Tabla19712[[#This Row],[Tiempo_lineal (ns)]]&lt;$C$509)</f>
        <v>1</v>
      </c>
      <c r="T392" t="b">
        <f>OR(Tabla19712[[#This Row],[Tiempo_normal (ns)]]&gt;$D$508,Tabla19712[[#This Row],[Tiempo_normal (ns)]]&lt;$D$509)</f>
        <v>0</v>
      </c>
      <c r="U392" s="5">
        <v>389</v>
      </c>
      <c r="V392" t="b">
        <f>OR(Tabla310813[[#This Row],[Tiempo_lineal (ns)]]&gt;$F$508,Tabla310813[[#This Row],[Tiempo_lineal (ns)]]&lt;$F$509)</f>
        <v>0</v>
      </c>
      <c r="W392" t="b">
        <f>OR(Tabla310813[[#This Row],[Tiempo_normal (ns)]]&gt;$G$508,Tabla310813[[#This Row],[Tiempo_normal (ns)]]&lt;$G$509)</f>
        <v>0</v>
      </c>
      <c r="X392" s="5">
        <v>389</v>
      </c>
      <c r="Y392" t="b">
        <f>OR(Tabla411914[[#This Row],[Tiempo_lineal (ns)]]&gt;$I$508,Tabla411914[[#This Row],[Tiempo_lineal (ns)]]&lt;$I$509)</f>
        <v>0</v>
      </c>
      <c r="Z392" t="b">
        <f>OR(Tabla411914[[#This Row],[Tiempo_normal (ns)]]&gt;$J$508,Tabla411914[[#This Row],[Tiempo_normal (ns)]]&lt;$J$509)</f>
        <v>0</v>
      </c>
      <c r="AA392" s="5">
        <v>389</v>
      </c>
      <c r="AB392" t="b">
        <f>OR(Tabla5121015[[#This Row],[Tiempo_lineal (ns)]]&gt;$L$508,Tabla5121015[[#This Row],[Tiempo_lineal (ns)]]&lt;$L$509)</f>
        <v>0</v>
      </c>
      <c r="AC392" t="b">
        <f>OR(Tabla5121015[[#This Row],[Tiempo_normal (ns)]]&gt;$M$508,Tabla5121015[[#This Row],[Tiempo_normal (ns)]]&lt;$M$509)</f>
        <v>0</v>
      </c>
      <c r="AD392" s="5">
        <v>389</v>
      </c>
      <c r="AE392" t="b">
        <f>OR(Tabla6131116[[#This Row],[Tiempo_lineal (ns)]]&gt;$O$508,Tabla6131116[[#This Row],[Tiempo_lineal (ns)]]&lt;$O$509)</f>
        <v>0</v>
      </c>
      <c r="AF392" s="6" t="b">
        <f>OR(Tabla6131116[[#This Row],[Tiempo_normal (ns)]]&gt;$P$508,Tabla6131116[[#This Row],[Tiempo_normal (ns)]]&lt;$P$509)</f>
        <v>1</v>
      </c>
    </row>
    <row r="393" spans="2:32" x14ac:dyDescent="0.3">
      <c r="B393">
        <v>390</v>
      </c>
      <c r="C393">
        <v>3156</v>
      </c>
      <c r="D393">
        <v>1957</v>
      </c>
      <c r="E393">
        <v>390</v>
      </c>
      <c r="F393">
        <v>5831</v>
      </c>
      <c r="G393">
        <v>3425</v>
      </c>
      <c r="H393">
        <v>390</v>
      </c>
      <c r="I393">
        <v>16424</v>
      </c>
      <c r="J393">
        <v>14260</v>
      </c>
      <c r="K393">
        <v>390</v>
      </c>
      <c r="L393">
        <v>17605</v>
      </c>
      <c r="M393">
        <v>5663</v>
      </c>
      <c r="N393">
        <v>390</v>
      </c>
      <c r="O393">
        <v>230694</v>
      </c>
      <c r="P393">
        <v>12258</v>
      </c>
      <c r="R393" s="7">
        <v>390</v>
      </c>
      <c r="S393" t="b">
        <f>OR(Tabla19712[[#This Row],[Tiempo_lineal (ns)]]&gt;$C$508,Tabla19712[[#This Row],[Tiempo_lineal (ns)]]&lt;$C$509)</f>
        <v>0</v>
      </c>
      <c r="T393" t="b">
        <f>OR(Tabla19712[[#This Row],[Tiempo_normal (ns)]]&gt;$D$508,Tabla19712[[#This Row],[Tiempo_normal (ns)]]&lt;$D$509)</f>
        <v>0</v>
      </c>
      <c r="U393" s="7">
        <v>390</v>
      </c>
      <c r="V393" t="b">
        <f>OR(Tabla310813[[#This Row],[Tiempo_lineal (ns)]]&gt;$F$508,Tabla310813[[#This Row],[Tiempo_lineal (ns)]]&lt;$F$509)</f>
        <v>0</v>
      </c>
      <c r="W393" t="b">
        <f>OR(Tabla310813[[#This Row],[Tiempo_normal (ns)]]&gt;$G$508,Tabla310813[[#This Row],[Tiempo_normal (ns)]]&lt;$G$509)</f>
        <v>0</v>
      </c>
      <c r="X393" s="7">
        <v>390</v>
      </c>
      <c r="Y393" t="b">
        <f>OR(Tabla411914[[#This Row],[Tiempo_lineal (ns)]]&gt;$I$508,Tabla411914[[#This Row],[Tiempo_lineal (ns)]]&lt;$I$509)</f>
        <v>0</v>
      </c>
      <c r="Z393" t="b">
        <f>OR(Tabla411914[[#This Row],[Tiempo_normal (ns)]]&gt;$J$508,Tabla411914[[#This Row],[Tiempo_normal (ns)]]&lt;$J$509)</f>
        <v>0</v>
      </c>
      <c r="AA393" s="7">
        <v>390</v>
      </c>
      <c r="AB393" t="b">
        <f>OR(Tabla5121015[[#This Row],[Tiempo_lineal (ns)]]&gt;$L$508,Tabla5121015[[#This Row],[Tiempo_lineal (ns)]]&lt;$L$509)</f>
        <v>1</v>
      </c>
      <c r="AC393" t="b">
        <f>OR(Tabla5121015[[#This Row],[Tiempo_normal (ns)]]&gt;$M$508,Tabla5121015[[#This Row],[Tiempo_normal (ns)]]&lt;$M$509)</f>
        <v>0</v>
      </c>
      <c r="AD393" s="7">
        <v>390</v>
      </c>
      <c r="AE393" t="b">
        <f>OR(Tabla6131116[[#This Row],[Tiempo_lineal (ns)]]&gt;$O$508,Tabla6131116[[#This Row],[Tiempo_lineal (ns)]]&lt;$O$509)</f>
        <v>1</v>
      </c>
      <c r="AF393" s="6" t="b">
        <f>OR(Tabla6131116[[#This Row],[Tiempo_normal (ns)]]&gt;$P$508,Tabla6131116[[#This Row],[Tiempo_normal (ns)]]&lt;$P$509)</f>
        <v>0</v>
      </c>
    </row>
    <row r="394" spans="2:32" x14ac:dyDescent="0.3">
      <c r="B394">
        <v>391</v>
      </c>
      <c r="C394">
        <v>2483</v>
      </c>
      <c r="D394">
        <v>2521</v>
      </c>
      <c r="E394">
        <v>391</v>
      </c>
      <c r="F394">
        <v>10070</v>
      </c>
      <c r="G394">
        <v>2536</v>
      </c>
      <c r="H394">
        <v>391</v>
      </c>
      <c r="I394">
        <v>21060</v>
      </c>
      <c r="J394">
        <v>4823</v>
      </c>
      <c r="K394">
        <v>391</v>
      </c>
      <c r="L394">
        <v>19822</v>
      </c>
      <c r="M394">
        <v>45290</v>
      </c>
      <c r="N394">
        <v>391</v>
      </c>
      <c r="O394">
        <v>131891</v>
      </c>
      <c r="P394">
        <v>6054</v>
      </c>
      <c r="R394" s="5">
        <v>391</v>
      </c>
      <c r="S394" t="b">
        <f>OR(Tabla19712[[#This Row],[Tiempo_lineal (ns)]]&gt;$C$508,Tabla19712[[#This Row],[Tiempo_lineal (ns)]]&lt;$C$509)</f>
        <v>0</v>
      </c>
      <c r="T394" t="b">
        <f>OR(Tabla19712[[#This Row],[Tiempo_normal (ns)]]&gt;$D$508,Tabla19712[[#This Row],[Tiempo_normal (ns)]]&lt;$D$509)</f>
        <v>0</v>
      </c>
      <c r="U394" s="5">
        <v>391</v>
      </c>
      <c r="V394" t="b">
        <f>OR(Tabla310813[[#This Row],[Tiempo_lineal (ns)]]&gt;$F$508,Tabla310813[[#This Row],[Tiempo_lineal (ns)]]&lt;$F$509)</f>
        <v>1</v>
      </c>
      <c r="W394" t="b">
        <f>OR(Tabla310813[[#This Row],[Tiempo_normal (ns)]]&gt;$G$508,Tabla310813[[#This Row],[Tiempo_normal (ns)]]&lt;$G$509)</f>
        <v>0</v>
      </c>
      <c r="X394" s="5">
        <v>391</v>
      </c>
      <c r="Y394" t="b">
        <f>OR(Tabla411914[[#This Row],[Tiempo_lineal (ns)]]&gt;$I$508,Tabla411914[[#This Row],[Tiempo_lineal (ns)]]&lt;$I$509)</f>
        <v>0</v>
      </c>
      <c r="Z394" t="b">
        <f>OR(Tabla411914[[#This Row],[Tiempo_normal (ns)]]&gt;$J$508,Tabla411914[[#This Row],[Tiempo_normal (ns)]]&lt;$J$509)</f>
        <v>0</v>
      </c>
      <c r="AA394" s="5">
        <v>391</v>
      </c>
      <c r="AB394" t="b">
        <f>OR(Tabla5121015[[#This Row],[Tiempo_lineal (ns)]]&gt;$L$508,Tabla5121015[[#This Row],[Tiempo_lineal (ns)]]&lt;$L$509)</f>
        <v>1</v>
      </c>
      <c r="AC394" t="b">
        <f>OR(Tabla5121015[[#This Row],[Tiempo_normal (ns)]]&gt;$M$508,Tabla5121015[[#This Row],[Tiempo_normal (ns)]]&lt;$M$509)</f>
        <v>1</v>
      </c>
      <c r="AD394" s="5">
        <v>391</v>
      </c>
      <c r="AE394" t="b">
        <f>OR(Tabla6131116[[#This Row],[Tiempo_lineal (ns)]]&gt;$O$508,Tabla6131116[[#This Row],[Tiempo_lineal (ns)]]&lt;$O$509)</f>
        <v>0</v>
      </c>
      <c r="AF394" s="6" t="b">
        <f>OR(Tabla6131116[[#This Row],[Tiempo_normal (ns)]]&gt;$P$508,Tabla6131116[[#This Row],[Tiempo_normal (ns)]]&lt;$P$509)</f>
        <v>0</v>
      </c>
    </row>
    <row r="395" spans="2:32" x14ac:dyDescent="0.3">
      <c r="B395">
        <v>392</v>
      </c>
      <c r="C395">
        <v>4083</v>
      </c>
      <c r="D395">
        <v>1305</v>
      </c>
      <c r="E395">
        <v>392</v>
      </c>
      <c r="F395">
        <v>9327</v>
      </c>
      <c r="G395">
        <v>6988</v>
      </c>
      <c r="H395">
        <v>392</v>
      </c>
      <c r="I395">
        <v>18251</v>
      </c>
      <c r="J395">
        <v>9849</v>
      </c>
      <c r="K395">
        <v>392</v>
      </c>
      <c r="L395">
        <v>43394</v>
      </c>
      <c r="M395">
        <v>4103</v>
      </c>
      <c r="N395">
        <v>392</v>
      </c>
      <c r="O395">
        <v>132850</v>
      </c>
      <c r="P395">
        <v>6427</v>
      </c>
      <c r="R395" s="7">
        <v>392</v>
      </c>
      <c r="S395" t="b">
        <f>OR(Tabla19712[[#This Row],[Tiempo_lineal (ns)]]&gt;$C$508,Tabla19712[[#This Row],[Tiempo_lineal (ns)]]&lt;$C$509)</f>
        <v>0</v>
      </c>
      <c r="T395" t="b">
        <f>OR(Tabla19712[[#This Row],[Tiempo_normal (ns)]]&gt;$D$508,Tabla19712[[#This Row],[Tiempo_normal (ns)]]&lt;$D$509)</f>
        <v>0</v>
      </c>
      <c r="U395" s="7">
        <v>392</v>
      </c>
      <c r="V395" t="b">
        <f>OR(Tabla310813[[#This Row],[Tiempo_lineal (ns)]]&gt;$F$508,Tabla310813[[#This Row],[Tiempo_lineal (ns)]]&lt;$F$509)</f>
        <v>0</v>
      </c>
      <c r="W395" t="b">
        <f>OR(Tabla310813[[#This Row],[Tiempo_normal (ns)]]&gt;$G$508,Tabla310813[[#This Row],[Tiempo_normal (ns)]]&lt;$G$509)</f>
        <v>1</v>
      </c>
      <c r="X395" s="7">
        <v>392</v>
      </c>
      <c r="Y395" t="b">
        <f>OR(Tabla411914[[#This Row],[Tiempo_lineal (ns)]]&gt;$I$508,Tabla411914[[#This Row],[Tiempo_lineal (ns)]]&lt;$I$509)</f>
        <v>0</v>
      </c>
      <c r="Z395" t="b">
        <f>OR(Tabla411914[[#This Row],[Tiempo_normal (ns)]]&gt;$J$508,Tabla411914[[#This Row],[Tiempo_normal (ns)]]&lt;$J$509)</f>
        <v>0</v>
      </c>
      <c r="AA395" s="7">
        <v>392</v>
      </c>
      <c r="AB395" t="b">
        <f>OR(Tabla5121015[[#This Row],[Tiempo_lineal (ns)]]&gt;$L$508,Tabla5121015[[#This Row],[Tiempo_lineal (ns)]]&lt;$L$509)</f>
        <v>0</v>
      </c>
      <c r="AC395" t="b">
        <f>OR(Tabla5121015[[#This Row],[Tiempo_normal (ns)]]&gt;$M$508,Tabla5121015[[#This Row],[Tiempo_normal (ns)]]&lt;$M$509)</f>
        <v>0</v>
      </c>
      <c r="AD395" s="7">
        <v>392</v>
      </c>
      <c r="AE395" t="b">
        <f>OR(Tabla6131116[[#This Row],[Tiempo_lineal (ns)]]&gt;$O$508,Tabla6131116[[#This Row],[Tiempo_lineal (ns)]]&lt;$O$509)</f>
        <v>0</v>
      </c>
      <c r="AF395" s="6" t="b">
        <f>OR(Tabla6131116[[#This Row],[Tiempo_normal (ns)]]&gt;$P$508,Tabla6131116[[#This Row],[Tiempo_normal (ns)]]&lt;$P$509)</f>
        <v>0</v>
      </c>
    </row>
    <row r="396" spans="2:32" x14ac:dyDescent="0.3">
      <c r="B396">
        <v>393</v>
      </c>
      <c r="C396">
        <v>8628</v>
      </c>
      <c r="D396">
        <v>918</v>
      </c>
      <c r="E396">
        <v>393</v>
      </c>
      <c r="F396">
        <v>9451</v>
      </c>
      <c r="G396">
        <v>2430</v>
      </c>
      <c r="H396">
        <v>393</v>
      </c>
      <c r="I396">
        <v>20195</v>
      </c>
      <c r="J396">
        <v>22264</v>
      </c>
      <c r="K396">
        <v>393</v>
      </c>
      <c r="L396">
        <v>43267</v>
      </c>
      <c r="M396">
        <v>4011</v>
      </c>
      <c r="N396">
        <v>393</v>
      </c>
      <c r="O396">
        <v>218639</v>
      </c>
      <c r="P396">
        <v>7940</v>
      </c>
      <c r="R396" s="5">
        <v>393</v>
      </c>
      <c r="S396" t="b">
        <f>OR(Tabla19712[[#This Row],[Tiempo_lineal (ns)]]&gt;$C$508,Tabla19712[[#This Row],[Tiempo_lineal (ns)]]&lt;$C$509)</f>
        <v>1</v>
      </c>
      <c r="T396" t="b">
        <f>OR(Tabla19712[[#This Row],[Tiempo_normal (ns)]]&gt;$D$508,Tabla19712[[#This Row],[Tiempo_normal (ns)]]&lt;$D$509)</f>
        <v>0</v>
      </c>
      <c r="U396" s="5">
        <v>393</v>
      </c>
      <c r="V396" t="b">
        <f>OR(Tabla310813[[#This Row],[Tiempo_lineal (ns)]]&gt;$F$508,Tabla310813[[#This Row],[Tiempo_lineal (ns)]]&lt;$F$509)</f>
        <v>0</v>
      </c>
      <c r="W396" t="b">
        <f>OR(Tabla310813[[#This Row],[Tiempo_normal (ns)]]&gt;$G$508,Tabla310813[[#This Row],[Tiempo_normal (ns)]]&lt;$G$509)</f>
        <v>0</v>
      </c>
      <c r="X396" s="5">
        <v>393</v>
      </c>
      <c r="Y396" t="b">
        <f>OR(Tabla411914[[#This Row],[Tiempo_lineal (ns)]]&gt;$I$508,Tabla411914[[#This Row],[Tiempo_lineal (ns)]]&lt;$I$509)</f>
        <v>0</v>
      </c>
      <c r="Z396" t="b">
        <f>OR(Tabla411914[[#This Row],[Tiempo_normal (ns)]]&gt;$J$508,Tabla411914[[#This Row],[Tiempo_normal (ns)]]&lt;$J$509)</f>
        <v>1</v>
      </c>
      <c r="AA396" s="5">
        <v>393</v>
      </c>
      <c r="AB396" t="b">
        <f>OR(Tabla5121015[[#This Row],[Tiempo_lineal (ns)]]&gt;$L$508,Tabla5121015[[#This Row],[Tiempo_lineal (ns)]]&lt;$L$509)</f>
        <v>0</v>
      </c>
      <c r="AC396" t="b">
        <f>OR(Tabla5121015[[#This Row],[Tiempo_normal (ns)]]&gt;$M$508,Tabla5121015[[#This Row],[Tiempo_normal (ns)]]&lt;$M$509)</f>
        <v>0</v>
      </c>
      <c r="AD396" s="5">
        <v>393</v>
      </c>
      <c r="AE396" t="b">
        <f>OR(Tabla6131116[[#This Row],[Tiempo_lineal (ns)]]&gt;$O$508,Tabla6131116[[#This Row],[Tiempo_lineal (ns)]]&lt;$O$509)</f>
        <v>1</v>
      </c>
      <c r="AF396" s="6" t="b">
        <f>OR(Tabla6131116[[#This Row],[Tiempo_normal (ns)]]&gt;$P$508,Tabla6131116[[#This Row],[Tiempo_normal (ns)]]&lt;$P$509)</f>
        <v>0</v>
      </c>
    </row>
    <row r="397" spans="2:32" x14ac:dyDescent="0.3">
      <c r="B397">
        <v>394</v>
      </c>
      <c r="C397">
        <v>2588</v>
      </c>
      <c r="D397">
        <v>698</v>
      </c>
      <c r="E397">
        <v>394</v>
      </c>
      <c r="F397">
        <v>8618</v>
      </c>
      <c r="G397">
        <v>1713</v>
      </c>
      <c r="H397">
        <v>394</v>
      </c>
      <c r="I397">
        <v>21272</v>
      </c>
      <c r="J397">
        <v>5609</v>
      </c>
      <c r="K397">
        <v>394</v>
      </c>
      <c r="L397">
        <v>19997</v>
      </c>
      <c r="M397">
        <v>3885</v>
      </c>
      <c r="N397">
        <v>394</v>
      </c>
      <c r="O397">
        <v>30418</v>
      </c>
      <c r="P397">
        <v>34776</v>
      </c>
      <c r="R397" s="7">
        <v>394</v>
      </c>
      <c r="S397" t="b">
        <f>OR(Tabla19712[[#This Row],[Tiempo_lineal (ns)]]&gt;$C$508,Tabla19712[[#This Row],[Tiempo_lineal (ns)]]&lt;$C$509)</f>
        <v>0</v>
      </c>
      <c r="T397" t="b">
        <f>OR(Tabla19712[[#This Row],[Tiempo_normal (ns)]]&gt;$D$508,Tabla19712[[#This Row],[Tiempo_normal (ns)]]&lt;$D$509)</f>
        <v>0</v>
      </c>
      <c r="U397" s="7">
        <v>394</v>
      </c>
      <c r="V397" t="b">
        <f>OR(Tabla310813[[#This Row],[Tiempo_lineal (ns)]]&gt;$F$508,Tabla310813[[#This Row],[Tiempo_lineal (ns)]]&lt;$F$509)</f>
        <v>0</v>
      </c>
      <c r="W397" t="b">
        <f>OR(Tabla310813[[#This Row],[Tiempo_normal (ns)]]&gt;$G$508,Tabla310813[[#This Row],[Tiempo_normal (ns)]]&lt;$G$509)</f>
        <v>0</v>
      </c>
      <c r="X397" s="7">
        <v>394</v>
      </c>
      <c r="Y397" t="b">
        <f>OR(Tabla411914[[#This Row],[Tiempo_lineal (ns)]]&gt;$I$508,Tabla411914[[#This Row],[Tiempo_lineal (ns)]]&lt;$I$509)</f>
        <v>0</v>
      </c>
      <c r="Z397" t="b">
        <f>OR(Tabla411914[[#This Row],[Tiempo_normal (ns)]]&gt;$J$508,Tabla411914[[#This Row],[Tiempo_normal (ns)]]&lt;$J$509)</f>
        <v>0</v>
      </c>
      <c r="AA397" s="7">
        <v>394</v>
      </c>
      <c r="AB397" t="b">
        <f>OR(Tabla5121015[[#This Row],[Tiempo_lineal (ns)]]&gt;$L$508,Tabla5121015[[#This Row],[Tiempo_lineal (ns)]]&lt;$L$509)</f>
        <v>1</v>
      </c>
      <c r="AC397" t="b">
        <f>OR(Tabla5121015[[#This Row],[Tiempo_normal (ns)]]&gt;$M$508,Tabla5121015[[#This Row],[Tiempo_normal (ns)]]&lt;$M$509)</f>
        <v>0</v>
      </c>
      <c r="AD397" s="7">
        <v>394</v>
      </c>
      <c r="AE397" t="b">
        <f>OR(Tabla6131116[[#This Row],[Tiempo_lineal (ns)]]&gt;$O$508,Tabla6131116[[#This Row],[Tiempo_lineal (ns)]]&lt;$O$509)</f>
        <v>1</v>
      </c>
      <c r="AF397" s="6" t="b">
        <f>OR(Tabla6131116[[#This Row],[Tiempo_normal (ns)]]&gt;$P$508,Tabla6131116[[#This Row],[Tiempo_normal (ns)]]&lt;$P$509)</f>
        <v>1</v>
      </c>
    </row>
    <row r="398" spans="2:32" x14ac:dyDescent="0.3">
      <c r="B398">
        <v>395</v>
      </c>
      <c r="C398">
        <v>2651</v>
      </c>
      <c r="D398">
        <v>645</v>
      </c>
      <c r="E398">
        <v>395</v>
      </c>
      <c r="F398">
        <v>6433</v>
      </c>
      <c r="G398">
        <v>4160</v>
      </c>
      <c r="H398">
        <v>395</v>
      </c>
      <c r="I398">
        <v>18024</v>
      </c>
      <c r="J398">
        <v>6659</v>
      </c>
      <c r="K398">
        <v>395</v>
      </c>
      <c r="L398">
        <v>46460</v>
      </c>
      <c r="M398">
        <v>4752</v>
      </c>
      <c r="N398">
        <v>395</v>
      </c>
      <c r="O398">
        <v>227465</v>
      </c>
      <c r="P398">
        <v>199912</v>
      </c>
      <c r="R398" s="5">
        <v>395</v>
      </c>
      <c r="S398" t="b">
        <f>OR(Tabla19712[[#This Row],[Tiempo_lineal (ns)]]&gt;$C$508,Tabla19712[[#This Row],[Tiempo_lineal (ns)]]&lt;$C$509)</f>
        <v>0</v>
      </c>
      <c r="T398" t="b">
        <f>OR(Tabla19712[[#This Row],[Tiempo_normal (ns)]]&gt;$D$508,Tabla19712[[#This Row],[Tiempo_normal (ns)]]&lt;$D$509)</f>
        <v>0</v>
      </c>
      <c r="U398" s="5">
        <v>395</v>
      </c>
      <c r="V398" t="b">
        <f>OR(Tabla310813[[#This Row],[Tiempo_lineal (ns)]]&gt;$F$508,Tabla310813[[#This Row],[Tiempo_lineal (ns)]]&lt;$F$509)</f>
        <v>0</v>
      </c>
      <c r="W398" t="b">
        <f>OR(Tabla310813[[#This Row],[Tiempo_normal (ns)]]&gt;$G$508,Tabla310813[[#This Row],[Tiempo_normal (ns)]]&lt;$G$509)</f>
        <v>0</v>
      </c>
      <c r="X398" s="5">
        <v>395</v>
      </c>
      <c r="Y398" t="b">
        <f>OR(Tabla411914[[#This Row],[Tiempo_lineal (ns)]]&gt;$I$508,Tabla411914[[#This Row],[Tiempo_lineal (ns)]]&lt;$I$509)</f>
        <v>0</v>
      </c>
      <c r="Z398" t="b">
        <f>OR(Tabla411914[[#This Row],[Tiempo_normal (ns)]]&gt;$J$508,Tabla411914[[#This Row],[Tiempo_normal (ns)]]&lt;$J$509)</f>
        <v>0</v>
      </c>
      <c r="AA398" s="5">
        <v>395</v>
      </c>
      <c r="AB398" t="b">
        <f>OR(Tabla5121015[[#This Row],[Tiempo_lineal (ns)]]&gt;$L$508,Tabla5121015[[#This Row],[Tiempo_lineal (ns)]]&lt;$L$509)</f>
        <v>0</v>
      </c>
      <c r="AC398" t="b">
        <f>OR(Tabla5121015[[#This Row],[Tiempo_normal (ns)]]&gt;$M$508,Tabla5121015[[#This Row],[Tiempo_normal (ns)]]&lt;$M$509)</f>
        <v>0</v>
      </c>
      <c r="AD398" s="5">
        <v>395</v>
      </c>
      <c r="AE398" t="b">
        <f>OR(Tabla6131116[[#This Row],[Tiempo_lineal (ns)]]&gt;$O$508,Tabla6131116[[#This Row],[Tiempo_lineal (ns)]]&lt;$O$509)</f>
        <v>1</v>
      </c>
      <c r="AF398" s="6" t="b">
        <f>OR(Tabla6131116[[#This Row],[Tiempo_normal (ns)]]&gt;$P$508,Tabla6131116[[#This Row],[Tiempo_normal (ns)]]&lt;$P$509)</f>
        <v>1</v>
      </c>
    </row>
    <row r="399" spans="2:32" x14ac:dyDescent="0.3">
      <c r="B399">
        <v>396</v>
      </c>
      <c r="C399">
        <v>2605</v>
      </c>
      <c r="D399">
        <v>13827</v>
      </c>
      <c r="E399">
        <v>396</v>
      </c>
      <c r="F399">
        <v>8550</v>
      </c>
      <c r="G399">
        <v>1156</v>
      </c>
      <c r="H399">
        <v>396</v>
      </c>
      <c r="I399">
        <v>18733</v>
      </c>
      <c r="J399">
        <v>25959</v>
      </c>
      <c r="K399">
        <v>396</v>
      </c>
      <c r="L399">
        <v>45045</v>
      </c>
      <c r="M399">
        <v>5956</v>
      </c>
      <c r="N399">
        <v>396</v>
      </c>
      <c r="O399">
        <v>145976</v>
      </c>
      <c r="P399">
        <v>147124</v>
      </c>
      <c r="R399" s="7">
        <v>396</v>
      </c>
      <c r="S399" t="b">
        <f>OR(Tabla19712[[#This Row],[Tiempo_lineal (ns)]]&gt;$C$508,Tabla19712[[#This Row],[Tiempo_lineal (ns)]]&lt;$C$509)</f>
        <v>0</v>
      </c>
      <c r="T399" t="b">
        <f>OR(Tabla19712[[#This Row],[Tiempo_normal (ns)]]&gt;$D$508,Tabla19712[[#This Row],[Tiempo_normal (ns)]]&lt;$D$509)</f>
        <v>1</v>
      </c>
      <c r="U399" s="7">
        <v>396</v>
      </c>
      <c r="V399" t="b">
        <f>OR(Tabla310813[[#This Row],[Tiempo_lineal (ns)]]&gt;$F$508,Tabla310813[[#This Row],[Tiempo_lineal (ns)]]&lt;$F$509)</f>
        <v>0</v>
      </c>
      <c r="W399" t="b">
        <f>OR(Tabla310813[[#This Row],[Tiempo_normal (ns)]]&gt;$G$508,Tabla310813[[#This Row],[Tiempo_normal (ns)]]&lt;$G$509)</f>
        <v>0</v>
      </c>
      <c r="X399" s="7">
        <v>396</v>
      </c>
      <c r="Y399" t="b">
        <f>OR(Tabla411914[[#This Row],[Tiempo_lineal (ns)]]&gt;$I$508,Tabla411914[[#This Row],[Tiempo_lineal (ns)]]&lt;$I$509)</f>
        <v>0</v>
      </c>
      <c r="Z399" t="b">
        <f>OR(Tabla411914[[#This Row],[Tiempo_normal (ns)]]&gt;$J$508,Tabla411914[[#This Row],[Tiempo_normal (ns)]]&lt;$J$509)</f>
        <v>1</v>
      </c>
      <c r="AA399" s="7">
        <v>396</v>
      </c>
      <c r="AB399" t="b">
        <f>OR(Tabla5121015[[#This Row],[Tiempo_lineal (ns)]]&gt;$L$508,Tabla5121015[[#This Row],[Tiempo_lineal (ns)]]&lt;$L$509)</f>
        <v>0</v>
      </c>
      <c r="AC399" t="b">
        <f>OR(Tabla5121015[[#This Row],[Tiempo_normal (ns)]]&gt;$M$508,Tabla5121015[[#This Row],[Tiempo_normal (ns)]]&lt;$M$509)</f>
        <v>0</v>
      </c>
      <c r="AD399" s="7">
        <v>396</v>
      </c>
      <c r="AE399" t="b">
        <f>OR(Tabla6131116[[#This Row],[Tiempo_lineal (ns)]]&gt;$O$508,Tabla6131116[[#This Row],[Tiempo_lineal (ns)]]&lt;$O$509)</f>
        <v>0</v>
      </c>
      <c r="AF399" s="6" t="b">
        <f>OR(Tabla6131116[[#This Row],[Tiempo_normal (ns)]]&gt;$P$508,Tabla6131116[[#This Row],[Tiempo_normal (ns)]]&lt;$P$509)</f>
        <v>1</v>
      </c>
    </row>
    <row r="400" spans="2:32" x14ac:dyDescent="0.3">
      <c r="B400">
        <v>397</v>
      </c>
      <c r="C400">
        <v>2673</v>
      </c>
      <c r="D400">
        <v>2598</v>
      </c>
      <c r="E400">
        <v>397</v>
      </c>
      <c r="F400">
        <v>7231</v>
      </c>
      <c r="G400">
        <v>1221</v>
      </c>
      <c r="H400">
        <v>397</v>
      </c>
      <c r="I400">
        <v>20382</v>
      </c>
      <c r="J400">
        <v>23098</v>
      </c>
      <c r="K400">
        <v>397</v>
      </c>
      <c r="L400">
        <v>43813</v>
      </c>
      <c r="M400">
        <v>4210</v>
      </c>
      <c r="N400">
        <v>397</v>
      </c>
      <c r="O400">
        <v>135150</v>
      </c>
      <c r="P400">
        <v>10978</v>
      </c>
      <c r="R400" s="5">
        <v>397</v>
      </c>
      <c r="S400" t="b">
        <f>OR(Tabla19712[[#This Row],[Tiempo_lineal (ns)]]&gt;$C$508,Tabla19712[[#This Row],[Tiempo_lineal (ns)]]&lt;$C$509)</f>
        <v>0</v>
      </c>
      <c r="T400" t="b">
        <f>OR(Tabla19712[[#This Row],[Tiempo_normal (ns)]]&gt;$D$508,Tabla19712[[#This Row],[Tiempo_normal (ns)]]&lt;$D$509)</f>
        <v>0</v>
      </c>
      <c r="U400" s="5">
        <v>397</v>
      </c>
      <c r="V400" t="b">
        <f>OR(Tabla310813[[#This Row],[Tiempo_lineal (ns)]]&gt;$F$508,Tabla310813[[#This Row],[Tiempo_lineal (ns)]]&lt;$F$509)</f>
        <v>0</v>
      </c>
      <c r="W400" t="b">
        <f>OR(Tabla310813[[#This Row],[Tiempo_normal (ns)]]&gt;$G$508,Tabla310813[[#This Row],[Tiempo_normal (ns)]]&lt;$G$509)</f>
        <v>0</v>
      </c>
      <c r="X400" s="5">
        <v>397</v>
      </c>
      <c r="Y400" t="b">
        <f>OR(Tabla411914[[#This Row],[Tiempo_lineal (ns)]]&gt;$I$508,Tabla411914[[#This Row],[Tiempo_lineal (ns)]]&lt;$I$509)</f>
        <v>0</v>
      </c>
      <c r="Z400" t="b">
        <f>OR(Tabla411914[[#This Row],[Tiempo_normal (ns)]]&gt;$J$508,Tabla411914[[#This Row],[Tiempo_normal (ns)]]&lt;$J$509)</f>
        <v>1</v>
      </c>
      <c r="AA400" s="5">
        <v>397</v>
      </c>
      <c r="AB400" t="b">
        <f>OR(Tabla5121015[[#This Row],[Tiempo_lineal (ns)]]&gt;$L$508,Tabla5121015[[#This Row],[Tiempo_lineal (ns)]]&lt;$L$509)</f>
        <v>0</v>
      </c>
      <c r="AC400" t="b">
        <f>OR(Tabla5121015[[#This Row],[Tiempo_normal (ns)]]&gt;$M$508,Tabla5121015[[#This Row],[Tiempo_normal (ns)]]&lt;$M$509)</f>
        <v>0</v>
      </c>
      <c r="AD400" s="5">
        <v>397</v>
      </c>
      <c r="AE400" t="b">
        <f>OR(Tabla6131116[[#This Row],[Tiempo_lineal (ns)]]&gt;$O$508,Tabla6131116[[#This Row],[Tiempo_lineal (ns)]]&lt;$O$509)</f>
        <v>0</v>
      </c>
      <c r="AF400" s="6" t="b">
        <f>OR(Tabla6131116[[#This Row],[Tiempo_normal (ns)]]&gt;$P$508,Tabla6131116[[#This Row],[Tiempo_normal (ns)]]&lt;$P$509)</f>
        <v>0</v>
      </c>
    </row>
    <row r="401" spans="2:32" x14ac:dyDescent="0.3">
      <c r="B401">
        <v>398</v>
      </c>
      <c r="C401">
        <v>2703</v>
      </c>
      <c r="D401">
        <v>799</v>
      </c>
      <c r="E401">
        <v>398</v>
      </c>
      <c r="F401">
        <v>6018</v>
      </c>
      <c r="G401">
        <v>1357</v>
      </c>
      <c r="H401">
        <v>398</v>
      </c>
      <c r="I401">
        <v>22570</v>
      </c>
      <c r="J401">
        <v>5426</v>
      </c>
      <c r="K401">
        <v>398</v>
      </c>
      <c r="L401">
        <v>43356</v>
      </c>
      <c r="M401">
        <v>40664</v>
      </c>
      <c r="N401">
        <v>398</v>
      </c>
      <c r="O401">
        <v>136174</v>
      </c>
      <c r="P401">
        <v>6715</v>
      </c>
      <c r="R401" s="7">
        <v>398</v>
      </c>
      <c r="S401" t="b">
        <f>OR(Tabla19712[[#This Row],[Tiempo_lineal (ns)]]&gt;$C$508,Tabla19712[[#This Row],[Tiempo_lineal (ns)]]&lt;$C$509)</f>
        <v>0</v>
      </c>
      <c r="T401" t="b">
        <f>OR(Tabla19712[[#This Row],[Tiempo_normal (ns)]]&gt;$D$508,Tabla19712[[#This Row],[Tiempo_normal (ns)]]&lt;$D$509)</f>
        <v>0</v>
      </c>
      <c r="U401" s="7">
        <v>398</v>
      </c>
      <c r="V401" t="b">
        <f>OR(Tabla310813[[#This Row],[Tiempo_lineal (ns)]]&gt;$F$508,Tabla310813[[#This Row],[Tiempo_lineal (ns)]]&lt;$F$509)</f>
        <v>0</v>
      </c>
      <c r="W401" t="b">
        <f>OR(Tabla310813[[#This Row],[Tiempo_normal (ns)]]&gt;$G$508,Tabla310813[[#This Row],[Tiempo_normal (ns)]]&lt;$G$509)</f>
        <v>0</v>
      </c>
      <c r="X401" s="7">
        <v>398</v>
      </c>
      <c r="Y401" t="b">
        <f>OR(Tabla411914[[#This Row],[Tiempo_lineal (ns)]]&gt;$I$508,Tabla411914[[#This Row],[Tiempo_lineal (ns)]]&lt;$I$509)</f>
        <v>0</v>
      </c>
      <c r="Z401" t="b">
        <f>OR(Tabla411914[[#This Row],[Tiempo_normal (ns)]]&gt;$J$508,Tabla411914[[#This Row],[Tiempo_normal (ns)]]&lt;$J$509)</f>
        <v>0</v>
      </c>
      <c r="AA401" s="7">
        <v>398</v>
      </c>
      <c r="AB401" t="b">
        <f>OR(Tabla5121015[[#This Row],[Tiempo_lineal (ns)]]&gt;$L$508,Tabla5121015[[#This Row],[Tiempo_lineal (ns)]]&lt;$L$509)</f>
        <v>0</v>
      </c>
      <c r="AC401" t="b">
        <f>OR(Tabla5121015[[#This Row],[Tiempo_normal (ns)]]&gt;$M$508,Tabla5121015[[#This Row],[Tiempo_normal (ns)]]&lt;$M$509)</f>
        <v>1</v>
      </c>
      <c r="AD401" s="7">
        <v>398</v>
      </c>
      <c r="AE401" t="b">
        <f>OR(Tabla6131116[[#This Row],[Tiempo_lineal (ns)]]&gt;$O$508,Tabla6131116[[#This Row],[Tiempo_lineal (ns)]]&lt;$O$509)</f>
        <v>0</v>
      </c>
      <c r="AF401" s="6" t="b">
        <f>OR(Tabla6131116[[#This Row],[Tiempo_normal (ns)]]&gt;$P$508,Tabla6131116[[#This Row],[Tiempo_normal (ns)]]&lt;$P$509)</f>
        <v>0</v>
      </c>
    </row>
    <row r="402" spans="2:32" x14ac:dyDescent="0.3">
      <c r="B402">
        <v>399</v>
      </c>
      <c r="C402">
        <v>2599</v>
      </c>
      <c r="D402">
        <v>2405</v>
      </c>
      <c r="E402">
        <v>399</v>
      </c>
      <c r="F402">
        <v>7362</v>
      </c>
      <c r="G402">
        <v>6078</v>
      </c>
      <c r="H402">
        <v>399</v>
      </c>
      <c r="I402">
        <v>24339</v>
      </c>
      <c r="J402">
        <v>19430</v>
      </c>
      <c r="K402">
        <v>399</v>
      </c>
      <c r="L402">
        <v>44754</v>
      </c>
      <c r="M402">
        <v>43188</v>
      </c>
      <c r="N402">
        <v>399</v>
      </c>
      <c r="O402">
        <v>134151</v>
      </c>
      <c r="P402">
        <v>5295</v>
      </c>
      <c r="R402" s="5">
        <v>399</v>
      </c>
      <c r="S402" t="b">
        <f>OR(Tabla19712[[#This Row],[Tiempo_lineal (ns)]]&gt;$C$508,Tabla19712[[#This Row],[Tiempo_lineal (ns)]]&lt;$C$509)</f>
        <v>0</v>
      </c>
      <c r="T402" t="b">
        <f>OR(Tabla19712[[#This Row],[Tiempo_normal (ns)]]&gt;$D$508,Tabla19712[[#This Row],[Tiempo_normal (ns)]]&lt;$D$509)</f>
        <v>0</v>
      </c>
      <c r="U402" s="5">
        <v>399</v>
      </c>
      <c r="V402" t="b">
        <f>OR(Tabla310813[[#This Row],[Tiempo_lineal (ns)]]&gt;$F$508,Tabla310813[[#This Row],[Tiempo_lineal (ns)]]&lt;$F$509)</f>
        <v>0</v>
      </c>
      <c r="W402" t="b">
        <f>OR(Tabla310813[[#This Row],[Tiempo_normal (ns)]]&gt;$G$508,Tabla310813[[#This Row],[Tiempo_normal (ns)]]&lt;$G$509)</f>
        <v>0</v>
      </c>
      <c r="X402" s="5">
        <v>399</v>
      </c>
      <c r="Y402" t="b">
        <f>OR(Tabla411914[[#This Row],[Tiempo_lineal (ns)]]&gt;$I$508,Tabla411914[[#This Row],[Tiempo_lineal (ns)]]&lt;$I$509)</f>
        <v>0</v>
      </c>
      <c r="Z402" t="b">
        <f>OR(Tabla411914[[#This Row],[Tiempo_normal (ns)]]&gt;$J$508,Tabla411914[[#This Row],[Tiempo_normal (ns)]]&lt;$J$509)</f>
        <v>1</v>
      </c>
      <c r="AA402" s="5">
        <v>399</v>
      </c>
      <c r="AB402" t="b">
        <f>OR(Tabla5121015[[#This Row],[Tiempo_lineal (ns)]]&gt;$L$508,Tabla5121015[[#This Row],[Tiempo_lineal (ns)]]&lt;$L$509)</f>
        <v>0</v>
      </c>
      <c r="AC402" t="b">
        <f>OR(Tabla5121015[[#This Row],[Tiempo_normal (ns)]]&gt;$M$508,Tabla5121015[[#This Row],[Tiempo_normal (ns)]]&lt;$M$509)</f>
        <v>1</v>
      </c>
      <c r="AD402" s="5">
        <v>399</v>
      </c>
      <c r="AE402" t="b">
        <f>OR(Tabla6131116[[#This Row],[Tiempo_lineal (ns)]]&gt;$O$508,Tabla6131116[[#This Row],[Tiempo_lineal (ns)]]&lt;$O$509)</f>
        <v>0</v>
      </c>
      <c r="AF402" s="6" t="b">
        <f>OR(Tabla6131116[[#This Row],[Tiempo_normal (ns)]]&gt;$P$508,Tabla6131116[[#This Row],[Tiempo_normal (ns)]]&lt;$P$509)</f>
        <v>0</v>
      </c>
    </row>
    <row r="403" spans="2:32" x14ac:dyDescent="0.3">
      <c r="B403">
        <v>400</v>
      </c>
      <c r="C403">
        <v>2729</v>
      </c>
      <c r="D403">
        <v>1146</v>
      </c>
      <c r="E403">
        <v>400</v>
      </c>
      <c r="F403">
        <v>9430</v>
      </c>
      <c r="G403">
        <v>3806</v>
      </c>
      <c r="H403">
        <v>400</v>
      </c>
      <c r="I403">
        <v>21659</v>
      </c>
      <c r="J403">
        <v>14761</v>
      </c>
      <c r="K403">
        <v>400</v>
      </c>
      <c r="L403">
        <v>42937</v>
      </c>
      <c r="M403">
        <v>4091</v>
      </c>
      <c r="N403">
        <v>400</v>
      </c>
      <c r="O403">
        <v>141873</v>
      </c>
      <c r="P403">
        <v>18553</v>
      </c>
      <c r="R403" s="7">
        <v>400</v>
      </c>
      <c r="S403" t="b">
        <f>OR(Tabla19712[[#This Row],[Tiempo_lineal (ns)]]&gt;$C$508,Tabla19712[[#This Row],[Tiempo_lineal (ns)]]&lt;$C$509)</f>
        <v>0</v>
      </c>
      <c r="T403" t="b">
        <f>OR(Tabla19712[[#This Row],[Tiempo_normal (ns)]]&gt;$D$508,Tabla19712[[#This Row],[Tiempo_normal (ns)]]&lt;$D$509)</f>
        <v>0</v>
      </c>
      <c r="U403" s="7">
        <v>400</v>
      </c>
      <c r="V403" t="b">
        <f>OR(Tabla310813[[#This Row],[Tiempo_lineal (ns)]]&gt;$F$508,Tabla310813[[#This Row],[Tiempo_lineal (ns)]]&lt;$F$509)</f>
        <v>0</v>
      </c>
      <c r="W403" t="b">
        <f>OR(Tabla310813[[#This Row],[Tiempo_normal (ns)]]&gt;$G$508,Tabla310813[[#This Row],[Tiempo_normal (ns)]]&lt;$G$509)</f>
        <v>0</v>
      </c>
      <c r="X403" s="7">
        <v>400</v>
      </c>
      <c r="Y403" t="b">
        <f>OR(Tabla411914[[#This Row],[Tiempo_lineal (ns)]]&gt;$I$508,Tabla411914[[#This Row],[Tiempo_lineal (ns)]]&lt;$I$509)</f>
        <v>0</v>
      </c>
      <c r="Z403" t="b">
        <f>OR(Tabla411914[[#This Row],[Tiempo_normal (ns)]]&gt;$J$508,Tabla411914[[#This Row],[Tiempo_normal (ns)]]&lt;$J$509)</f>
        <v>0</v>
      </c>
      <c r="AA403" s="7">
        <v>400</v>
      </c>
      <c r="AB403" t="b">
        <f>OR(Tabla5121015[[#This Row],[Tiempo_lineal (ns)]]&gt;$L$508,Tabla5121015[[#This Row],[Tiempo_lineal (ns)]]&lt;$L$509)</f>
        <v>0</v>
      </c>
      <c r="AC403" t="b">
        <f>OR(Tabla5121015[[#This Row],[Tiempo_normal (ns)]]&gt;$M$508,Tabla5121015[[#This Row],[Tiempo_normal (ns)]]&lt;$M$509)</f>
        <v>0</v>
      </c>
      <c r="AD403" s="7">
        <v>400</v>
      </c>
      <c r="AE403" t="b">
        <f>OR(Tabla6131116[[#This Row],[Tiempo_lineal (ns)]]&gt;$O$508,Tabla6131116[[#This Row],[Tiempo_lineal (ns)]]&lt;$O$509)</f>
        <v>0</v>
      </c>
      <c r="AF403" s="6" t="b">
        <f>OR(Tabla6131116[[#This Row],[Tiempo_normal (ns)]]&gt;$P$508,Tabla6131116[[#This Row],[Tiempo_normal (ns)]]&lt;$P$509)</f>
        <v>1</v>
      </c>
    </row>
    <row r="404" spans="2:32" x14ac:dyDescent="0.3">
      <c r="B404">
        <v>401</v>
      </c>
      <c r="C404">
        <v>2886</v>
      </c>
      <c r="D404">
        <v>741</v>
      </c>
      <c r="E404">
        <v>401</v>
      </c>
      <c r="F404">
        <v>5750</v>
      </c>
      <c r="G404">
        <v>1073</v>
      </c>
      <c r="H404">
        <v>401</v>
      </c>
      <c r="I404">
        <v>20633</v>
      </c>
      <c r="J404">
        <v>23588</v>
      </c>
      <c r="K404">
        <v>401</v>
      </c>
      <c r="L404">
        <v>58511</v>
      </c>
      <c r="M404">
        <v>3768</v>
      </c>
      <c r="N404">
        <v>401</v>
      </c>
      <c r="O404">
        <v>132653</v>
      </c>
      <c r="P404">
        <v>5267</v>
      </c>
      <c r="R404" s="5">
        <v>401</v>
      </c>
      <c r="S404" t="b">
        <f>OR(Tabla19712[[#This Row],[Tiempo_lineal (ns)]]&gt;$C$508,Tabla19712[[#This Row],[Tiempo_lineal (ns)]]&lt;$C$509)</f>
        <v>0</v>
      </c>
      <c r="T404" t="b">
        <f>OR(Tabla19712[[#This Row],[Tiempo_normal (ns)]]&gt;$D$508,Tabla19712[[#This Row],[Tiempo_normal (ns)]]&lt;$D$509)</f>
        <v>0</v>
      </c>
      <c r="U404" s="5">
        <v>401</v>
      </c>
      <c r="V404" t="b">
        <f>OR(Tabla310813[[#This Row],[Tiempo_lineal (ns)]]&gt;$F$508,Tabla310813[[#This Row],[Tiempo_lineal (ns)]]&lt;$F$509)</f>
        <v>0</v>
      </c>
      <c r="W404" t="b">
        <f>OR(Tabla310813[[#This Row],[Tiempo_normal (ns)]]&gt;$G$508,Tabla310813[[#This Row],[Tiempo_normal (ns)]]&lt;$G$509)</f>
        <v>0</v>
      </c>
      <c r="X404" s="5">
        <v>401</v>
      </c>
      <c r="Y404" t="b">
        <f>OR(Tabla411914[[#This Row],[Tiempo_lineal (ns)]]&gt;$I$508,Tabla411914[[#This Row],[Tiempo_lineal (ns)]]&lt;$I$509)</f>
        <v>0</v>
      </c>
      <c r="Z404" t="b">
        <f>OR(Tabla411914[[#This Row],[Tiempo_normal (ns)]]&gt;$J$508,Tabla411914[[#This Row],[Tiempo_normal (ns)]]&lt;$J$509)</f>
        <v>1</v>
      </c>
      <c r="AA404" s="5">
        <v>401</v>
      </c>
      <c r="AB404" t="b">
        <f>OR(Tabla5121015[[#This Row],[Tiempo_lineal (ns)]]&gt;$L$508,Tabla5121015[[#This Row],[Tiempo_lineal (ns)]]&lt;$L$509)</f>
        <v>1</v>
      </c>
      <c r="AC404" t="b">
        <f>OR(Tabla5121015[[#This Row],[Tiempo_normal (ns)]]&gt;$M$508,Tabla5121015[[#This Row],[Tiempo_normal (ns)]]&lt;$M$509)</f>
        <v>0</v>
      </c>
      <c r="AD404" s="5">
        <v>401</v>
      </c>
      <c r="AE404" t="b">
        <f>OR(Tabla6131116[[#This Row],[Tiempo_lineal (ns)]]&gt;$O$508,Tabla6131116[[#This Row],[Tiempo_lineal (ns)]]&lt;$O$509)</f>
        <v>0</v>
      </c>
      <c r="AF404" s="6" t="b">
        <f>OR(Tabla6131116[[#This Row],[Tiempo_normal (ns)]]&gt;$P$508,Tabla6131116[[#This Row],[Tiempo_normal (ns)]]&lt;$P$509)</f>
        <v>0</v>
      </c>
    </row>
    <row r="405" spans="2:32" x14ac:dyDescent="0.3">
      <c r="B405">
        <v>402</v>
      </c>
      <c r="C405">
        <v>1557</v>
      </c>
      <c r="D405">
        <v>866</v>
      </c>
      <c r="E405">
        <v>402</v>
      </c>
      <c r="F405">
        <v>5426</v>
      </c>
      <c r="G405">
        <v>1321</v>
      </c>
      <c r="H405">
        <v>402</v>
      </c>
      <c r="I405">
        <v>27157</v>
      </c>
      <c r="J405">
        <v>5751</v>
      </c>
      <c r="K405">
        <v>402</v>
      </c>
      <c r="L405">
        <v>44017</v>
      </c>
      <c r="M405">
        <v>7734</v>
      </c>
      <c r="N405">
        <v>402</v>
      </c>
      <c r="O405">
        <v>131945</v>
      </c>
      <c r="P405">
        <v>4476</v>
      </c>
      <c r="R405" s="7">
        <v>402</v>
      </c>
      <c r="S405" t="b">
        <f>OR(Tabla19712[[#This Row],[Tiempo_lineal (ns)]]&gt;$C$508,Tabla19712[[#This Row],[Tiempo_lineal (ns)]]&lt;$C$509)</f>
        <v>0</v>
      </c>
      <c r="T405" t="b">
        <f>OR(Tabla19712[[#This Row],[Tiempo_normal (ns)]]&gt;$D$508,Tabla19712[[#This Row],[Tiempo_normal (ns)]]&lt;$D$509)</f>
        <v>0</v>
      </c>
      <c r="U405" s="7">
        <v>402</v>
      </c>
      <c r="V405" t="b">
        <f>OR(Tabla310813[[#This Row],[Tiempo_lineal (ns)]]&gt;$F$508,Tabla310813[[#This Row],[Tiempo_lineal (ns)]]&lt;$F$509)</f>
        <v>0</v>
      </c>
      <c r="W405" t="b">
        <f>OR(Tabla310813[[#This Row],[Tiempo_normal (ns)]]&gt;$G$508,Tabla310813[[#This Row],[Tiempo_normal (ns)]]&lt;$G$509)</f>
        <v>0</v>
      </c>
      <c r="X405" s="7">
        <v>402</v>
      </c>
      <c r="Y405" t="b">
        <f>OR(Tabla411914[[#This Row],[Tiempo_lineal (ns)]]&gt;$I$508,Tabla411914[[#This Row],[Tiempo_lineal (ns)]]&lt;$I$509)</f>
        <v>1</v>
      </c>
      <c r="Z405" t="b">
        <f>OR(Tabla411914[[#This Row],[Tiempo_normal (ns)]]&gt;$J$508,Tabla411914[[#This Row],[Tiempo_normal (ns)]]&lt;$J$509)</f>
        <v>0</v>
      </c>
      <c r="AA405" s="7">
        <v>402</v>
      </c>
      <c r="AB405" t="b">
        <f>OR(Tabla5121015[[#This Row],[Tiempo_lineal (ns)]]&gt;$L$508,Tabla5121015[[#This Row],[Tiempo_lineal (ns)]]&lt;$L$509)</f>
        <v>0</v>
      </c>
      <c r="AC405" t="b">
        <f>OR(Tabla5121015[[#This Row],[Tiempo_normal (ns)]]&gt;$M$508,Tabla5121015[[#This Row],[Tiempo_normal (ns)]]&lt;$M$509)</f>
        <v>0</v>
      </c>
      <c r="AD405" s="7">
        <v>402</v>
      </c>
      <c r="AE405" t="b">
        <f>OR(Tabla6131116[[#This Row],[Tiempo_lineal (ns)]]&gt;$O$508,Tabla6131116[[#This Row],[Tiempo_lineal (ns)]]&lt;$O$509)</f>
        <v>0</v>
      </c>
      <c r="AF405" s="6" t="b">
        <f>OR(Tabla6131116[[#This Row],[Tiempo_normal (ns)]]&gt;$P$508,Tabla6131116[[#This Row],[Tiempo_normal (ns)]]&lt;$P$509)</f>
        <v>0</v>
      </c>
    </row>
    <row r="406" spans="2:32" x14ac:dyDescent="0.3">
      <c r="B406">
        <v>403</v>
      </c>
      <c r="C406">
        <v>2579</v>
      </c>
      <c r="D406">
        <v>681</v>
      </c>
      <c r="E406">
        <v>403</v>
      </c>
      <c r="F406">
        <v>5782</v>
      </c>
      <c r="G406">
        <v>5464</v>
      </c>
      <c r="H406">
        <v>403</v>
      </c>
      <c r="I406">
        <v>8032</v>
      </c>
      <c r="J406">
        <v>9311</v>
      </c>
      <c r="K406">
        <v>403</v>
      </c>
      <c r="L406">
        <v>32474</v>
      </c>
      <c r="M406">
        <v>5246</v>
      </c>
      <c r="N406">
        <v>403</v>
      </c>
      <c r="O406">
        <v>160705</v>
      </c>
      <c r="P406">
        <v>18840</v>
      </c>
      <c r="R406" s="5">
        <v>403</v>
      </c>
      <c r="S406" t="b">
        <f>OR(Tabla19712[[#This Row],[Tiempo_lineal (ns)]]&gt;$C$508,Tabla19712[[#This Row],[Tiempo_lineal (ns)]]&lt;$C$509)</f>
        <v>0</v>
      </c>
      <c r="T406" t="b">
        <f>OR(Tabla19712[[#This Row],[Tiempo_normal (ns)]]&gt;$D$508,Tabla19712[[#This Row],[Tiempo_normal (ns)]]&lt;$D$509)</f>
        <v>0</v>
      </c>
      <c r="U406" s="5">
        <v>403</v>
      </c>
      <c r="V406" t="b">
        <f>OR(Tabla310813[[#This Row],[Tiempo_lineal (ns)]]&gt;$F$508,Tabla310813[[#This Row],[Tiempo_lineal (ns)]]&lt;$F$509)</f>
        <v>0</v>
      </c>
      <c r="W406" t="b">
        <f>OR(Tabla310813[[#This Row],[Tiempo_normal (ns)]]&gt;$G$508,Tabla310813[[#This Row],[Tiempo_normal (ns)]]&lt;$G$509)</f>
        <v>0</v>
      </c>
      <c r="X406" s="5">
        <v>403</v>
      </c>
      <c r="Y406" t="b">
        <f>OR(Tabla411914[[#This Row],[Tiempo_lineal (ns)]]&gt;$I$508,Tabla411914[[#This Row],[Tiempo_lineal (ns)]]&lt;$I$509)</f>
        <v>1</v>
      </c>
      <c r="Z406" t="b">
        <f>OR(Tabla411914[[#This Row],[Tiempo_normal (ns)]]&gt;$J$508,Tabla411914[[#This Row],[Tiempo_normal (ns)]]&lt;$J$509)</f>
        <v>0</v>
      </c>
      <c r="AA406" s="5">
        <v>403</v>
      </c>
      <c r="AB406" t="b">
        <f>OR(Tabla5121015[[#This Row],[Tiempo_lineal (ns)]]&gt;$L$508,Tabla5121015[[#This Row],[Tiempo_lineal (ns)]]&lt;$L$509)</f>
        <v>1</v>
      </c>
      <c r="AC406" t="b">
        <f>OR(Tabla5121015[[#This Row],[Tiempo_normal (ns)]]&gt;$M$508,Tabla5121015[[#This Row],[Tiempo_normal (ns)]]&lt;$M$509)</f>
        <v>0</v>
      </c>
      <c r="AD406" s="5">
        <v>403</v>
      </c>
      <c r="AE406" t="b">
        <f>OR(Tabla6131116[[#This Row],[Tiempo_lineal (ns)]]&gt;$O$508,Tabla6131116[[#This Row],[Tiempo_lineal (ns)]]&lt;$O$509)</f>
        <v>0</v>
      </c>
      <c r="AF406" s="6" t="b">
        <f>OR(Tabla6131116[[#This Row],[Tiempo_normal (ns)]]&gt;$P$508,Tabla6131116[[#This Row],[Tiempo_normal (ns)]]&lt;$P$509)</f>
        <v>1</v>
      </c>
    </row>
    <row r="407" spans="2:32" x14ac:dyDescent="0.3">
      <c r="B407">
        <v>404</v>
      </c>
      <c r="C407">
        <v>2645</v>
      </c>
      <c r="D407">
        <v>1797</v>
      </c>
      <c r="E407">
        <v>404</v>
      </c>
      <c r="F407">
        <v>6046</v>
      </c>
      <c r="G407">
        <v>3224</v>
      </c>
      <c r="H407">
        <v>404</v>
      </c>
      <c r="I407">
        <v>18667</v>
      </c>
      <c r="J407">
        <v>5208</v>
      </c>
      <c r="K407">
        <v>404</v>
      </c>
      <c r="L407">
        <v>55683</v>
      </c>
      <c r="M407">
        <v>5037</v>
      </c>
      <c r="N407">
        <v>404</v>
      </c>
      <c r="O407">
        <v>223961</v>
      </c>
      <c r="P407">
        <v>3621</v>
      </c>
      <c r="R407" s="7">
        <v>404</v>
      </c>
      <c r="S407" t="b">
        <f>OR(Tabla19712[[#This Row],[Tiempo_lineal (ns)]]&gt;$C$508,Tabla19712[[#This Row],[Tiempo_lineal (ns)]]&lt;$C$509)</f>
        <v>0</v>
      </c>
      <c r="T407" t="b">
        <f>OR(Tabla19712[[#This Row],[Tiempo_normal (ns)]]&gt;$D$508,Tabla19712[[#This Row],[Tiempo_normal (ns)]]&lt;$D$509)</f>
        <v>0</v>
      </c>
      <c r="U407" s="7">
        <v>404</v>
      </c>
      <c r="V407" t="b">
        <f>OR(Tabla310813[[#This Row],[Tiempo_lineal (ns)]]&gt;$F$508,Tabla310813[[#This Row],[Tiempo_lineal (ns)]]&lt;$F$509)</f>
        <v>0</v>
      </c>
      <c r="W407" t="b">
        <f>OR(Tabla310813[[#This Row],[Tiempo_normal (ns)]]&gt;$G$508,Tabla310813[[#This Row],[Tiempo_normal (ns)]]&lt;$G$509)</f>
        <v>0</v>
      </c>
      <c r="X407" s="7">
        <v>404</v>
      </c>
      <c r="Y407" t="b">
        <f>OR(Tabla411914[[#This Row],[Tiempo_lineal (ns)]]&gt;$I$508,Tabla411914[[#This Row],[Tiempo_lineal (ns)]]&lt;$I$509)</f>
        <v>0</v>
      </c>
      <c r="Z407" t="b">
        <f>OR(Tabla411914[[#This Row],[Tiempo_normal (ns)]]&gt;$J$508,Tabla411914[[#This Row],[Tiempo_normal (ns)]]&lt;$J$509)</f>
        <v>0</v>
      </c>
      <c r="AA407" s="7">
        <v>404</v>
      </c>
      <c r="AB407" t="b">
        <f>OR(Tabla5121015[[#This Row],[Tiempo_lineal (ns)]]&gt;$L$508,Tabla5121015[[#This Row],[Tiempo_lineal (ns)]]&lt;$L$509)</f>
        <v>1</v>
      </c>
      <c r="AC407" t="b">
        <f>OR(Tabla5121015[[#This Row],[Tiempo_normal (ns)]]&gt;$M$508,Tabla5121015[[#This Row],[Tiempo_normal (ns)]]&lt;$M$509)</f>
        <v>0</v>
      </c>
      <c r="AD407" s="7">
        <v>404</v>
      </c>
      <c r="AE407" t="b">
        <f>OR(Tabla6131116[[#This Row],[Tiempo_lineal (ns)]]&gt;$O$508,Tabla6131116[[#This Row],[Tiempo_lineal (ns)]]&lt;$O$509)</f>
        <v>1</v>
      </c>
      <c r="AF407" s="6" t="b">
        <f>OR(Tabla6131116[[#This Row],[Tiempo_normal (ns)]]&gt;$P$508,Tabla6131116[[#This Row],[Tiempo_normal (ns)]]&lt;$P$509)</f>
        <v>0</v>
      </c>
    </row>
    <row r="408" spans="2:32" x14ac:dyDescent="0.3">
      <c r="B408">
        <v>405</v>
      </c>
      <c r="C408">
        <v>2639</v>
      </c>
      <c r="D408">
        <v>871</v>
      </c>
      <c r="E408">
        <v>405</v>
      </c>
      <c r="F408">
        <v>7198</v>
      </c>
      <c r="G408">
        <v>2556</v>
      </c>
      <c r="H408">
        <v>405</v>
      </c>
      <c r="I408">
        <v>22777</v>
      </c>
      <c r="J408">
        <v>5028</v>
      </c>
      <c r="K408">
        <v>405</v>
      </c>
      <c r="L408">
        <v>44327</v>
      </c>
      <c r="M408">
        <v>6591</v>
      </c>
      <c r="N408">
        <v>405</v>
      </c>
      <c r="O408">
        <v>135884</v>
      </c>
      <c r="P408">
        <v>5377</v>
      </c>
      <c r="R408" s="5">
        <v>405</v>
      </c>
      <c r="S408" t="b">
        <f>OR(Tabla19712[[#This Row],[Tiempo_lineal (ns)]]&gt;$C$508,Tabla19712[[#This Row],[Tiempo_lineal (ns)]]&lt;$C$509)</f>
        <v>0</v>
      </c>
      <c r="T408" t="b">
        <f>OR(Tabla19712[[#This Row],[Tiempo_normal (ns)]]&gt;$D$508,Tabla19712[[#This Row],[Tiempo_normal (ns)]]&lt;$D$509)</f>
        <v>0</v>
      </c>
      <c r="U408" s="5">
        <v>405</v>
      </c>
      <c r="V408" t="b">
        <f>OR(Tabla310813[[#This Row],[Tiempo_lineal (ns)]]&gt;$F$508,Tabla310813[[#This Row],[Tiempo_lineal (ns)]]&lt;$F$509)</f>
        <v>0</v>
      </c>
      <c r="W408" t="b">
        <f>OR(Tabla310813[[#This Row],[Tiempo_normal (ns)]]&gt;$G$508,Tabla310813[[#This Row],[Tiempo_normal (ns)]]&lt;$G$509)</f>
        <v>0</v>
      </c>
      <c r="X408" s="5">
        <v>405</v>
      </c>
      <c r="Y408" t="b">
        <f>OR(Tabla411914[[#This Row],[Tiempo_lineal (ns)]]&gt;$I$508,Tabla411914[[#This Row],[Tiempo_lineal (ns)]]&lt;$I$509)</f>
        <v>0</v>
      </c>
      <c r="Z408" t="b">
        <f>OR(Tabla411914[[#This Row],[Tiempo_normal (ns)]]&gt;$J$508,Tabla411914[[#This Row],[Tiempo_normal (ns)]]&lt;$J$509)</f>
        <v>0</v>
      </c>
      <c r="AA408" s="5">
        <v>405</v>
      </c>
      <c r="AB408" t="b">
        <f>OR(Tabla5121015[[#This Row],[Tiempo_lineal (ns)]]&gt;$L$508,Tabla5121015[[#This Row],[Tiempo_lineal (ns)]]&lt;$L$509)</f>
        <v>0</v>
      </c>
      <c r="AC408" t="b">
        <f>OR(Tabla5121015[[#This Row],[Tiempo_normal (ns)]]&gt;$M$508,Tabla5121015[[#This Row],[Tiempo_normal (ns)]]&lt;$M$509)</f>
        <v>0</v>
      </c>
      <c r="AD408" s="5">
        <v>405</v>
      </c>
      <c r="AE408" t="b">
        <f>OR(Tabla6131116[[#This Row],[Tiempo_lineal (ns)]]&gt;$O$508,Tabla6131116[[#This Row],[Tiempo_lineal (ns)]]&lt;$O$509)</f>
        <v>0</v>
      </c>
      <c r="AF408" s="6" t="b">
        <f>OR(Tabla6131116[[#This Row],[Tiempo_normal (ns)]]&gt;$P$508,Tabla6131116[[#This Row],[Tiempo_normal (ns)]]&lt;$P$509)</f>
        <v>0</v>
      </c>
    </row>
    <row r="409" spans="2:32" x14ac:dyDescent="0.3">
      <c r="B409">
        <v>406</v>
      </c>
      <c r="C409">
        <v>2499</v>
      </c>
      <c r="D409">
        <v>887</v>
      </c>
      <c r="E409">
        <v>406</v>
      </c>
      <c r="F409">
        <v>8314</v>
      </c>
      <c r="G409">
        <v>2986</v>
      </c>
      <c r="H409">
        <v>406</v>
      </c>
      <c r="I409">
        <v>31958</v>
      </c>
      <c r="J409">
        <v>6956</v>
      </c>
      <c r="K409">
        <v>406</v>
      </c>
      <c r="L409">
        <v>57920</v>
      </c>
      <c r="M409">
        <v>4435</v>
      </c>
      <c r="N409">
        <v>406</v>
      </c>
      <c r="O409">
        <v>132612</v>
      </c>
      <c r="P409">
        <v>4601</v>
      </c>
      <c r="R409" s="7">
        <v>406</v>
      </c>
      <c r="S409" t="b">
        <f>OR(Tabla19712[[#This Row],[Tiempo_lineal (ns)]]&gt;$C$508,Tabla19712[[#This Row],[Tiempo_lineal (ns)]]&lt;$C$509)</f>
        <v>0</v>
      </c>
      <c r="T409" t="b">
        <f>OR(Tabla19712[[#This Row],[Tiempo_normal (ns)]]&gt;$D$508,Tabla19712[[#This Row],[Tiempo_normal (ns)]]&lt;$D$509)</f>
        <v>0</v>
      </c>
      <c r="U409" s="7">
        <v>406</v>
      </c>
      <c r="V409" t="b">
        <f>OR(Tabla310813[[#This Row],[Tiempo_lineal (ns)]]&gt;$F$508,Tabla310813[[#This Row],[Tiempo_lineal (ns)]]&lt;$F$509)</f>
        <v>0</v>
      </c>
      <c r="W409" t="b">
        <f>OR(Tabla310813[[#This Row],[Tiempo_normal (ns)]]&gt;$G$508,Tabla310813[[#This Row],[Tiempo_normal (ns)]]&lt;$G$509)</f>
        <v>0</v>
      </c>
      <c r="X409" s="7">
        <v>406</v>
      </c>
      <c r="Y409" t="b">
        <f>OR(Tabla411914[[#This Row],[Tiempo_lineal (ns)]]&gt;$I$508,Tabla411914[[#This Row],[Tiempo_lineal (ns)]]&lt;$I$509)</f>
        <v>1</v>
      </c>
      <c r="Z409" t="b">
        <f>OR(Tabla411914[[#This Row],[Tiempo_normal (ns)]]&gt;$J$508,Tabla411914[[#This Row],[Tiempo_normal (ns)]]&lt;$J$509)</f>
        <v>0</v>
      </c>
      <c r="AA409" s="7">
        <v>406</v>
      </c>
      <c r="AB409" t="b">
        <f>OR(Tabla5121015[[#This Row],[Tiempo_lineal (ns)]]&gt;$L$508,Tabla5121015[[#This Row],[Tiempo_lineal (ns)]]&lt;$L$509)</f>
        <v>1</v>
      </c>
      <c r="AC409" t="b">
        <f>OR(Tabla5121015[[#This Row],[Tiempo_normal (ns)]]&gt;$M$508,Tabla5121015[[#This Row],[Tiempo_normal (ns)]]&lt;$M$509)</f>
        <v>0</v>
      </c>
      <c r="AD409" s="7">
        <v>406</v>
      </c>
      <c r="AE409" t="b">
        <f>OR(Tabla6131116[[#This Row],[Tiempo_lineal (ns)]]&gt;$O$508,Tabla6131116[[#This Row],[Tiempo_lineal (ns)]]&lt;$O$509)</f>
        <v>0</v>
      </c>
      <c r="AF409" s="6" t="b">
        <f>OR(Tabla6131116[[#This Row],[Tiempo_normal (ns)]]&gt;$P$508,Tabla6131116[[#This Row],[Tiempo_normal (ns)]]&lt;$P$509)</f>
        <v>0</v>
      </c>
    </row>
    <row r="410" spans="2:32" x14ac:dyDescent="0.3">
      <c r="B410">
        <v>407</v>
      </c>
      <c r="C410">
        <v>2074</v>
      </c>
      <c r="D410">
        <v>740</v>
      </c>
      <c r="E410">
        <v>407</v>
      </c>
      <c r="F410">
        <v>4263</v>
      </c>
      <c r="G410">
        <v>2797</v>
      </c>
      <c r="H410">
        <v>407</v>
      </c>
      <c r="I410">
        <v>12013</v>
      </c>
      <c r="J410">
        <v>4129</v>
      </c>
      <c r="K410">
        <v>407</v>
      </c>
      <c r="L410">
        <v>10390</v>
      </c>
      <c r="M410">
        <v>4715</v>
      </c>
      <c r="N410">
        <v>407</v>
      </c>
      <c r="O410">
        <v>55096</v>
      </c>
      <c r="P410">
        <v>4115</v>
      </c>
      <c r="R410" s="5">
        <v>407</v>
      </c>
      <c r="S410" t="b">
        <f>OR(Tabla19712[[#This Row],[Tiempo_lineal (ns)]]&gt;$C$508,Tabla19712[[#This Row],[Tiempo_lineal (ns)]]&lt;$C$509)</f>
        <v>0</v>
      </c>
      <c r="T410" t="b">
        <f>OR(Tabla19712[[#This Row],[Tiempo_normal (ns)]]&gt;$D$508,Tabla19712[[#This Row],[Tiempo_normal (ns)]]&lt;$D$509)</f>
        <v>0</v>
      </c>
      <c r="U410" s="5">
        <v>407</v>
      </c>
      <c r="V410" t="b">
        <f>OR(Tabla310813[[#This Row],[Tiempo_lineal (ns)]]&gt;$F$508,Tabla310813[[#This Row],[Tiempo_lineal (ns)]]&lt;$F$509)</f>
        <v>0</v>
      </c>
      <c r="W410" t="b">
        <f>OR(Tabla310813[[#This Row],[Tiempo_normal (ns)]]&gt;$G$508,Tabla310813[[#This Row],[Tiempo_normal (ns)]]&lt;$G$509)</f>
        <v>0</v>
      </c>
      <c r="X410" s="5">
        <v>407</v>
      </c>
      <c r="Y410" t="b">
        <f>OR(Tabla411914[[#This Row],[Tiempo_lineal (ns)]]&gt;$I$508,Tabla411914[[#This Row],[Tiempo_lineal (ns)]]&lt;$I$509)</f>
        <v>1</v>
      </c>
      <c r="Z410" t="b">
        <f>OR(Tabla411914[[#This Row],[Tiempo_normal (ns)]]&gt;$J$508,Tabla411914[[#This Row],[Tiempo_normal (ns)]]&lt;$J$509)</f>
        <v>0</v>
      </c>
      <c r="AA410" s="5">
        <v>407</v>
      </c>
      <c r="AB410" t="b">
        <f>OR(Tabla5121015[[#This Row],[Tiempo_lineal (ns)]]&gt;$L$508,Tabla5121015[[#This Row],[Tiempo_lineal (ns)]]&lt;$L$509)</f>
        <v>1</v>
      </c>
      <c r="AC410" t="b">
        <f>OR(Tabla5121015[[#This Row],[Tiempo_normal (ns)]]&gt;$M$508,Tabla5121015[[#This Row],[Tiempo_normal (ns)]]&lt;$M$509)</f>
        <v>0</v>
      </c>
      <c r="AD410" s="5">
        <v>407</v>
      </c>
      <c r="AE410" t="b">
        <f>OR(Tabla6131116[[#This Row],[Tiempo_lineal (ns)]]&gt;$O$508,Tabla6131116[[#This Row],[Tiempo_lineal (ns)]]&lt;$O$509)</f>
        <v>1</v>
      </c>
      <c r="AF410" s="6" t="b">
        <f>OR(Tabla6131116[[#This Row],[Tiempo_normal (ns)]]&gt;$P$508,Tabla6131116[[#This Row],[Tiempo_normal (ns)]]&lt;$P$509)</f>
        <v>0</v>
      </c>
    </row>
    <row r="411" spans="2:32" x14ac:dyDescent="0.3">
      <c r="B411">
        <v>408</v>
      </c>
      <c r="C411">
        <v>2443</v>
      </c>
      <c r="D411">
        <v>2318</v>
      </c>
      <c r="E411">
        <v>408</v>
      </c>
      <c r="F411">
        <v>5706</v>
      </c>
      <c r="G411">
        <v>4500</v>
      </c>
      <c r="H411">
        <v>408</v>
      </c>
      <c r="I411">
        <v>18004</v>
      </c>
      <c r="J411">
        <v>5398</v>
      </c>
      <c r="K411">
        <v>408</v>
      </c>
      <c r="L411">
        <v>21933</v>
      </c>
      <c r="M411">
        <v>4049</v>
      </c>
      <c r="N411">
        <v>408</v>
      </c>
      <c r="O411">
        <v>132476</v>
      </c>
      <c r="P411">
        <v>4100</v>
      </c>
      <c r="R411" s="7">
        <v>408</v>
      </c>
      <c r="S411" t="b">
        <f>OR(Tabla19712[[#This Row],[Tiempo_lineal (ns)]]&gt;$C$508,Tabla19712[[#This Row],[Tiempo_lineal (ns)]]&lt;$C$509)</f>
        <v>0</v>
      </c>
      <c r="T411" t="b">
        <f>OR(Tabla19712[[#This Row],[Tiempo_normal (ns)]]&gt;$D$508,Tabla19712[[#This Row],[Tiempo_normal (ns)]]&lt;$D$509)</f>
        <v>0</v>
      </c>
      <c r="U411" s="7">
        <v>408</v>
      </c>
      <c r="V411" t="b">
        <f>OR(Tabla310813[[#This Row],[Tiempo_lineal (ns)]]&gt;$F$508,Tabla310813[[#This Row],[Tiempo_lineal (ns)]]&lt;$F$509)</f>
        <v>0</v>
      </c>
      <c r="W411" t="b">
        <f>OR(Tabla310813[[#This Row],[Tiempo_normal (ns)]]&gt;$G$508,Tabla310813[[#This Row],[Tiempo_normal (ns)]]&lt;$G$509)</f>
        <v>0</v>
      </c>
      <c r="X411" s="7">
        <v>408</v>
      </c>
      <c r="Y411" t="b">
        <f>OR(Tabla411914[[#This Row],[Tiempo_lineal (ns)]]&gt;$I$508,Tabla411914[[#This Row],[Tiempo_lineal (ns)]]&lt;$I$509)</f>
        <v>0</v>
      </c>
      <c r="Z411" t="b">
        <f>OR(Tabla411914[[#This Row],[Tiempo_normal (ns)]]&gt;$J$508,Tabla411914[[#This Row],[Tiempo_normal (ns)]]&lt;$J$509)</f>
        <v>0</v>
      </c>
      <c r="AA411" s="7">
        <v>408</v>
      </c>
      <c r="AB411" t="b">
        <f>OR(Tabla5121015[[#This Row],[Tiempo_lineal (ns)]]&gt;$L$508,Tabla5121015[[#This Row],[Tiempo_lineal (ns)]]&lt;$L$509)</f>
        <v>1</v>
      </c>
      <c r="AC411" t="b">
        <f>OR(Tabla5121015[[#This Row],[Tiempo_normal (ns)]]&gt;$M$508,Tabla5121015[[#This Row],[Tiempo_normal (ns)]]&lt;$M$509)</f>
        <v>0</v>
      </c>
      <c r="AD411" s="7">
        <v>408</v>
      </c>
      <c r="AE411" t="b">
        <f>OR(Tabla6131116[[#This Row],[Tiempo_lineal (ns)]]&gt;$O$508,Tabla6131116[[#This Row],[Tiempo_lineal (ns)]]&lt;$O$509)</f>
        <v>0</v>
      </c>
      <c r="AF411" s="6" t="b">
        <f>OR(Tabla6131116[[#This Row],[Tiempo_normal (ns)]]&gt;$P$508,Tabla6131116[[#This Row],[Tiempo_normal (ns)]]&lt;$P$509)</f>
        <v>0</v>
      </c>
    </row>
    <row r="412" spans="2:32" x14ac:dyDescent="0.3">
      <c r="B412">
        <v>409</v>
      </c>
      <c r="C412">
        <v>2111</v>
      </c>
      <c r="D412">
        <v>603</v>
      </c>
      <c r="E412">
        <v>409</v>
      </c>
      <c r="F412">
        <v>9773</v>
      </c>
      <c r="G412">
        <v>5608</v>
      </c>
      <c r="H412">
        <v>409</v>
      </c>
      <c r="I412">
        <v>19241</v>
      </c>
      <c r="J412">
        <v>4988</v>
      </c>
      <c r="K412">
        <v>409</v>
      </c>
      <c r="L412">
        <v>46070</v>
      </c>
      <c r="M412">
        <v>4998</v>
      </c>
      <c r="N412">
        <v>409</v>
      </c>
      <c r="O412">
        <v>153519</v>
      </c>
      <c r="P412">
        <v>4255</v>
      </c>
      <c r="R412" s="5">
        <v>409</v>
      </c>
      <c r="S412" t="b">
        <f>OR(Tabla19712[[#This Row],[Tiempo_lineal (ns)]]&gt;$C$508,Tabla19712[[#This Row],[Tiempo_lineal (ns)]]&lt;$C$509)</f>
        <v>0</v>
      </c>
      <c r="T412" t="b">
        <f>OR(Tabla19712[[#This Row],[Tiempo_normal (ns)]]&gt;$D$508,Tabla19712[[#This Row],[Tiempo_normal (ns)]]&lt;$D$509)</f>
        <v>0</v>
      </c>
      <c r="U412" s="5">
        <v>409</v>
      </c>
      <c r="V412" t="b">
        <f>OR(Tabla310813[[#This Row],[Tiempo_lineal (ns)]]&gt;$F$508,Tabla310813[[#This Row],[Tiempo_lineal (ns)]]&lt;$F$509)</f>
        <v>1</v>
      </c>
      <c r="W412" t="b">
        <f>OR(Tabla310813[[#This Row],[Tiempo_normal (ns)]]&gt;$G$508,Tabla310813[[#This Row],[Tiempo_normal (ns)]]&lt;$G$509)</f>
        <v>0</v>
      </c>
      <c r="X412" s="5">
        <v>409</v>
      </c>
      <c r="Y412" t="b">
        <f>OR(Tabla411914[[#This Row],[Tiempo_lineal (ns)]]&gt;$I$508,Tabla411914[[#This Row],[Tiempo_lineal (ns)]]&lt;$I$509)</f>
        <v>0</v>
      </c>
      <c r="Z412" t="b">
        <f>OR(Tabla411914[[#This Row],[Tiempo_normal (ns)]]&gt;$J$508,Tabla411914[[#This Row],[Tiempo_normal (ns)]]&lt;$J$509)</f>
        <v>0</v>
      </c>
      <c r="AA412" s="5">
        <v>409</v>
      </c>
      <c r="AB412" t="b">
        <f>OR(Tabla5121015[[#This Row],[Tiempo_lineal (ns)]]&gt;$L$508,Tabla5121015[[#This Row],[Tiempo_lineal (ns)]]&lt;$L$509)</f>
        <v>0</v>
      </c>
      <c r="AC412" t="b">
        <f>OR(Tabla5121015[[#This Row],[Tiempo_normal (ns)]]&gt;$M$508,Tabla5121015[[#This Row],[Tiempo_normal (ns)]]&lt;$M$509)</f>
        <v>0</v>
      </c>
      <c r="AD412" s="5">
        <v>409</v>
      </c>
      <c r="AE412" t="b">
        <f>OR(Tabla6131116[[#This Row],[Tiempo_lineal (ns)]]&gt;$O$508,Tabla6131116[[#This Row],[Tiempo_lineal (ns)]]&lt;$O$509)</f>
        <v>0</v>
      </c>
      <c r="AF412" s="6" t="b">
        <f>OR(Tabla6131116[[#This Row],[Tiempo_normal (ns)]]&gt;$P$508,Tabla6131116[[#This Row],[Tiempo_normal (ns)]]&lt;$P$509)</f>
        <v>0</v>
      </c>
    </row>
    <row r="413" spans="2:32" x14ac:dyDescent="0.3">
      <c r="B413">
        <v>410</v>
      </c>
      <c r="C413">
        <v>2530</v>
      </c>
      <c r="D413">
        <v>866</v>
      </c>
      <c r="E413">
        <v>410</v>
      </c>
      <c r="F413">
        <v>7770</v>
      </c>
      <c r="G413">
        <v>2108</v>
      </c>
      <c r="H413">
        <v>410</v>
      </c>
      <c r="I413">
        <v>9882</v>
      </c>
      <c r="J413">
        <v>5196</v>
      </c>
      <c r="K413">
        <v>410</v>
      </c>
      <c r="L413">
        <v>43482</v>
      </c>
      <c r="M413">
        <v>4295</v>
      </c>
      <c r="N413">
        <v>410</v>
      </c>
      <c r="O413">
        <v>304068</v>
      </c>
      <c r="P413">
        <v>36030</v>
      </c>
      <c r="R413" s="7">
        <v>410</v>
      </c>
      <c r="S413" t="b">
        <f>OR(Tabla19712[[#This Row],[Tiempo_lineal (ns)]]&gt;$C$508,Tabla19712[[#This Row],[Tiempo_lineal (ns)]]&lt;$C$509)</f>
        <v>0</v>
      </c>
      <c r="T413" t="b">
        <f>OR(Tabla19712[[#This Row],[Tiempo_normal (ns)]]&gt;$D$508,Tabla19712[[#This Row],[Tiempo_normal (ns)]]&lt;$D$509)</f>
        <v>0</v>
      </c>
      <c r="U413" s="7">
        <v>410</v>
      </c>
      <c r="V413" t="b">
        <f>OR(Tabla310813[[#This Row],[Tiempo_lineal (ns)]]&gt;$F$508,Tabla310813[[#This Row],[Tiempo_lineal (ns)]]&lt;$F$509)</f>
        <v>0</v>
      </c>
      <c r="W413" t="b">
        <f>OR(Tabla310813[[#This Row],[Tiempo_normal (ns)]]&gt;$G$508,Tabla310813[[#This Row],[Tiempo_normal (ns)]]&lt;$G$509)</f>
        <v>0</v>
      </c>
      <c r="X413" s="7">
        <v>410</v>
      </c>
      <c r="Y413" t="b">
        <f>OR(Tabla411914[[#This Row],[Tiempo_lineal (ns)]]&gt;$I$508,Tabla411914[[#This Row],[Tiempo_lineal (ns)]]&lt;$I$509)</f>
        <v>1</v>
      </c>
      <c r="Z413" t="b">
        <f>OR(Tabla411914[[#This Row],[Tiempo_normal (ns)]]&gt;$J$508,Tabla411914[[#This Row],[Tiempo_normal (ns)]]&lt;$J$509)</f>
        <v>0</v>
      </c>
      <c r="AA413" s="7">
        <v>410</v>
      </c>
      <c r="AB413" t="b">
        <f>OR(Tabla5121015[[#This Row],[Tiempo_lineal (ns)]]&gt;$L$508,Tabla5121015[[#This Row],[Tiempo_lineal (ns)]]&lt;$L$509)</f>
        <v>0</v>
      </c>
      <c r="AC413" t="b">
        <f>OR(Tabla5121015[[#This Row],[Tiempo_normal (ns)]]&gt;$M$508,Tabla5121015[[#This Row],[Tiempo_normal (ns)]]&lt;$M$509)</f>
        <v>0</v>
      </c>
      <c r="AD413" s="7">
        <v>410</v>
      </c>
      <c r="AE413" t="b">
        <f>OR(Tabla6131116[[#This Row],[Tiempo_lineal (ns)]]&gt;$O$508,Tabla6131116[[#This Row],[Tiempo_lineal (ns)]]&lt;$O$509)</f>
        <v>1</v>
      </c>
      <c r="AF413" s="6" t="b">
        <f>OR(Tabla6131116[[#This Row],[Tiempo_normal (ns)]]&gt;$P$508,Tabla6131116[[#This Row],[Tiempo_normal (ns)]]&lt;$P$509)</f>
        <v>1</v>
      </c>
    </row>
    <row r="414" spans="2:32" x14ac:dyDescent="0.3">
      <c r="B414">
        <v>411</v>
      </c>
      <c r="C414">
        <v>2545</v>
      </c>
      <c r="D414">
        <v>755</v>
      </c>
      <c r="E414">
        <v>411</v>
      </c>
      <c r="F414">
        <v>6596</v>
      </c>
      <c r="G414">
        <v>1639</v>
      </c>
      <c r="H414">
        <v>411</v>
      </c>
      <c r="I414">
        <v>17346</v>
      </c>
      <c r="J414">
        <v>16005</v>
      </c>
      <c r="K414">
        <v>411</v>
      </c>
      <c r="L414">
        <v>46839</v>
      </c>
      <c r="M414">
        <v>4940</v>
      </c>
      <c r="N414">
        <v>411</v>
      </c>
      <c r="O414">
        <v>139483</v>
      </c>
      <c r="P414">
        <v>4171</v>
      </c>
      <c r="R414" s="5">
        <v>411</v>
      </c>
      <c r="S414" t="b">
        <f>OR(Tabla19712[[#This Row],[Tiempo_lineal (ns)]]&gt;$C$508,Tabla19712[[#This Row],[Tiempo_lineal (ns)]]&lt;$C$509)</f>
        <v>0</v>
      </c>
      <c r="T414" t="b">
        <f>OR(Tabla19712[[#This Row],[Tiempo_normal (ns)]]&gt;$D$508,Tabla19712[[#This Row],[Tiempo_normal (ns)]]&lt;$D$509)</f>
        <v>0</v>
      </c>
      <c r="U414" s="5">
        <v>411</v>
      </c>
      <c r="V414" t="b">
        <f>OR(Tabla310813[[#This Row],[Tiempo_lineal (ns)]]&gt;$F$508,Tabla310813[[#This Row],[Tiempo_lineal (ns)]]&lt;$F$509)</f>
        <v>0</v>
      </c>
      <c r="W414" t="b">
        <f>OR(Tabla310813[[#This Row],[Tiempo_normal (ns)]]&gt;$G$508,Tabla310813[[#This Row],[Tiempo_normal (ns)]]&lt;$G$509)</f>
        <v>0</v>
      </c>
      <c r="X414" s="5">
        <v>411</v>
      </c>
      <c r="Y414" t="b">
        <f>OR(Tabla411914[[#This Row],[Tiempo_lineal (ns)]]&gt;$I$508,Tabla411914[[#This Row],[Tiempo_lineal (ns)]]&lt;$I$509)</f>
        <v>0</v>
      </c>
      <c r="Z414" t="b">
        <f>OR(Tabla411914[[#This Row],[Tiempo_normal (ns)]]&gt;$J$508,Tabla411914[[#This Row],[Tiempo_normal (ns)]]&lt;$J$509)</f>
        <v>0</v>
      </c>
      <c r="AA414" s="5">
        <v>411</v>
      </c>
      <c r="AB414" t="b">
        <f>OR(Tabla5121015[[#This Row],[Tiempo_lineal (ns)]]&gt;$L$508,Tabla5121015[[#This Row],[Tiempo_lineal (ns)]]&lt;$L$509)</f>
        <v>0</v>
      </c>
      <c r="AC414" t="b">
        <f>OR(Tabla5121015[[#This Row],[Tiempo_normal (ns)]]&gt;$M$508,Tabla5121015[[#This Row],[Tiempo_normal (ns)]]&lt;$M$509)</f>
        <v>0</v>
      </c>
      <c r="AD414" s="5">
        <v>411</v>
      </c>
      <c r="AE414" t="b">
        <f>OR(Tabla6131116[[#This Row],[Tiempo_lineal (ns)]]&gt;$O$508,Tabla6131116[[#This Row],[Tiempo_lineal (ns)]]&lt;$O$509)</f>
        <v>0</v>
      </c>
      <c r="AF414" s="6" t="b">
        <f>OR(Tabla6131116[[#This Row],[Tiempo_normal (ns)]]&gt;$P$508,Tabla6131116[[#This Row],[Tiempo_normal (ns)]]&lt;$P$509)</f>
        <v>0</v>
      </c>
    </row>
    <row r="415" spans="2:32" x14ac:dyDescent="0.3">
      <c r="B415">
        <v>412</v>
      </c>
      <c r="C415">
        <v>2550</v>
      </c>
      <c r="D415">
        <v>592</v>
      </c>
      <c r="E415">
        <v>412</v>
      </c>
      <c r="F415">
        <v>6941</v>
      </c>
      <c r="G415">
        <v>1702</v>
      </c>
      <c r="H415">
        <v>412</v>
      </c>
      <c r="I415">
        <v>18342</v>
      </c>
      <c r="J415">
        <v>4448</v>
      </c>
      <c r="K415">
        <v>412</v>
      </c>
      <c r="L415">
        <v>43415</v>
      </c>
      <c r="M415">
        <v>10236</v>
      </c>
      <c r="N415">
        <v>412</v>
      </c>
      <c r="O415">
        <v>133699</v>
      </c>
      <c r="P415">
        <v>33205</v>
      </c>
      <c r="R415" s="7">
        <v>412</v>
      </c>
      <c r="S415" t="b">
        <f>OR(Tabla19712[[#This Row],[Tiempo_lineal (ns)]]&gt;$C$508,Tabla19712[[#This Row],[Tiempo_lineal (ns)]]&lt;$C$509)</f>
        <v>0</v>
      </c>
      <c r="T415" t="b">
        <f>OR(Tabla19712[[#This Row],[Tiempo_normal (ns)]]&gt;$D$508,Tabla19712[[#This Row],[Tiempo_normal (ns)]]&lt;$D$509)</f>
        <v>0</v>
      </c>
      <c r="U415" s="7">
        <v>412</v>
      </c>
      <c r="V415" t="b">
        <f>OR(Tabla310813[[#This Row],[Tiempo_lineal (ns)]]&gt;$F$508,Tabla310813[[#This Row],[Tiempo_lineal (ns)]]&lt;$F$509)</f>
        <v>0</v>
      </c>
      <c r="W415" t="b">
        <f>OR(Tabla310813[[#This Row],[Tiempo_normal (ns)]]&gt;$G$508,Tabla310813[[#This Row],[Tiempo_normal (ns)]]&lt;$G$509)</f>
        <v>0</v>
      </c>
      <c r="X415" s="7">
        <v>412</v>
      </c>
      <c r="Y415" t="b">
        <f>OR(Tabla411914[[#This Row],[Tiempo_lineal (ns)]]&gt;$I$508,Tabla411914[[#This Row],[Tiempo_lineal (ns)]]&lt;$I$509)</f>
        <v>0</v>
      </c>
      <c r="Z415" t="b">
        <f>OR(Tabla411914[[#This Row],[Tiempo_normal (ns)]]&gt;$J$508,Tabla411914[[#This Row],[Tiempo_normal (ns)]]&lt;$J$509)</f>
        <v>0</v>
      </c>
      <c r="AA415" s="7">
        <v>412</v>
      </c>
      <c r="AB415" t="b">
        <f>OR(Tabla5121015[[#This Row],[Tiempo_lineal (ns)]]&gt;$L$508,Tabla5121015[[#This Row],[Tiempo_lineal (ns)]]&lt;$L$509)</f>
        <v>0</v>
      </c>
      <c r="AC415" t="b">
        <f>OR(Tabla5121015[[#This Row],[Tiempo_normal (ns)]]&gt;$M$508,Tabla5121015[[#This Row],[Tiempo_normal (ns)]]&lt;$M$509)</f>
        <v>1</v>
      </c>
      <c r="AD415" s="7">
        <v>412</v>
      </c>
      <c r="AE415" t="b">
        <f>OR(Tabla6131116[[#This Row],[Tiempo_lineal (ns)]]&gt;$O$508,Tabla6131116[[#This Row],[Tiempo_lineal (ns)]]&lt;$O$509)</f>
        <v>0</v>
      </c>
      <c r="AF415" s="6" t="b">
        <f>OR(Tabla6131116[[#This Row],[Tiempo_normal (ns)]]&gt;$P$508,Tabla6131116[[#This Row],[Tiempo_normal (ns)]]&lt;$P$509)</f>
        <v>1</v>
      </c>
    </row>
    <row r="416" spans="2:32" x14ac:dyDescent="0.3">
      <c r="B416">
        <v>413</v>
      </c>
      <c r="C416">
        <v>2465</v>
      </c>
      <c r="D416">
        <v>1804</v>
      </c>
      <c r="E416">
        <v>413</v>
      </c>
      <c r="F416">
        <v>5817</v>
      </c>
      <c r="G416">
        <v>6656</v>
      </c>
      <c r="H416">
        <v>413</v>
      </c>
      <c r="I416">
        <v>19001</v>
      </c>
      <c r="J416">
        <v>5350</v>
      </c>
      <c r="K416">
        <v>413</v>
      </c>
      <c r="L416">
        <v>43464</v>
      </c>
      <c r="M416">
        <v>10869</v>
      </c>
      <c r="N416">
        <v>413</v>
      </c>
      <c r="O416">
        <v>95399</v>
      </c>
      <c r="P416">
        <v>6442</v>
      </c>
      <c r="R416" s="5">
        <v>413</v>
      </c>
      <c r="S416" t="b">
        <f>OR(Tabla19712[[#This Row],[Tiempo_lineal (ns)]]&gt;$C$508,Tabla19712[[#This Row],[Tiempo_lineal (ns)]]&lt;$C$509)</f>
        <v>0</v>
      </c>
      <c r="T416" t="b">
        <f>OR(Tabla19712[[#This Row],[Tiempo_normal (ns)]]&gt;$D$508,Tabla19712[[#This Row],[Tiempo_normal (ns)]]&lt;$D$509)</f>
        <v>0</v>
      </c>
      <c r="U416" s="5">
        <v>413</v>
      </c>
      <c r="V416" t="b">
        <f>OR(Tabla310813[[#This Row],[Tiempo_lineal (ns)]]&gt;$F$508,Tabla310813[[#This Row],[Tiempo_lineal (ns)]]&lt;$F$509)</f>
        <v>0</v>
      </c>
      <c r="W416" t="b">
        <f>OR(Tabla310813[[#This Row],[Tiempo_normal (ns)]]&gt;$G$508,Tabla310813[[#This Row],[Tiempo_normal (ns)]]&lt;$G$509)</f>
        <v>0</v>
      </c>
      <c r="X416" s="5">
        <v>413</v>
      </c>
      <c r="Y416" t="b">
        <f>OR(Tabla411914[[#This Row],[Tiempo_lineal (ns)]]&gt;$I$508,Tabla411914[[#This Row],[Tiempo_lineal (ns)]]&lt;$I$509)</f>
        <v>0</v>
      </c>
      <c r="Z416" t="b">
        <f>OR(Tabla411914[[#This Row],[Tiempo_normal (ns)]]&gt;$J$508,Tabla411914[[#This Row],[Tiempo_normal (ns)]]&lt;$J$509)</f>
        <v>0</v>
      </c>
      <c r="AA416" s="5">
        <v>413</v>
      </c>
      <c r="AB416" t="b">
        <f>OR(Tabla5121015[[#This Row],[Tiempo_lineal (ns)]]&gt;$L$508,Tabla5121015[[#This Row],[Tiempo_lineal (ns)]]&lt;$L$509)</f>
        <v>0</v>
      </c>
      <c r="AC416" t="b">
        <f>OR(Tabla5121015[[#This Row],[Tiempo_normal (ns)]]&gt;$M$508,Tabla5121015[[#This Row],[Tiempo_normal (ns)]]&lt;$M$509)</f>
        <v>1</v>
      </c>
      <c r="AD416" s="5">
        <v>413</v>
      </c>
      <c r="AE416" t="b">
        <f>OR(Tabla6131116[[#This Row],[Tiempo_lineal (ns)]]&gt;$O$508,Tabla6131116[[#This Row],[Tiempo_lineal (ns)]]&lt;$O$509)</f>
        <v>0</v>
      </c>
      <c r="AF416" s="6" t="b">
        <f>OR(Tabla6131116[[#This Row],[Tiempo_normal (ns)]]&gt;$P$508,Tabla6131116[[#This Row],[Tiempo_normal (ns)]]&lt;$P$509)</f>
        <v>0</v>
      </c>
    </row>
    <row r="417" spans="2:32" x14ac:dyDescent="0.3">
      <c r="B417">
        <v>414</v>
      </c>
      <c r="C417">
        <v>2525</v>
      </c>
      <c r="D417">
        <v>3324</v>
      </c>
      <c r="E417">
        <v>414</v>
      </c>
      <c r="F417">
        <v>9416</v>
      </c>
      <c r="G417">
        <v>2061</v>
      </c>
      <c r="H417">
        <v>414</v>
      </c>
      <c r="I417">
        <v>20577</v>
      </c>
      <c r="J417">
        <v>22673</v>
      </c>
      <c r="K417">
        <v>414</v>
      </c>
      <c r="L417">
        <v>44230</v>
      </c>
      <c r="M417">
        <v>4358</v>
      </c>
      <c r="N417">
        <v>414</v>
      </c>
      <c r="O417">
        <v>304926</v>
      </c>
      <c r="P417">
        <v>4196</v>
      </c>
      <c r="R417" s="7">
        <v>414</v>
      </c>
      <c r="S417" t="b">
        <f>OR(Tabla19712[[#This Row],[Tiempo_lineal (ns)]]&gt;$C$508,Tabla19712[[#This Row],[Tiempo_lineal (ns)]]&lt;$C$509)</f>
        <v>0</v>
      </c>
      <c r="T417" t="b">
        <f>OR(Tabla19712[[#This Row],[Tiempo_normal (ns)]]&gt;$D$508,Tabla19712[[#This Row],[Tiempo_normal (ns)]]&lt;$D$509)</f>
        <v>0</v>
      </c>
      <c r="U417" s="7">
        <v>414</v>
      </c>
      <c r="V417" t="b">
        <f>OR(Tabla310813[[#This Row],[Tiempo_lineal (ns)]]&gt;$F$508,Tabla310813[[#This Row],[Tiempo_lineal (ns)]]&lt;$F$509)</f>
        <v>0</v>
      </c>
      <c r="W417" t="b">
        <f>OR(Tabla310813[[#This Row],[Tiempo_normal (ns)]]&gt;$G$508,Tabla310813[[#This Row],[Tiempo_normal (ns)]]&lt;$G$509)</f>
        <v>0</v>
      </c>
      <c r="X417" s="7">
        <v>414</v>
      </c>
      <c r="Y417" t="b">
        <f>OR(Tabla411914[[#This Row],[Tiempo_lineal (ns)]]&gt;$I$508,Tabla411914[[#This Row],[Tiempo_lineal (ns)]]&lt;$I$509)</f>
        <v>0</v>
      </c>
      <c r="Z417" t="b">
        <f>OR(Tabla411914[[#This Row],[Tiempo_normal (ns)]]&gt;$J$508,Tabla411914[[#This Row],[Tiempo_normal (ns)]]&lt;$J$509)</f>
        <v>1</v>
      </c>
      <c r="AA417" s="7">
        <v>414</v>
      </c>
      <c r="AB417" t="b">
        <f>OR(Tabla5121015[[#This Row],[Tiempo_lineal (ns)]]&gt;$L$508,Tabla5121015[[#This Row],[Tiempo_lineal (ns)]]&lt;$L$509)</f>
        <v>0</v>
      </c>
      <c r="AC417" t="b">
        <f>OR(Tabla5121015[[#This Row],[Tiempo_normal (ns)]]&gt;$M$508,Tabla5121015[[#This Row],[Tiempo_normal (ns)]]&lt;$M$509)</f>
        <v>0</v>
      </c>
      <c r="AD417" s="7">
        <v>414</v>
      </c>
      <c r="AE417" t="b">
        <f>OR(Tabla6131116[[#This Row],[Tiempo_lineal (ns)]]&gt;$O$508,Tabla6131116[[#This Row],[Tiempo_lineal (ns)]]&lt;$O$509)</f>
        <v>1</v>
      </c>
      <c r="AF417" s="6" t="b">
        <f>OR(Tabla6131116[[#This Row],[Tiempo_normal (ns)]]&gt;$P$508,Tabla6131116[[#This Row],[Tiempo_normal (ns)]]&lt;$P$509)</f>
        <v>0</v>
      </c>
    </row>
    <row r="418" spans="2:32" x14ac:dyDescent="0.3">
      <c r="B418">
        <v>415</v>
      </c>
      <c r="C418">
        <v>2589</v>
      </c>
      <c r="D418">
        <v>865</v>
      </c>
      <c r="E418">
        <v>415</v>
      </c>
      <c r="F418">
        <v>8577</v>
      </c>
      <c r="G418">
        <v>4019</v>
      </c>
      <c r="H418">
        <v>415</v>
      </c>
      <c r="I418">
        <v>19630</v>
      </c>
      <c r="J418">
        <v>12919</v>
      </c>
      <c r="K418">
        <v>415</v>
      </c>
      <c r="L418">
        <v>43346</v>
      </c>
      <c r="M418">
        <v>7199</v>
      </c>
      <c r="N418">
        <v>415</v>
      </c>
      <c r="O418">
        <v>133036</v>
      </c>
      <c r="P418">
        <v>5544</v>
      </c>
      <c r="R418" s="5">
        <v>415</v>
      </c>
      <c r="S418" t="b">
        <f>OR(Tabla19712[[#This Row],[Tiempo_lineal (ns)]]&gt;$C$508,Tabla19712[[#This Row],[Tiempo_lineal (ns)]]&lt;$C$509)</f>
        <v>0</v>
      </c>
      <c r="T418" t="b">
        <f>OR(Tabla19712[[#This Row],[Tiempo_normal (ns)]]&gt;$D$508,Tabla19712[[#This Row],[Tiempo_normal (ns)]]&lt;$D$509)</f>
        <v>0</v>
      </c>
      <c r="U418" s="5">
        <v>415</v>
      </c>
      <c r="V418" t="b">
        <f>OR(Tabla310813[[#This Row],[Tiempo_lineal (ns)]]&gt;$F$508,Tabla310813[[#This Row],[Tiempo_lineal (ns)]]&lt;$F$509)</f>
        <v>0</v>
      </c>
      <c r="W418" t="b">
        <f>OR(Tabla310813[[#This Row],[Tiempo_normal (ns)]]&gt;$G$508,Tabla310813[[#This Row],[Tiempo_normal (ns)]]&lt;$G$509)</f>
        <v>0</v>
      </c>
      <c r="X418" s="5">
        <v>415</v>
      </c>
      <c r="Y418" t="b">
        <f>OR(Tabla411914[[#This Row],[Tiempo_lineal (ns)]]&gt;$I$508,Tabla411914[[#This Row],[Tiempo_lineal (ns)]]&lt;$I$509)</f>
        <v>0</v>
      </c>
      <c r="Z418" t="b">
        <f>OR(Tabla411914[[#This Row],[Tiempo_normal (ns)]]&gt;$J$508,Tabla411914[[#This Row],[Tiempo_normal (ns)]]&lt;$J$509)</f>
        <v>0</v>
      </c>
      <c r="AA418" s="5">
        <v>415</v>
      </c>
      <c r="AB418" t="b">
        <f>OR(Tabla5121015[[#This Row],[Tiempo_lineal (ns)]]&gt;$L$508,Tabla5121015[[#This Row],[Tiempo_lineal (ns)]]&lt;$L$509)</f>
        <v>0</v>
      </c>
      <c r="AC418" t="b">
        <f>OR(Tabla5121015[[#This Row],[Tiempo_normal (ns)]]&gt;$M$508,Tabla5121015[[#This Row],[Tiempo_normal (ns)]]&lt;$M$509)</f>
        <v>0</v>
      </c>
      <c r="AD418" s="5">
        <v>415</v>
      </c>
      <c r="AE418" t="b">
        <f>OR(Tabla6131116[[#This Row],[Tiempo_lineal (ns)]]&gt;$O$508,Tabla6131116[[#This Row],[Tiempo_lineal (ns)]]&lt;$O$509)</f>
        <v>0</v>
      </c>
      <c r="AF418" s="6" t="b">
        <f>OR(Tabla6131116[[#This Row],[Tiempo_normal (ns)]]&gt;$P$508,Tabla6131116[[#This Row],[Tiempo_normal (ns)]]&lt;$P$509)</f>
        <v>0</v>
      </c>
    </row>
    <row r="419" spans="2:32" x14ac:dyDescent="0.3">
      <c r="B419">
        <v>416</v>
      </c>
      <c r="C419">
        <v>3374</v>
      </c>
      <c r="D419">
        <v>937</v>
      </c>
      <c r="E419">
        <v>416</v>
      </c>
      <c r="F419">
        <v>7464</v>
      </c>
      <c r="G419">
        <v>2857</v>
      </c>
      <c r="H419">
        <v>416</v>
      </c>
      <c r="I419">
        <v>18682</v>
      </c>
      <c r="J419">
        <v>5498</v>
      </c>
      <c r="K419">
        <v>416</v>
      </c>
      <c r="L419">
        <v>43849</v>
      </c>
      <c r="M419">
        <v>43441</v>
      </c>
      <c r="N419">
        <v>416</v>
      </c>
      <c r="O419">
        <v>133692</v>
      </c>
      <c r="P419">
        <v>4601</v>
      </c>
      <c r="R419" s="7">
        <v>416</v>
      </c>
      <c r="S419" t="b">
        <f>OR(Tabla19712[[#This Row],[Tiempo_lineal (ns)]]&gt;$C$508,Tabla19712[[#This Row],[Tiempo_lineal (ns)]]&lt;$C$509)</f>
        <v>0</v>
      </c>
      <c r="T419" t="b">
        <f>OR(Tabla19712[[#This Row],[Tiempo_normal (ns)]]&gt;$D$508,Tabla19712[[#This Row],[Tiempo_normal (ns)]]&lt;$D$509)</f>
        <v>0</v>
      </c>
      <c r="U419" s="7">
        <v>416</v>
      </c>
      <c r="V419" t="b">
        <f>OR(Tabla310813[[#This Row],[Tiempo_lineal (ns)]]&gt;$F$508,Tabla310813[[#This Row],[Tiempo_lineal (ns)]]&lt;$F$509)</f>
        <v>0</v>
      </c>
      <c r="W419" t="b">
        <f>OR(Tabla310813[[#This Row],[Tiempo_normal (ns)]]&gt;$G$508,Tabla310813[[#This Row],[Tiempo_normal (ns)]]&lt;$G$509)</f>
        <v>0</v>
      </c>
      <c r="X419" s="7">
        <v>416</v>
      </c>
      <c r="Y419" t="b">
        <f>OR(Tabla411914[[#This Row],[Tiempo_lineal (ns)]]&gt;$I$508,Tabla411914[[#This Row],[Tiempo_lineal (ns)]]&lt;$I$509)</f>
        <v>0</v>
      </c>
      <c r="Z419" t="b">
        <f>OR(Tabla411914[[#This Row],[Tiempo_normal (ns)]]&gt;$J$508,Tabla411914[[#This Row],[Tiempo_normal (ns)]]&lt;$J$509)</f>
        <v>0</v>
      </c>
      <c r="AA419" s="7">
        <v>416</v>
      </c>
      <c r="AB419" t="b">
        <f>OR(Tabla5121015[[#This Row],[Tiempo_lineal (ns)]]&gt;$L$508,Tabla5121015[[#This Row],[Tiempo_lineal (ns)]]&lt;$L$509)</f>
        <v>0</v>
      </c>
      <c r="AC419" t="b">
        <f>OR(Tabla5121015[[#This Row],[Tiempo_normal (ns)]]&gt;$M$508,Tabla5121015[[#This Row],[Tiempo_normal (ns)]]&lt;$M$509)</f>
        <v>1</v>
      </c>
      <c r="AD419" s="7">
        <v>416</v>
      </c>
      <c r="AE419" t="b">
        <f>OR(Tabla6131116[[#This Row],[Tiempo_lineal (ns)]]&gt;$O$508,Tabla6131116[[#This Row],[Tiempo_lineal (ns)]]&lt;$O$509)</f>
        <v>0</v>
      </c>
      <c r="AF419" s="6" t="b">
        <f>OR(Tabla6131116[[#This Row],[Tiempo_normal (ns)]]&gt;$P$508,Tabla6131116[[#This Row],[Tiempo_normal (ns)]]&lt;$P$509)</f>
        <v>0</v>
      </c>
    </row>
    <row r="420" spans="2:32" x14ac:dyDescent="0.3">
      <c r="B420">
        <v>417</v>
      </c>
      <c r="C420">
        <v>2369</v>
      </c>
      <c r="D420">
        <v>1867</v>
      </c>
      <c r="E420">
        <v>417</v>
      </c>
      <c r="F420">
        <v>30799</v>
      </c>
      <c r="G420">
        <v>2654</v>
      </c>
      <c r="H420">
        <v>417</v>
      </c>
      <c r="I420">
        <v>19018</v>
      </c>
      <c r="J420">
        <v>4478</v>
      </c>
      <c r="K420">
        <v>417</v>
      </c>
      <c r="L420">
        <v>44882</v>
      </c>
      <c r="M420">
        <v>3808</v>
      </c>
      <c r="N420">
        <v>417</v>
      </c>
      <c r="O420">
        <v>135580</v>
      </c>
      <c r="P420">
        <v>5709</v>
      </c>
      <c r="R420" s="5">
        <v>417</v>
      </c>
      <c r="S420" t="b">
        <f>OR(Tabla19712[[#This Row],[Tiempo_lineal (ns)]]&gt;$C$508,Tabla19712[[#This Row],[Tiempo_lineal (ns)]]&lt;$C$509)</f>
        <v>0</v>
      </c>
      <c r="T420" t="b">
        <f>OR(Tabla19712[[#This Row],[Tiempo_normal (ns)]]&gt;$D$508,Tabla19712[[#This Row],[Tiempo_normal (ns)]]&lt;$D$509)</f>
        <v>0</v>
      </c>
      <c r="U420" s="5">
        <v>417</v>
      </c>
      <c r="V420" t="b">
        <f>OR(Tabla310813[[#This Row],[Tiempo_lineal (ns)]]&gt;$F$508,Tabla310813[[#This Row],[Tiempo_lineal (ns)]]&lt;$F$509)</f>
        <v>1</v>
      </c>
      <c r="W420" t="b">
        <f>OR(Tabla310813[[#This Row],[Tiempo_normal (ns)]]&gt;$G$508,Tabla310813[[#This Row],[Tiempo_normal (ns)]]&lt;$G$509)</f>
        <v>0</v>
      </c>
      <c r="X420" s="5">
        <v>417</v>
      </c>
      <c r="Y420" t="b">
        <f>OR(Tabla411914[[#This Row],[Tiempo_lineal (ns)]]&gt;$I$508,Tabla411914[[#This Row],[Tiempo_lineal (ns)]]&lt;$I$509)</f>
        <v>0</v>
      </c>
      <c r="Z420" t="b">
        <f>OR(Tabla411914[[#This Row],[Tiempo_normal (ns)]]&gt;$J$508,Tabla411914[[#This Row],[Tiempo_normal (ns)]]&lt;$J$509)</f>
        <v>0</v>
      </c>
      <c r="AA420" s="5">
        <v>417</v>
      </c>
      <c r="AB420" t="b">
        <f>OR(Tabla5121015[[#This Row],[Tiempo_lineal (ns)]]&gt;$L$508,Tabla5121015[[#This Row],[Tiempo_lineal (ns)]]&lt;$L$509)</f>
        <v>0</v>
      </c>
      <c r="AC420" t="b">
        <f>OR(Tabla5121015[[#This Row],[Tiempo_normal (ns)]]&gt;$M$508,Tabla5121015[[#This Row],[Tiempo_normal (ns)]]&lt;$M$509)</f>
        <v>0</v>
      </c>
      <c r="AD420" s="5">
        <v>417</v>
      </c>
      <c r="AE420" t="b">
        <f>OR(Tabla6131116[[#This Row],[Tiempo_lineal (ns)]]&gt;$O$508,Tabla6131116[[#This Row],[Tiempo_lineal (ns)]]&lt;$O$509)</f>
        <v>0</v>
      </c>
      <c r="AF420" s="6" t="b">
        <f>OR(Tabla6131116[[#This Row],[Tiempo_normal (ns)]]&gt;$P$508,Tabla6131116[[#This Row],[Tiempo_normal (ns)]]&lt;$P$509)</f>
        <v>0</v>
      </c>
    </row>
    <row r="421" spans="2:32" x14ac:dyDescent="0.3">
      <c r="B421">
        <v>418</v>
      </c>
      <c r="C421">
        <v>2555</v>
      </c>
      <c r="D421">
        <v>3828</v>
      </c>
      <c r="E421">
        <v>418</v>
      </c>
      <c r="F421">
        <v>6615</v>
      </c>
      <c r="G421">
        <v>3364</v>
      </c>
      <c r="H421">
        <v>418</v>
      </c>
      <c r="I421">
        <v>19649</v>
      </c>
      <c r="J421">
        <v>4395</v>
      </c>
      <c r="K421">
        <v>418</v>
      </c>
      <c r="L421">
        <v>43660</v>
      </c>
      <c r="M421">
        <v>4750</v>
      </c>
      <c r="N421">
        <v>418</v>
      </c>
      <c r="O421">
        <v>134953</v>
      </c>
      <c r="P421">
        <v>6075</v>
      </c>
      <c r="R421" s="7">
        <v>418</v>
      </c>
      <c r="S421" t="b">
        <f>OR(Tabla19712[[#This Row],[Tiempo_lineal (ns)]]&gt;$C$508,Tabla19712[[#This Row],[Tiempo_lineal (ns)]]&lt;$C$509)</f>
        <v>0</v>
      </c>
      <c r="T421" t="b">
        <f>OR(Tabla19712[[#This Row],[Tiempo_normal (ns)]]&gt;$D$508,Tabla19712[[#This Row],[Tiempo_normal (ns)]]&lt;$D$509)</f>
        <v>1</v>
      </c>
      <c r="U421" s="7">
        <v>418</v>
      </c>
      <c r="V421" t="b">
        <f>OR(Tabla310813[[#This Row],[Tiempo_lineal (ns)]]&gt;$F$508,Tabla310813[[#This Row],[Tiempo_lineal (ns)]]&lt;$F$509)</f>
        <v>0</v>
      </c>
      <c r="W421" t="b">
        <f>OR(Tabla310813[[#This Row],[Tiempo_normal (ns)]]&gt;$G$508,Tabla310813[[#This Row],[Tiempo_normal (ns)]]&lt;$G$509)</f>
        <v>0</v>
      </c>
      <c r="X421" s="7">
        <v>418</v>
      </c>
      <c r="Y421" t="b">
        <f>OR(Tabla411914[[#This Row],[Tiempo_lineal (ns)]]&gt;$I$508,Tabla411914[[#This Row],[Tiempo_lineal (ns)]]&lt;$I$509)</f>
        <v>0</v>
      </c>
      <c r="Z421" t="b">
        <f>OR(Tabla411914[[#This Row],[Tiempo_normal (ns)]]&gt;$J$508,Tabla411914[[#This Row],[Tiempo_normal (ns)]]&lt;$J$509)</f>
        <v>0</v>
      </c>
      <c r="AA421" s="7">
        <v>418</v>
      </c>
      <c r="AB421" t="b">
        <f>OR(Tabla5121015[[#This Row],[Tiempo_lineal (ns)]]&gt;$L$508,Tabla5121015[[#This Row],[Tiempo_lineal (ns)]]&lt;$L$509)</f>
        <v>0</v>
      </c>
      <c r="AC421" t="b">
        <f>OR(Tabla5121015[[#This Row],[Tiempo_normal (ns)]]&gt;$M$508,Tabla5121015[[#This Row],[Tiempo_normal (ns)]]&lt;$M$509)</f>
        <v>0</v>
      </c>
      <c r="AD421" s="7">
        <v>418</v>
      </c>
      <c r="AE421" t="b">
        <f>OR(Tabla6131116[[#This Row],[Tiempo_lineal (ns)]]&gt;$O$508,Tabla6131116[[#This Row],[Tiempo_lineal (ns)]]&lt;$O$509)</f>
        <v>0</v>
      </c>
      <c r="AF421" s="6" t="b">
        <f>OR(Tabla6131116[[#This Row],[Tiempo_normal (ns)]]&gt;$P$508,Tabla6131116[[#This Row],[Tiempo_normal (ns)]]&lt;$P$509)</f>
        <v>0</v>
      </c>
    </row>
    <row r="422" spans="2:32" x14ac:dyDescent="0.3">
      <c r="B422">
        <v>419</v>
      </c>
      <c r="C422">
        <v>4466</v>
      </c>
      <c r="D422">
        <v>3478</v>
      </c>
      <c r="E422">
        <v>419</v>
      </c>
      <c r="F422">
        <v>7008</v>
      </c>
      <c r="G422">
        <v>1439</v>
      </c>
      <c r="H422">
        <v>419</v>
      </c>
      <c r="I422">
        <v>8113</v>
      </c>
      <c r="J422">
        <v>6062</v>
      </c>
      <c r="K422">
        <v>419</v>
      </c>
      <c r="L422">
        <v>23592</v>
      </c>
      <c r="M422">
        <v>44469</v>
      </c>
      <c r="N422">
        <v>419</v>
      </c>
      <c r="O422">
        <v>180657</v>
      </c>
      <c r="P422">
        <v>4473</v>
      </c>
      <c r="R422" s="5">
        <v>419</v>
      </c>
      <c r="S422" t="b">
        <f>OR(Tabla19712[[#This Row],[Tiempo_lineal (ns)]]&gt;$C$508,Tabla19712[[#This Row],[Tiempo_lineal (ns)]]&lt;$C$509)</f>
        <v>0</v>
      </c>
      <c r="T422" t="b">
        <f>OR(Tabla19712[[#This Row],[Tiempo_normal (ns)]]&gt;$D$508,Tabla19712[[#This Row],[Tiempo_normal (ns)]]&lt;$D$509)</f>
        <v>0</v>
      </c>
      <c r="U422" s="5">
        <v>419</v>
      </c>
      <c r="V422" t="b">
        <f>OR(Tabla310813[[#This Row],[Tiempo_lineal (ns)]]&gt;$F$508,Tabla310813[[#This Row],[Tiempo_lineal (ns)]]&lt;$F$509)</f>
        <v>0</v>
      </c>
      <c r="W422" t="b">
        <f>OR(Tabla310813[[#This Row],[Tiempo_normal (ns)]]&gt;$G$508,Tabla310813[[#This Row],[Tiempo_normal (ns)]]&lt;$G$509)</f>
        <v>0</v>
      </c>
      <c r="X422" s="5">
        <v>419</v>
      </c>
      <c r="Y422" t="b">
        <f>OR(Tabla411914[[#This Row],[Tiempo_lineal (ns)]]&gt;$I$508,Tabla411914[[#This Row],[Tiempo_lineal (ns)]]&lt;$I$509)</f>
        <v>1</v>
      </c>
      <c r="Z422" t="b">
        <f>OR(Tabla411914[[#This Row],[Tiempo_normal (ns)]]&gt;$J$508,Tabla411914[[#This Row],[Tiempo_normal (ns)]]&lt;$J$509)</f>
        <v>0</v>
      </c>
      <c r="AA422" s="5">
        <v>419</v>
      </c>
      <c r="AB422" t="b">
        <f>OR(Tabla5121015[[#This Row],[Tiempo_lineal (ns)]]&gt;$L$508,Tabla5121015[[#This Row],[Tiempo_lineal (ns)]]&lt;$L$509)</f>
        <v>1</v>
      </c>
      <c r="AC422" t="b">
        <f>OR(Tabla5121015[[#This Row],[Tiempo_normal (ns)]]&gt;$M$508,Tabla5121015[[#This Row],[Tiempo_normal (ns)]]&lt;$M$509)</f>
        <v>1</v>
      </c>
      <c r="AD422" s="5">
        <v>419</v>
      </c>
      <c r="AE422" t="b">
        <f>OR(Tabla6131116[[#This Row],[Tiempo_lineal (ns)]]&gt;$O$508,Tabla6131116[[#This Row],[Tiempo_lineal (ns)]]&lt;$O$509)</f>
        <v>0</v>
      </c>
      <c r="AF422" s="6" t="b">
        <f>OR(Tabla6131116[[#This Row],[Tiempo_normal (ns)]]&gt;$P$508,Tabla6131116[[#This Row],[Tiempo_normal (ns)]]&lt;$P$509)</f>
        <v>0</v>
      </c>
    </row>
    <row r="423" spans="2:32" x14ac:dyDescent="0.3">
      <c r="B423">
        <v>420</v>
      </c>
      <c r="C423">
        <v>3126</v>
      </c>
      <c r="D423">
        <v>923</v>
      </c>
      <c r="E423">
        <v>420</v>
      </c>
      <c r="F423">
        <v>6059</v>
      </c>
      <c r="G423">
        <v>780</v>
      </c>
      <c r="H423">
        <v>420</v>
      </c>
      <c r="I423">
        <v>11215</v>
      </c>
      <c r="J423">
        <v>12757</v>
      </c>
      <c r="K423">
        <v>420</v>
      </c>
      <c r="L423">
        <v>44870</v>
      </c>
      <c r="M423">
        <v>5322</v>
      </c>
      <c r="N423">
        <v>420</v>
      </c>
      <c r="O423">
        <v>318290</v>
      </c>
      <c r="P423">
        <v>8121</v>
      </c>
      <c r="R423" s="7">
        <v>420</v>
      </c>
      <c r="S423" t="b">
        <f>OR(Tabla19712[[#This Row],[Tiempo_lineal (ns)]]&gt;$C$508,Tabla19712[[#This Row],[Tiempo_lineal (ns)]]&lt;$C$509)</f>
        <v>0</v>
      </c>
      <c r="T423" t="b">
        <f>OR(Tabla19712[[#This Row],[Tiempo_normal (ns)]]&gt;$D$508,Tabla19712[[#This Row],[Tiempo_normal (ns)]]&lt;$D$509)</f>
        <v>0</v>
      </c>
      <c r="U423" s="7">
        <v>420</v>
      </c>
      <c r="V423" t="b">
        <f>OR(Tabla310813[[#This Row],[Tiempo_lineal (ns)]]&gt;$F$508,Tabla310813[[#This Row],[Tiempo_lineal (ns)]]&lt;$F$509)</f>
        <v>0</v>
      </c>
      <c r="W423" t="b">
        <f>OR(Tabla310813[[#This Row],[Tiempo_normal (ns)]]&gt;$G$508,Tabla310813[[#This Row],[Tiempo_normal (ns)]]&lt;$G$509)</f>
        <v>0</v>
      </c>
      <c r="X423" s="7">
        <v>420</v>
      </c>
      <c r="Y423" t="b">
        <f>OR(Tabla411914[[#This Row],[Tiempo_lineal (ns)]]&gt;$I$508,Tabla411914[[#This Row],[Tiempo_lineal (ns)]]&lt;$I$509)</f>
        <v>1</v>
      </c>
      <c r="Z423" t="b">
        <f>OR(Tabla411914[[#This Row],[Tiempo_normal (ns)]]&gt;$J$508,Tabla411914[[#This Row],[Tiempo_normal (ns)]]&lt;$J$509)</f>
        <v>0</v>
      </c>
      <c r="AA423" s="7">
        <v>420</v>
      </c>
      <c r="AB423" t="b">
        <f>OR(Tabla5121015[[#This Row],[Tiempo_lineal (ns)]]&gt;$L$508,Tabla5121015[[#This Row],[Tiempo_lineal (ns)]]&lt;$L$509)</f>
        <v>0</v>
      </c>
      <c r="AC423" t="b">
        <f>OR(Tabla5121015[[#This Row],[Tiempo_normal (ns)]]&gt;$M$508,Tabla5121015[[#This Row],[Tiempo_normal (ns)]]&lt;$M$509)</f>
        <v>0</v>
      </c>
      <c r="AD423" s="7">
        <v>420</v>
      </c>
      <c r="AE423" t="b">
        <f>OR(Tabla6131116[[#This Row],[Tiempo_lineal (ns)]]&gt;$O$508,Tabla6131116[[#This Row],[Tiempo_lineal (ns)]]&lt;$O$509)</f>
        <v>1</v>
      </c>
      <c r="AF423" s="6" t="b">
        <f>OR(Tabla6131116[[#This Row],[Tiempo_normal (ns)]]&gt;$P$508,Tabla6131116[[#This Row],[Tiempo_normal (ns)]]&lt;$P$509)</f>
        <v>0</v>
      </c>
    </row>
    <row r="424" spans="2:32" x14ac:dyDescent="0.3">
      <c r="B424">
        <v>421</v>
      </c>
      <c r="C424">
        <v>2779</v>
      </c>
      <c r="D424">
        <v>714</v>
      </c>
      <c r="E424">
        <v>421</v>
      </c>
      <c r="F424">
        <v>5903</v>
      </c>
      <c r="G424">
        <v>3361</v>
      </c>
      <c r="H424">
        <v>421</v>
      </c>
      <c r="I424">
        <v>18766</v>
      </c>
      <c r="J424">
        <v>21906</v>
      </c>
      <c r="K424">
        <v>421</v>
      </c>
      <c r="L424">
        <v>38854</v>
      </c>
      <c r="M424">
        <v>4384</v>
      </c>
      <c r="N424">
        <v>421</v>
      </c>
      <c r="O424">
        <v>132000</v>
      </c>
      <c r="P424">
        <v>4246</v>
      </c>
      <c r="R424" s="5">
        <v>421</v>
      </c>
      <c r="S424" t="b">
        <f>OR(Tabla19712[[#This Row],[Tiempo_lineal (ns)]]&gt;$C$508,Tabla19712[[#This Row],[Tiempo_lineal (ns)]]&lt;$C$509)</f>
        <v>0</v>
      </c>
      <c r="T424" t="b">
        <f>OR(Tabla19712[[#This Row],[Tiempo_normal (ns)]]&gt;$D$508,Tabla19712[[#This Row],[Tiempo_normal (ns)]]&lt;$D$509)</f>
        <v>0</v>
      </c>
      <c r="U424" s="5">
        <v>421</v>
      </c>
      <c r="V424" t="b">
        <f>OR(Tabla310813[[#This Row],[Tiempo_lineal (ns)]]&gt;$F$508,Tabla310813[[#This Row],[Tiempo_lineal (ns)]]&lt;$F$509)</f>
        <v>0</v>
      </c>
      <c r="W424" t="b">
        <f>OR(Tabla310813[[#This Row],[Tiempo_normal (ns)]]&gt;$G$508,Tabla310813[[#This Row],[Tiempo_normal (ns)]]&lt;$G$509)</f>
        <v>0</v>
      </c>
      <c r="X424" s="5">
        <v>421</v>
      </c>
      <c r="Y424" t="b">
        <f>OR(Tabla411914[[#This Row],[Tiempo_lineal (ns)]]&gt;$I$508,Tabla411914[[#This Row],[Tiempo_lineal (ns)]]&lt;$I$509)</f>
        <v>0</v>
      </c>
      <c r="Z424" t="b">
        <f>OR(Tabla411914[[#This Row],[Tiempo_normal (ns)]]&gt;$J$508,Tabla411914[[#This Row],[Tiempo_normal (ns)]]&lt;$J$509)</f>
        <v>1</v>
      </c>
      <c r="AA424" s="5">
        <v>421</v>
      </c>
      <c r="AB424" t="b">
        <f>OR(Tabla5121015[[#This Row],[Tiempo_lineal (ns)]]&gt;$L$508,Tabla5121015[[#This Row],[Tiempo_lineal (ns)]]&lt;$L$509)</f>
        <v>0</v>
      </c>
      <c r="AC424" t="b">
        <f>OR(Tabla5121015[[#This Row],[Tiempo_normal (ns)]]&gt;$M$508,Tabla5121015[[#This Row],[Tiempo_normal (ns)]]&lt;$M$509)</f>
        <v>0</v>
      </c>
      <c r="AD424" s="5">
        <v>421</v>
      </c>
      <c r="AE424" t="b">
        <f>OR(Tabla6131116[[#This Row],[Tiempo_lineal (ns)]]&gt;$O$508,Tabla6131116[[#This Row],[Tiempo_lineal (ns)]]&lt;$O$509)</f>
        <v>0</v>
      </c>
      <c r="AF424" s="6" t="b">
        <f>OR(Tabla6131116[[#This Row],[Tiempo_normal (ns)]]&gt;$P$508,Tabla6131116[[#This Row],[Tiempo_normal (ns)]]&lt;$P$509)</f>
        <v>0</v>
      </c>
    </row>
    <row r="425" spans="2:32" x14ac:dyDescent="0.3">
      <c r="B425">
        <v>422</v>
      </c>
      <c r="C425">
        <v>2526</v>
      </c>
      <c r="D425">
        <v>2277</v>
      </c>
      <c r="E425">
        <v>422</v>
      </c>
      <c r="F425">
        <v>5692</v>
      </c>
      <c r="G425">
        <v>1588</v>
      </c>
      <c r="H425">
        <v>422</v>
      </c>
      <c r="I425">
        <v>17811</v>
      </c>
      <c r="J425">
        <v>20240</v>
      </c>
      <c r="K425">
        <v>422</v>
      </c>
      <c r="L425">
        <v>53766</v>
      </c>
      <c r="M425">
        <v>6311</v>
      </c>
      <c r="N425">
        <v>422</v>
      </c>
      <c r="O425">
        <v>133121</v>
      </c>
      <c r="P425">
        <v>204735</v>
      </c>
      <c r="R425" s="7">
        <v>422</v>
      </c>
      <c r="S425" t="b">
        <f>OR(Tabla19712[[#This Row],[Tiempo_lineal (ns)]]&gt;$C$508,Tabla19712[[#This Row],[Tiempo_lineal (ns)]]&lt;$C$509)</f>
        <v>0</v>
      </c>
      <c r="T425" t="b">
        <f>OR(Tabla19712[[#This Row],[Tiempo_normal (ns)]]&gt;$D$508,Tabla19712[[#This Row],[Tiempo_normal (ns)]]&lt;$D$509)</f>
        <v>0</v>
      </c>
      <c r="U425" s="7">
        <v>422</v>
      </c>
      <c r="V425" t="b">
        <f>OR(Tabla310813[[#This Row],[Tiempo_lineal (ns)]]&gt;$F$508,Tabla310813[[#This Row],[Tiempo_lineal (ns)]]&lt;$F$509)</f>
        <v>0</v>
      </c>
      <c r="W425" t="b">
        <f>OR(Tabla310813[[#This Row],[Tiempo_normal (ns)]]&gt;$G$508,Tabla310813[[#This Row],[Tiempo_normal (ns)]]&lt;$G$509)</f>
        <v>0</v>
      </c>
      <c r="X425" s="7">
        <v>422</v>
      </c>
      <c r="Y425" t="b">
        <f>OR(Tabla411914[[#This Row],[Tiempo_lineal (ns)]]&gt;$I$508,Tabla411914[[#This Row],[Tiempo_lineal (ns)]]&lt;$I$509)</f>
        <v>0</v>
      </c>
      <c r="Z425" t="b">
        <f>OR(Tabla411914[[#This Row],[Tiempo_normal (ns)]]&gt;$J$508,Tabla411914[[#This Row],[Tiempo_normal (ns)]]&lt;$J$509)</f>
        <v>1</v>
      </c>
      <c r="AA425" s="7">
        <v>422</v>
      </c>
      <c r="AB425" t="b">
        <f>OR(Tabla5121015[[#This Row],[Tiempo_lineal (ns)]]&gt;$L$508,Tabla5121015[[#This Row],[Tiempo_lineal (ns)]]&lt;$L$509)</f>
        <v>0</v>
      </c>
      <c r="AC425" t="b">
        <f>OR(Tabla5121015[[#This Row],[Tiempo_normal (ns)]]&gt;$M$508,Tabla5121015[[#This Row],[Tiempo_normal (ns)]]&lt;$M$509)</f>
        <v>0</v>
      </c>
      <c r="AD425" s="7">
        <v>422</v>
      </c>
      <c r="AE425" t="b">
        <f>OR(Tabla6131116[[#This Row],[Tiempo_lineal (ns)]]&gt;$O$508,Tabla6131116[[#This Row],[Tiempo_lineal (ns)]]&lt;$O$509)</f>
        <v>0</v>
      </c>
      <c r="AF425" s="6" t="b">
        <f>OR(Tabla6131116[[#This Row],[Tiempo_normal (ns)]]&gt;$P$508,Tabla6131116[[#This Row],[Tiempo_normal (ns)]]&lt;$P$509)</f>
        <v>1</v>
      </c>
    </row>
    <row r="426" spans="2:32" x14ac:dyDescent="0.3">
      <c r="B426">
        <v>423</v>
      </c>
      <c r="C426">
        <v>2579</v>
      </c>
      <c r="D426">
        <v>1346</v>
      </c>
      <c r="E426">
        <v>423</v>
      </c>
      <c r="F426">
        <v>6058</v>
      </c>
      <c r="G426">
        <v>3687</v>
      </c>
      <c r="H426">
        <v>423</v>
      </c>
      <c r="I426">
        <v>17276</v>
      </c>
      <c r="J426">
        <v>3616</v>
      </c>
      <c r="K426">
        <v>423</v>
      </c>
      <c r="L426">
        <v>46265</v>
      </c>
      <c r="M426">
        <v>5742</v>
      </c>
      <c r="N426">
        <v>423</v>
      </c>
      <c r="O426">
        <v>134100</v>
      </c>
      <c r="P426">
        <v>186977</v>
      </c>
      <c r="R426" s="5">
        <v>423</v>
      </c>
      <c r="S426" t="b">
        <f>OR(Tabla19712[[#This Row],[Tiempo_lineal (ns)]]&gt;$C$508,Tabla19712[[#This Row],[Tiempo_lineal (ns)]]&lt;$C$509)</f>
        <v>0</v>
      </c>
      <c r="T426" t="b">
        <f>OR(Tabla19712[[#This Row],[Tiempo_normal (ns)]]&gt;$D$508,Tabla19712[[#This Row],[Tiempo_normal (ns)]]&lt;$D$509)</f>
        <v>0</v>
      </c>
      <c r="U426" s="5">
        <v>423</v>
      </c>
      <c r="V426" t="b">
        <f>OR(Tabla310813[[#This Row],[Tiempo_lineal (ns)]]&gt;$F$508,Tabla310813[[#This Row],[Tiempo_lineal (ns)]]&lt;$F$509)</f>
        <v>0</v>
      </c>
      <c r="W426" t="b">
        <f>OR(Tabla310813[[#This Row],[Tiempo_normal (ns)]]&gt;$G$508,Tabla310813[[#This Row],[Tiempo_normal (ns)]]&lt;$G$509)</f>
        <v>0</v>
      </c>
      <c r="X426" s="5">
        <v>423</v>
      </c>
      <c r="Y426" t="b">
        <f>OR(Tabla411914[[#This Row],[Tiempo_lineal (ns)]]&gt;$I$508,Tabla411914[[#This Row],[Tiempo_lineal (ns)]]&lt;$I$509)</f>
        <v>0</v>
      </c>
      <c r="Z426" t="b">
        <f>OR(Tabla411914[[#This Row],[Tiempo_normal (ns)]]&gt;$J$508,Tabla411914[[#This Row],[Tiempo_normal (ns)]]&lt;$J$509)</f>
        <v>0</v>
      </c>
      <c r="AA426" s="5">
        <v>423</v>
      </c>
      <c r="AB426" t="b">
        <f>OR(Tabla5121015[[#This Row],[Tiempo_lineal (ns)]]&gt;$L$508,Tabla5121015[[#This Row],[Tiempo_lineal (ns)]]&lt;$L$509)</f>
        <v>0</v>
      </c>
      <c r="AC426" t="b">
        <f>OR(Tabla5121015[[#This Row],[Tiempo_normal (ns)]]&gt;$M$508,Tabla5121015[[#This Row],[Tiempo_normal (ns)]]&lt;$M$509)</f>
        <v>0</v>
      </c>
      <c r="AD426" s="5">
        <v>423</v>
      </c>
      <c r="AE426" t="b">
        <f>OR(Tabla6131116[[#This Row],[Tiempo_lineal (ns)]]&gt;$O$508,Tabla6131116[[#This Row],[Tiempo_lineal (ns)]]&lt;$O$509)</f>
        <v>0</v>
      </c>
      <c r="AF426" s="6" t="b">
        <f>OR(Tabla6131116[[#This Row],[Tiempo_normal (ns)]]&gt;$P$508,Tabla6131116[[#This Row],[Tiempo_normal (ns)]]&lt;$P$509)</f>
        <v>1</v>
      </c>
    </row>
    <row r="427" spans="2:32" x14ac:dyDescent="0.3">
      <c r="B427">
        <v>424</v>
      </c>
      <c r="C427">
        <v>2577</v>
      </c>
      <c r="D427">
        <v>1078</v>
      </c>
      <c r="E427">
        <v>424</v>
      </c>
      <c r="F427">
        <v>5950</v>
      </c>
      <c r="G427">
        <v>1742</v>
      </c>
      <c r="H427">
        <v>424</v>
      </c>
      <c r="I427">
        <v>20294</v>
      </c>
      <c r="J427">
        <v>4097</v>
      </c>
      <c r="K427">
        <v>424</v>
      </c>
      <c r="L427">
        <v>47577</v>
      </c>
      <c r="M427">
        <v>4158</v>
      </c>
      <c r="N427">
        <v>424</v>
      </c>
      <c r="O427">
        <v>54271</v>
      </c>
      <c r="P427">
        <v>214532</v>
      </c>
      <c r="R427" s="7">
        <v>424</v>
      </c>
      <c r="S427" t="b">
        <f>OR(Tabla19712[[#This Row],[Tiempo_lineal (ns)]]&gt;$C$508,Tabla19712[[#This Row],[Tiempo_lineal (ns)]]&lt;$C$509)</f>
        <v>0</v>
      </c>
      <c r="T427" t="b">
        <f>OR(Tabla19712[[#This Row],[Tiempo_normal (ns)]]&gt;$D$508,Tabla19712[[#This Row],[Tiempo_normal (ns)]]&lt;$D$509)</f>
        <v>0</v>
      </c>
      <c r="U427" s="7">
        <v>424</v>
      </c>
      <c r="V427" t="b">
        <f>OR(Tabla310813[[#This Row],[Tiempo_lineal (ns)]]&gt;$F$508,Tabla310813[[#This Row],[Tiempo_lineal (ns)]]&lt;$F$509)</f>
        <v>0</v>
      </c>
      <c r="W427" t="b">
        <f>OR(Tabla310813[[#This Row],[Tiempo_normal (ns)]]&gt;$G$508,Tabla310813[[#This Row],[Tiempo_normal (ns)]]&lt;$G$509)</f>
        <v>0</v>
      </c>
      <c r="X427" s="7">
        <v>424</v>
      </c>
      <c r="Y427" t="b">
        <f>OR(Tabla411914[[#This Row],[Tiempo_lineal (ns)]]&gt;$I$508,Tabla411914[[#This Row],[Tiempo_lineal (ns)]]&lt;$I$509)</f>
        <v>0</v>
      </c>
      <c r="Z427" t="b">
        <f>OR(Tabla411914[[#This Row],[Tiempo_normal (ns)]]&gt;$J$508,Tabla411914[[#This Row],[Tiempo_normal (ns)]]&lt;$J$509)</f>
        <v>0</v>
      </c>
      <c r="AA427" s="7">
        <v>424</v>
      </c>
      <c r="AB427" t="b">
        <f>OR(Tabla5121015[[#This Row],[Tiempo_lineal (ns)]]&gt;$L$508,Tabla5121015[[#This Row],[Tiempo_lineal (ns)]]&lt;$L$509)</f>
        <v>0</v>
      </c>
      <c r="AC427" t="b">
        <f>OR(Tabla5121015[[#This Row],[Tiempo_normal (ns)]]&gt;$M$508,Tabla5121015[[#This Row],[Tiempo_normal (ns)]]&lt;$M$509)</f>
        <v>0</v>
      </c>
      <c r="AD427" s="7">
        <v>424</v>
      </c>
      <c r="AE427" t="b">
        <f>OR(Tabla6131116[[#This Row],[Tiempo_lineal (ns)]]&gt;$O$508,Tabla6131116[[#This Row],[Tiempo_lineal (ns)]]&lt;$O$509)</f>
        <v>1</v>
      </c>
      <c r="AF427" s="6" t="b">
        <f>OR(Tabla6131116[[#This Row],[Tiempo_normal (ns)]]&gt;$P$508,Tabla6131116[[#This Row],[Tiempo_normal (ns)]]&lt;$P$509)</f>
        <v>1</v>
      </c>
    </row>
    <row r="428" spans="2:32" x14ac:dyDescent="0.3">
      <c r="B428">
        <v>425</v>
      </c>
      <c r="C428">
        <v>2603</v>
      </c>
      <c r="D428">
        <v>764</v>
      </c>
      <c r="E428">
        <v>425</v>
      </c>
      <c r="F428">
        <v>6785</v>
      </c>
      <c r="G428">
        <v>2490</v>
      </c>
      <c r="H428">
        <v>425</v>
      </c>
      <c r="I428">
        <v>20162</v>
      </c>
      <c r="J428">
        <v>5052</v>
      </c>
      <c r="K428">
        <v>425</v>
      </c>
      <c r="L428">
        <v>19412</v>
      </c>
      <c r="M428">
        <v>5033</v>
      </c>
      <c r="N428">
        <v>425</v>
      </c>
      <c r="O428">
        <v>283328</v>
      </c>
      <c r="P428">
        <v>6687</v>
      </c>
      <c r="R428" s="5">
        <v>425</v>
      </c>
      <c r="S428" t="b">
        <f>OR(Tabla19712[[#This Row],[Tiempo_lineal (ns)]]&gt;$C$508,Tabla19712[[#This Row],[Tiempo_lineal (ns)]]&lt;$C$509)</f>
        <v>0</v>
      </c>
      <c r="T428" t="b">
        <f>OR(Tabla19712[[#This Row],[Tiempo_normal (ns)]]&gt;$D$508,Tabla19712[[#This Row],[Tiempo_normal (ns)]]&lt;$D$509)</f>
        <v>0</v>
      </c>
      <c r="U428" s="5">
        <v>425</v>
      </c>
      <c r="V428" t="b">
        <f>OR(Tabla310813[[#This Row],[Tiempo_lineal (ns)]]&gt;$F$508,Tabla310813[[#This Row],[Tiempo_lineal (ns)]]&lt;$F$509)</f>
        <v>0</v>
      </c>
      <c r="W428" t="b">
        <f>OR(Tabla310813[[#This Row],[Tiempo_normal (ns)]]&gt;$G$508,Tabla310813[[#This Row],[Tiempo_normal (ns)]]&lt;$G$509)</f>
        <v>0</v>
      </c>
      <c r="X428" s="5">
        <v>425</v>
      </c>
      <c r="Y428" t="b">
        <f>OR(Tabla411914[[#This Row],[Tiempo_lineal (ns)]]&gt;$I$508,Tabla411914[[#This Row],[Tiempo_lineal (ns)]]&lt;$I$509)</f>
        <v>0</v>
      </c>
      <c r="Z428" t="b">
        <f>OR(Tabla411914[[#This Row],[Tiempo_normal (ns)]]&gt;$J$508,Tabla411914[[#This Row],[Tiempo_normal (ns)]]&lt;$J$509)</f>
        <v>0</v>
      </c>
      <c r="AA428" s="5">
        <v>425</v>
      </c>
      <c r="AB428" t="b">
        <f>OR(Tabla5121015[[#This Row],[Tiempo_lineal (ns)]]&gt;$L$508,Tabla5121015[[#This Row],[Tiempo_lineal (ns)]]&lt;$L$509)</f>
        <v>1</v>
      </c>
      <c r="AC428" t="b">
        <f>OR(Tabla5121015[[#This Row],[Tiempo_normal (ns)]]&gt;$M$508,Tabla5121015[[#This Row],[Tiempo_normal (ns)]]&lt;$M$509)</f>
        <v>0</v>
      </c>
      <c r="AD428" s="5">
        <v>425</v>
      </c>
      <c r="AE428" t="b">
        <f>OR(Tabla6131116[[#This Row],[Tiempo_lineal (ns)]]&gt;$O$508,Tabla6131116[[#This Row],[Tiempo_lineal (ns)]]&lt;$O$509)</f>
        <v>1</v>
      </c>
      <c r="AF428" s="6" t="b">
        <f>OR(Tabla6131116[[#This Row],[Tiempo_normal (ns)]]&gt;$P$508,Tabla6131116[[#This Row],[Tiempo_normal (ns)]]&lt;$P$509)</f>
        <v>0</v>
      </c>
    </row>
    <row r="429" spans="2:32" x14ac:dyDescent="0.3">
      <c r="B429">
        <v>426</v>
      </c>
      <c r="C429">
        <v>2568</v>
      </c>
      <c r="D429">
        <v>767</v>
      </c>
      <c r="E429">
        <v>426</v>
      </c>
      <c r="F429">
        <v>3673</v>
      </c>
      <c r="G429">
        <v>1044</v>
      </c>
      <c r="H429">
        <v>426</v>
      </c>
      <c r="I429">
        <v>17320</v>
      </c>
      <c r="J429">
        <v>4764</v>
      </c>
      <c r="K429">
        <v>426</v>
      </c>
      <c r="L429">
        <v>44829</v>
      </c>
      <c r="M429">
        <v>4313</v>
      </c>
      <c r="N429">
        <v>426</v>
      </c>
      <c r="O429">
        <v>173629</v>
      </c>
      <c r="P429">
        <v>4346</v>
      </c>
      <c r="R429" s="7">
        <v>426</v>
      </c>
      <c r="S429" t="b">
        <f>OR(Tabla19712[[#This Row],[Tiempo_lineal (ns)]]&gt;$C$508,Tabla19712[[#This Row],[Tiempo_lineal (ns)]]&lt;$C$509)</f>
        <v>0</v>
      </c>
      <c r="T429" t="b">
        <f>OR(Tabla19712[[#This Row],[Tiempo_normal (ns)]]&gt;$D$508,Tabla19712[[#This Row],[Tiempo_normal (ns)]]&lt;$D$509)</f>
        <v>0</v>
      </c>
      <c r="U429" s="7">
        <v>426</v>
      </c>
      <c r="V429" t="b">
        <f>OR(Tabla310813[[#This Row],[Tiempo_lineal (ns)]]&gt;$F$508,Tabla310813[[#This Row],[Tiempo_lineal (ns)]]&lt;$F$509)</f>
        <v>0</v>
      </c>
      <c r="W429" t="b">
        <f>OR(Tabla310813[[#This Row],[Tiempo_normal (ns)]]&gt;$G$508,Tabla310813[[#This Row],[Tiempo_normal (ns)]]&lt;$G$509)</f>
        <v>0</v>
      </c>
      <c r="X429" s="7">
        <v>426</v>
      </c>
      <c r="Y429" t="b">
        <f>OR(Tabla411914[[#This Row],[Tiempo_lineal (ns)]]&gt;$I$508,Tabla411914[[#This Row],[Tiempo_lineal (ns)]]&lt;$I$509)</f>
        <v>0</v>
      </c>
      <c r="Z429" t="b">
        <f>OR(Tabla411914[[#This Row],[Tiempo_normal (ns)]]&gt;$J$508,Tabla411914[[#This Row],[Tiempo_normal (ns)]]&lt;$J$509)</f>
        <v>0</v>
      </c>
      <c r="AA429" s="7">
        <v>426</v>
      </c>
      <c r="AB429" t="b">
        <f>OR(Tabla5121015[[#This Row],[Tiempo_lineal (ns)]]&gt;$L$508,Tabla5121015[[#This Row],[Tiempo_lineal (ns)]]&lt;$L$509)</f>
        <v>0</v>
      </c>
      <c r="AC429" t="b">
        <f>OR(Tabla5121015[[#This Row],[Tiempo_normal (ns)]]&gt;$M$508,Tabla5121015[[#This Row],[Tiempo_normal (ns)]]&lt;$M$509)</f>
        <v>0</v>
      </c>
      <c r="AD429" s="7">
        <v>426</v>
      </c>
      <c r="AE429" t="b">
        <f>OR(Tabla6131116[[#This Row],[Tiempo_lineal (ns)]]&gt;$O$508,Tabla6131116[[#This Row],[Tiempo_lineal (ns)]]&lt;$O$509)</f>
        <v>0</v>
      </c>
      <c r="AF429" s="6" t="b">
        <f>OR(Tabla6131116[[#This Row],[Tiempo_normal (ns)]]&gt;$P$508,Tabla6131116[[#This Row],[Tiempo_normal (ns)]]&lt;$P$509)</f>
        <v>0</v>
      </c>
    </row>
    <row r="430" spans="2:32" x14ac:dyDescent="0.3">
      <c r="B430">
        <v>427</v>
      </c>
      <c r="C430">
        <v>2508</v>
      </c>
      <c r="D430">
        <v>857</v>
      </c>
      <c r="E430">
        <v>427</v>
      </c>
      <c r="F430">
        <v>5741</v>
      </c>
      <c r="G430">
        <v>5223</v>
      </c>
      <c r="H430">
        <v>427</v>
      </c>
      <c r="I430">
        <v>375609</v>
      </c>
      <c r="J430">
        <v>4464</v>
      </c>
      <c r="K430">
        <v>427</v>
      </c>
      <c r="L430">
        <v>44428</v>
      </c>
      <c r="M430">
        <v>4808</v>
      </c>
      <c r="N430">
        <v>427</v>
      </c>
      <c r="O430">
        <v>108138</v>
      </c>
      <c r="P430">
        <v>4252</v>
      </c>
      <c r="R430" s="5">
        <v>427</v>
      </c>
      <c r="S430" t="b">
        <f>OR(Tabla19712[[#This Row],[Tiempo_lineal (ns)]]&gt;$C$508,Tabla19712[[#This Row],[Tiempo_lineal (ns)]]&lt;$C$509)</f>
        <v>0</v>
      </c>
      <c r="T430" t="b">
        <f>OR(Tabla19712[[#This Row],[Tiempo_normal (ns)]]&gt;$D$508,Tabla19712[[#This Row],[Tiempo_normal (ns)]]&lt;$D$509)</f>
        <v>0</v>
      </c>
      <c r="U430" s="5">
        <v>427</v>
      </c>
      <c r="V430" t="b">
        <f>OR(Tabla310813[[#This Row],[Tiempo_lineal (ns)]]&gt;$F$508,Tabla310813[[#This Row],[Tiempo_lineal (ns)]]&lt;$F$509)</f>
        <v>0</v>
      </c>
      <c r="W430" t="b">
        <f>OR(Tabla310813[[#This Row],[Tiempo_normal (ns)]]&gt;$G$508,Tabla310813[[#This Row],[Tiempo_normal (ns)]]&lt;$G$509)</f>
        <v>0</v>
      </c>
      <c r="X430" s="5">
        <v>427</v>
      </c>
      <c r="Y430" t="b">
        <f>OR(Tabla411914[[#This Row],[Tiempo_lineal (ns)]]&gt;$I$508,Tabla411914[[#This Row],[Tiempo_lineal (ns)]]&lt;$I$509)</f>
        <v>1</v>
      </c>
      <c r="Z430" t="b">
        <f>OR(Tabla411914[[#This Row],[Tiempo_normal (ns)]]&gt;$J$508,Tabla411914[[#This Row],[Tiempo_normal (ns)]]&lt;$J$509)</f>
        <v>0</v>
      </c>
      <c r="AA430" s="5">
        <v>427</v>
      </c>
      <c r="AB430" t="b">
        <f>OR(Tabla5121015[[#This Row],[Tiempo_lineal (ns)]]&gt;$L$508,Tabla5121015[[#This Row],[Tiempo_lineal (ns)]]&lt;$L$509)</f>
        <v>0</v>
      </c>
      <c r="AC430" t="b">
        <f>OR(Tabla5121015[[#This Row],[Tiempo_normal (ns)]]&gt;$M$508,Tabla5121015[[#This Row],[Tiempo_normal (ns)]]&lt;$M$509)</f>
        <v>0</v>
      </c>
      <c r="AD430" s="5">
        <v>427</v>
      </c>
      <c r="AE430" t="b">
        <f>OR(Tabla6131116[[#This Row],[Tiempo_lineal (ns)]]&gt;$O$508,Tabla6131116[[#This Row],[Tiempo_lineal (ns)]]&lt;$O$509)</f>
        <v>0</v>
      </c>
      <c r="AF430" s="6" t="b">
        <f>OR(Tabla6131116[[#This Row],[Tiempo_normal (ns)]]&gt;$P$508,Tabla6131116[[#This Row],[Tiempo_normal (ns)]]&lt;$P$509)</f>
        <v>0</v>
      </c>
    </row>
    <row r="431" spans="2:32" x14ac:dyDescent="0.3">
      <c r="B431">
        <v>428</v>
      </c>
      <c r="C431">
        <v>2578</v>
      </c>
      <c r="D431">
        <v>1559</v>
      </c>
      <c r="E431">
        <v>428</v>
      </c>
      <c r="F431">
        <v>6357</v>
      </c>
      <c r="G431">
        <v>2576</v>
      </c>
      <c r="H431">
        <v>428</v>
      </c>
      <c r="I431">
        <v>19168</v>
      </c>
      <c r="J431">
        <v>21934</v>
      </c>
      <c r="K431">
        <v>428</v>
      </c>
      <c r="L431">
        <v>42599</v>
      </c>
      <c r="M431">
        <v>4363</v>
      </c>
      <c r="N431">
        <v>428</v>
      </c>
      <c r="O431">
        <v>98312</v>
      </c>
      <c r="P431">
        <v>4161</v>
      </c>
      <c r="R431" s="7">
        <v>428</v>
      </c>
      <c r="S431" t="b">
        <f>OR(Tabla19712[[#This Row],[Tiempo_lineal (ns)]]&gt;$C$508,Tabla19712[[#This Row],[Tiempo_lineal (ns)]]&lt;$C$509)</f>
        <v>0</v>
      </c>
      <c r="T431" t="b">
        <f>OR(Tabla19712[[#This Row],[Tiempo_normal (ns)]]&gt;$D$508,Tabla19712[[#This Row],[Tiempo_normal (ns)]]&lt;$D$509)</f>
        <v>0</v>
      </c>
      <c r="U431" s="7">
        <v>428</v>
      </c>
      <c r="V431" t="b">
        <f>OR(Tabla310813[[#This Row],[Tiempo_lineal (ns)]]&gt;$F$508,Tabla310813[[#This Row],[Tiempo_lineal (ns)]]&lt;$F$509)</f>
        <v>0</v>
      </c>
      <c r="W431" t="b">
        <f>OR(Tabla310813[[#This Row],[Tiempo_normal (ns)]]&gt;$G$508,Tabla310813[[#This Row],[Tiempo_normal (ns)]]&lt;$G$509)</f>
        <v>0</v>
      </c>
      <c r="X431" s="7">
        <v>428</v>
      </c>
      <c r="Y431" t="b">
        <f>OR(Tabla411914[[#This Row],[Tiempo_lineal (ns)]]&gt;$I$508,Tabla411914[[#This Row],[Tiempo_lineal (ns)]]&lt;$I$509)</f>
        <v>0</v>
      </c>
      <c r="Z431" t="b">
        <f>OR(Tabla411914[[#This Row],[Tiempo_normal (ns)]]&gt;$J$508,Tabla411914[[#This Row],[Tiempo_normal (ns)]]&lt;$J$509)</f>
        <v>1</v>
      </c>
      <c r="AA431" s="7">
        <v>428</v>
      </c>
      <c r="AB431" t="b">
        <f>OR(Tabla5121015[[#This Row],[Tiempo_lineal (ns)]]&gt;$L$508,Tabla5121015[[#This Row],[Tiempo_lineal (ns)]]&lt;$L$509)</f>
        <v>0</v>
      </c>
      <c r="AC431" t="b">
        <f>OR(Tabla5121015[[#This Row],[Tiempo_normal (ns)]]&gt;$M$508,Tabla5121015[[#This Row],[Tiempo_normal (ns)]]&lt;$M$509)</f>
        <v>0</v>
      </c>
      <c r="AD431" s="7">
        <v>428</v>
      </c>
      <c r="AE431" t="b">
        <f>OR(Tabla6131116[[#This Row],[Tiempo_lineal (ns)]]&gt;$O$508,Tabla6131116[[#This Row],[Tiempo_lineal (ns)]]&lt;$O$509)</f>
        <v>0</v>
      </c>
      <c r="AF431" s="6" t="b">
        <f>OR(Tabla6131116[[#This Row],[Tiempo_normal (ns)]]&gt;$P$508,Tabla6131116[[#This Row],[Tiempo_normal (ns)]]&lt;$P$509)</f>
        <v>0</v>
      </c>
    </row>
    <row r="432" spans="2:32" x14ac:dyDescent="0.3">
      <c r="B432">
        <v>429</v>
      </c>
      <c r="C432">
        <v>2913</v>
      </c>
      <c r="D432">
        <v>832</v>
      </c>
      <c r="E432">
        <v>429</v>
      </c>
      <c r="F432">
        <v>9471</v>
      </c>
      <c r="G432">
        <v>2757</v>
      </c>
      <c r="H432">
        <v>429</v>
      </c>
      <c r="I432">
        <v>9020</v>
      </c>
      <c r="J432">
        <v>6475</v>
      </c>
      <c r="K432">
        <v>429</v>
      </c>
      <c r="L432">
        <v>42947</v>
      </c>
      <c r="M432">
        <v>5754</v>
      </c>
      <c r="N432">
        <v>429</v>
      </c>
      <c r="O432">
        <v>133220</v>
      </c>
      <c r="P432">
        <v>6141</v>
      </c>
      <c r="R432" s="5">
        <v>429</v>
      </c>
      <c r="S432" t="b">
        <f>OR(Tabla19712[[#This Row],[Tiempo_lineal (ns)]]&gt;$C$508,Tabla19712[[#This Row],[Tiempo_lineal (ns)]]&lt;$C$509)</f>
        <v>0</v>
      </c>
      <c r="T432" t="b">
        <f>OR(Tabla19712[[#This Row],[Tiempo_normal (ns)]]&gt;$D$508,Tabla19712[[#This Row],[Tiempo_normal (ns)]]&lt;$D$509)</f>
        <v>0</v>
      </c>
      <c r="U432" s="5">
        <v>429</v>
      </c>
      <c r="V432" t="b">
        <f>OR(Tabla310813[[#This Row],[Tiempo_lineal (ns)]]&gt;$F$508,Tabla310813[[#This Row],[Tiempo_lineal (ns)]]&lt;$F$509)</f>
        <v>0</v>
      </c>
      <c r="W432" t="b">
        <f>OR(Tabla310813[[#This Row],[Tiempo_normal (ns)]]&gt;$G$508,Tabla310813[[#This Row],[Tiempo_normal (ns)]]&lt;$G$509)</f>
        <v>0</v>
      </c>
      <c r="X432" s="5">
        <v>429</v>
      </c>
      <c r="Y432" t="b">
        <f>OR(Tabla411914[[#This Row],[Tiempo_lineal (ns)]]&gt;$I$508,Tabla411914[[#This Row],[Tiempo_lineal (ns)]]&lt;$I$509)</f>
        <v>1</v>
      </c>
      <c r="Z432" t="b">
        <f>OR(Tabla411914[[#This Row],[Tiempo_normal (ns)]]&gt;$J$508,Tabla411914[[#This Row],[Tiempo_normal (ns)]]&lt;$J$509)</f>
        <v>0</v>
      </c>
      <c r="AA432" s="5">
        <v>429</v>
      </c>
      <c r="AB432" t="b">
        <f>OR(Tabla5121015[[#This Row],[Tiempo_lineal (ns)]]&gt;$L$508,Tabla5121015[[#This Row],[Tiempo_lineal (ns)]]&lt;$L$509)</f>
        <v>0</v>
      </c>
      <c r="AC432" t="b">
        <f>OR(Tabla5121015[[#This Row],[Tiempo_normal (ns)]]&gt;$M$508,Tabla5121015[[#This Row],[Tiempo_normal (ns)]]&lt;$M$509)</f>
        <v>0</v>
      </c>
      <c r="AD432" s="5">
        <v>429</v>
      </c>
      <c r="AE432" t="b">
        <f>OR(Tabla6131116[[#This Row],[Tiempo_lineal (ns)]]&gt;$O$508,Tabla6131116[[#This Row],[Tiempo_lineal (ns)]]&lt;$O$509)</f>
        <v>0</v>
      </c>
      <c r="AF432" s="6" t="b">
        <f>OR(Tabla6131116[[#This Row],[Tiempo_normal (ns)]]&gt;$P$508,Tabla6131116[[#This Row],[Tiempo_normal (ns)]]&lt;$P$509)</f>
        <v>0</v>
      </c>
    </row>
    <row r="433" spans="2:32" x14ac:dyDescent="0.3">
      <c r="B433">
        <v>430</v>
      </c>
      <c r="C433">
        <v>1472</v>
      </c>
      <c r="D433">
        <v>750</v>
      </c>
      <c r="E433">
        <v>430</v>
      </c>
      <c r="F433">
        <v>6553</v>
      </c>
      <c r="G433">
        <v>2242</v>
      </c>
      <c r="H433">
        <v>430</v>
      </c>
      <c r="I433">
        <v>23476</v>
      </c>
      <c r="J433">
        <v>5966</v>
      </c>
      <c r="K433">
        <v>430</v>
      </c>
      <c r="L433">
        <v>6686</v>
      </c>
      <c r="M433">
        <v>4941</v>
      </c>
      <c r="N433">
        <v>430</v>
      </c>
      <c r="O433">
        <v>304600</v>
      </c>
      <c r="P433">
        <v>4793</v>
      </c>
      <c r="R433" s="7">
        <v>430</v>
      </c>
      <c r="S433" t="b">
        <f>OR(Tabla19712[[#This Row],[Tiempo_lineal (ns)]]&gt;$C$508,Tabla19712[[#This Row],[Tiempo_lineal (ns)]]&lt;$C$509)</f>
        <v>0</v>
      </c>
      <c r="T433" t="b">
        <f>OR(Tabla19712[[#This Row],[Tiempo_normal (ns)]]&gt;$D$508,Tabla19712[[#This Row],[Tiempo_normal (ns)]]&lt;$D$509)</f>
        <v>0</v>
      </c>
      <c r="U433" s="7">
        <v>430</v>
      </c>
      <c r="V433" t="b">
        <f>OR(Tabla310813[[#This Row],[Tiempo_lineal (ns)]]&gt;$F$508,Tabla310813[[#This Row],[Tiempo_lineal (ns)]]&lt;$F$509)</f>
        <v>0</v>
      </c>
      <c r="W433" t="b">
        <f>OR(Tabla310813[[#This Row],[Tiempo_normal (ns)]]&gt;$G$508,Tabla310813[[#This Row],[Tiempo_normal (ns)]]&lt;$G$509)</f>
        <v>0</v>
      </c>
      <c r="X433" s="7">
        <v>430</v>
      </c>
      <c r="Y433" t="b">
        <f>OR(Tabla411914[[#This Row],[Tiempo_lineal (ns)]]&gt;$I$508,Tabla411914[[#This Row],[Tiempo_lineal (ns)]]&lt;$I$509)</f>
        <v>0</v>
      </c>
      <c r="Z433" t="b">
        <f>OR(Tabla411914[[#This Row],[Tiempo_normal (ns)]]&gt;$J$508,Tabla411914[[#This Row],[Tiempo_normal (ns)]]&lt;$J$509)</f>
        <v>0</v>
      </c>
      <c r="AA433" s="7">
        <v>430</v>
      </c>
      <c r="AB433" t="b">
        <f>OR(Tabla5121015[[#This Row],[Tiempo_lineal (ns)]]&gt;$L$508,Tabla5121015[[#This Row],[Tiempo_lineal (ns)]]&lt;$L$509)</f>
        <v>1</v>
      </c>
      <c r="AC433" t="b">
        <f>OR(Tabla5121015[[#This Row],[Tiempo_normal (ns)]]&gt;$M$508,Tabla5121015[[#This Row],[Tiempo_normal (ns)]]&lt;$M$509)</f>
        <v>0</v>
      </c>
      <c r="AD433" s="7">
        <v>430</v>
      </c>
      <c r="AE433" t="b">
        <f>OR(Tabla6131116[[#This Row],[Tiempo_lineal (ns)]]&gt;$O$508,Tabla6131116[[#This Row],[Tiempo_lineal (ns)]]&lt;$O$509)</f>
        <v>1</v>
      </c>
      <c r="AF433" s="6" t="b">
        <f>OR(Tabla6131116[[#This Row],[Tiempo_normal (ns)]]&gt;$P$508,Tabla6131116[[#This Row],[Tiempo_normal (ns)]]&lt;$P$509)</f>
        <v>0</v>
      </c>
    </row>
    <row r="434" spans="2:32" x14ac:dyDescent="0.3">
      <c r="B434">
        <v>431</v>
      </c>
      <c r="C434">
        <v>2434</v>
      </c>
      <c r="D434">
        <v>1757</v>
      </c>
      <c r="E434">
        <v>431</v>
      </c>
      <c r="F434">
        <v>5938</v>
      </c>
      <c r="G434">
        <v>1501</v>
      </c>
      <c r="H434">
        <v>431</v>
      </c>
      <c r="I434">
        <v>19524</v>
      </c>
      <c r="J434">
        <v>4448</v>
      </c>
      <c r="K434">
        <v>431</v>
      </c>
      <c r="L434">
        <v>67506</v>
      </c>
      <c r="M434">
        <v>5247</v>
      </c>
      <c r="N434">
        <v>431</v>
      </c>
      <c r="O434">
        <v>132449</v>
      </c>
      <c r="P434">
        <v>4069</v>
      </c>
      <c r="R434" s="5">
        <v>431</v>
      </c>
      <c r="S434" t="b">
        <f>OR(Tabla19712[[#This Row],[Tiempo_lineal (ns)]]&gt;$C$508,Tabla19712[[#This Row],[Tiempo_lineal (ns)]]&lt;$C$509)</f>
        <v>0</v>
      </c>
      <c r="T434" t="b">
        <f>OR(Tabla19712[[#This Row],[Tiempo_normal (ns)]]&gt;$D$508,Tabla19712[[#This Row],[Tiempo_normal (ns)]]&lt;$D$509)</f>
        <v>0</v>
      </c>
      <c r="U434" s="5">
        <v>431</v>
      </c>
      <c r="V434" t="b">
        <f>OR(Tabla310813[[#This Row],[Tiempo_lineal (ns)]]&gt;$F$508,Tabla310813[[#This Row],[Tiempo_lineal (ns)]]&lt;$F$509)</f>
        <v>0</v>
      </c>
      <c r="W434" t="b">
        <f>OR(Tabla310813[[#This Row],[Tiempo_normal (ns)]]&gt;$G$508,Tabla310813[[#This Row],[Tiempo_normal (ns)]]&lt;$G$509)</f>
        <v>0</v>
      </c>
      <c r="X434" s="5">
        <v>431</v>
      </c>
      <c r="Y434" t="b">
        <f>OR(Tabla411914[[#This Row],[Tiempo_lineal (ns)]]&gt;$I$508,Tabla411914[[#This Row],[Tiempo_lineal (ns)]]&lt;$I$509)</f>
        <v>0</v>
      </c>
      <c r="Z434" t="b">
        <f>OR(Tabla411914[[#This Row],[Tiempo_normal (ns)]]&gt;$J$508,Tabla411914[[#This Row],[Tiempo_normal (ns)]]&lt;$J$509)</f>
        <v>0</v>
      </c>
      <c r="AA434" s="5">
        <v>431</v>
      </c>
      <c r="AB434" t="b">
        <f>OR(Tabla5121015[[#This Row],[Tiempo_lineal (ns)]]&gt;$L$508,Tabla5121015[[#This Row],[Tiempo_lineal (ns)]]&lt;$L$509)</f>
        <v>1</v>
      </c>
      <c r="AC434" t="b">
        <f>OR(Tabla5121015[[#This Row],[Tiempo_normal (ns)]]&gt;$M$508,Tabla5121015[[#This Row],[Tiempo_normal (ns)]]&lt;$M$509)</f>
        <v>0</v>
      </c>
      <c r="AD434" s="5">
        <v>431</v>
      </c>
      <c r="AE434" t="b">
        <f>OR(Tabla6131116[[#This Row],[Tiempo_lineal (ns)]]&gt;$O$508,Tabla6131116[[#This Row],[Tiempo_lineal (ns)]]&lt;$O$509)</f>
        <v>0</v>
      </c>
      <c r="AF434" s="6" t="b">
        <f>OR(Tabla6131116[[#This Row],[Tiempo_normal (ns)]]&gt;$P$508,Tabla6131116[[#This Row],[Tiempo_normal (ns)]]&lt;$P$509)</f>
        <v>0</v>
      </c>
    </row>
    <row r="435" spans="2:32" x14ac:dyDescent="0.3">
      <c r="B435">
        <v>432</v>
      </c>
      <c r="C435">
        <v>3294</v>
      </c>
      <c r="D435">
        <v>1306</v>
      </c>
      <c r="E435">
        <v>432</v>
      </c>
      <c r="F435">
        <v>7354</v>
      </c>
      <c r="G435">
        <v>3092</v>
      </c>
      <c r="H435">
        <v>432</v>
      </c>
      <c r="I435">
        <v>13462</v>
      </c>
      <c r="J435">
        <v>6017</v>
      </c>
      <c r="K435">
        <v>432</v>
      </c>
      <c r="L435">
        <v>43247</v>
      </c>
      <c r="M435">
        <v>7160</v>
      </c>
      <c r="N435">
        <v>432</v>
      </c>
      <c r="O435">
        <v>53128</v>
      </c>
      <c r="P435">
        <v>3929</v>
      </c>
      <c r="R435" s="7">
        <v>432</v>
      </c>
      <c r="S435" t="b">
        <f>OR(Tabla19712[[#This Row],[Tiempo_lineal (ns)]]&gt;$C$508,Tabla19712[[#This Row],[Tiempo_lineal (ns)]]&lt;$C$509)</f>
        <v>0</v>
      </c>
      <c r="T435" t="b">
        <f>OR(Tabla19712[[#This Row],[Tiempo_normal (ns)]]&gt;$D$508,Tabla19712[[#This Row],[Tiempo_normal (ns)]]&lt;$D$509)</f>
        <v>0</v>
      </c>
      <c r="U435" s="7">
        <v>432</v>
      </c>
      <c r="V435" t="b">
        <f>OR(Tabla310813[[#This Row],[Tiempo_lineal (ns)]]&gt;$F$508,Tabla310813[[#This Row],[Tiempo_lineal (ns)]]&lt;$F$509)</f>
        <v>0</v>
      </c>
      <c r="W435" t="b">
        <f>OR(Tabla310813[[#This Row],[Tiempo_normal (ns)]]&gt;$G$508,Tabla310813[[#This Row],[Tiempo_normal (ns)]]&lt;$G$509)</f>
        <v>0</v>
      </c>
      <c r="X435" s="7">
        <v>432</v>
      </c>
      <c r="Y435" t="b">
        <f>OR(Tabla411914[[#This Row],[Tiempo_lineal (ns)]]&gt;$I$508,Tabla411914[[#This Row],[Tiempo_lineal (ns)]]&lt;$I$509)</f>
        <v>0</v>
      </c>
      <c r="Z435" t="b">
        <f>OR(Tabla411914[[#This Row],[Tiempo_normal (ns)]]&gt;$J$508,Tabla411914[[#This Row],[Tiempo_normal (ns)]]&lt;$J$509)</f>
        <v>0</v>
      </c>
      <c r="AA435" s="7">
        <v>432</v>
      </c>
      <c r="AB435" t="b">
        <f>OR(Tabla5121015[[#This Row],[Tiempo_lineal (ns)]]&gt;$L$508,Tabla5121015[[#This Row],[Tiempo_lineal (ns)]]&lt;$L$509)</f>
        <v>0</v>
      </c>
      <c r="AC435" t="b">
        <f>OR(Tabla5121015[[#This Row],[Tiempo_normal (ns)]]&gt;$M$508,Tabla5121015[[#This Row],[Tiempo_normal (ns)]]&lt;$M$509)</f>
        <v>0</v>
      </c>
      <c r="AD435" s="7">
        <v>432</v>
      </c>
      <c r="AE435" t="b">
        <f>OR(Tabla6131116[[#This Row],[Tiempo_lineal (ns)]]&gt;$O$508,Tabla6131116[[#This Row],[Tiempo_lineal (ns)]]&lt;$O$509)</f>
        <v>1</v>
      </c>
      <c r="AF435" s="6" t="b">
        <f>OR(Tabla6131116[[#This Row],[Tiempo_normal (ns)]]&gt;$P$508,Tabla6131116[[#This Row],[Tiempo_normal (ns)]]&lt;$P$509)</f>
        <v>0</v>
      </c>
    </row>
    <row r="436" spans="2:32" x14ac:dyDescent="0.3">
      <c r="B436">
        <v>433</v>
      </c>
      <c r="C436">
        <v>5333</v>
      </c>
      <c r="D436">
        <v>2219</v>
      </c>
      <c r="E436">
        <v>433</v>
      </c>
      <c r="F436">
        <v>4306</v>
      </c>
      <c r="G436">
        <v>3046</v>
      </c>
      <c r="H436">
        <v>433</v>
      </c>
      <c r="I436">
        <v>21452</v>
      </c>
      <c r="J436">
        <v>3879</v>
      </c>
      <c r="K436">
        <v>433</v>
      </c>
      <c r="L436">
        <v>51921</v>
      </c>
      <c r="M436">
        <v>4741</v>
      </c>
      <c r="N436">
        <v>433</v>
      </c>
      <c r="O436">
        <v>124413</v>
      </c>
      <c r="P436">
        <v>4406</v>
      </c>
      <c r="R436" s="5">
        <v>433</v>
      </c>
      <c r="S436" t="b">
        <f>OR(Tabla19712[[#This Row],[Tiempo_lineal (ns)]]&gt;$C$508,Tabla19712[[#This Row],[Tiempo_lineal (ns)]]&lt;$C$509)</f>
        <v>1</v>
      </c>
      <c r="T436" t="b">
        <f>OR(Tabla19712[[#This Row],[Tiempo_normal (ns)]]&gt;$D$508,Tabla19712[[#This Row],[Tiempo_normal (ns)]]&lt;$D$509)</f>
        <v>0</v>
      </c>
      <c r="U436" s="5">
        <v>433</v>
      </c>
      <c r="V436" t="b">
        <f>OR(Tabla310813[[#This Row],[Tiempo_lineal (ns)]]&gt;$F$508,Tabla310813[[#This Row],[Tiempo_lineal (ns)]]&lt;$F$509)</f>
        <v>0</v>
      </c>
      <c r="W436" t="b">
        <f>OR(Tabla310813[[#This Row],[Tiempo_normal (ns)]]&gt;$G$508,Tabla310813[[#This Row],[Tiempo_normal (ns)]]&lt;$G$509)</f>
        <v>0</v>
      </c>
      <c r="X436" s="5">
        <v>433</v>
      </c>
      <c r="Y436" t="b">
        <f>OR(Tabla411914[[#This Row],[Tiempo_lineal (ns)]]&gt;$I$508,Tabla411914[[#This Row],[Tiempo_lineal (ns)]]&lt;$I$509)</f>
        <v>0</v>
      </c>
      <c r="Z436" t="b">
        <f>OR(Tabla411914[[#This Row],[Tiempo_normal (ns)]]&gt;$J$508,Tabla411914[[#This Row],[Tiempo_normal (ns)]]&lt;$J$509)</f>
        <v>0</v>
      </c>
      <c r="AA436" s="5">
        <v>433</v>
      </c>
      <c r="AB436" t="b">
        <f>OR(Tabla5121015[[#This Row],[Tiempo_lineal (ns)]]&gt;$L$508,Tabla5121015[[#This Row],[Tiempo_lineal (ns)]]&lt;$L$509)</f>
        <v>0</v>
      </c>
      <c r="AC436" t="b">
        <f>OR(Tabla5121015[[#This Row],[Tiempo_normal (ns)]]&gt;$M$508,Tabla5121015[[#This Row],[Tiempo_normal (ns)]]&lt;$M$509)</f>
        <v>0</v>
      </c>
      <c r="AD436" s="5">
        <v>433</v>
      </c>
      <c r="AE436" t="b">
        <f>OR(Tabla6131116[[#This Row],[Tiempo_lineal (ns)]]&gt;$O$508,Tabla6131116[[#This Row],[Tiempo_lineal (ns)]]&lt;$O$509)</f>
        <v>0</v>
      </c>
      <c r="AF436" s="6" t="b">
        <f>OR(Tabla6131116[[#This Row],[Tiempo_normal (ns)]]&gt;$P$508,Tabla6131116[[#This Row],[Tiempo_normal (ns)]]&lt;$P$509)</f>
        <v>0</v>
      </c>
    </row>
    <row r="437" spans="2:32" x14ac:dyDescent="0.3">
      <c r="B437">
        <v>434</v>
      </c>
      <c r="C437">
        <v>4616</v>
      </c>
      <c r="D437">
        <v>2085</v>
      </c>
      <c r="E437">
        <v>434</v>
      </c>
      <c r="F437">
        <v>8178</v>
      </c>
      <c r="G437">
        <v>4354</v>
      </c>
      <c r="H437">
        <v>434</v>
      </c>
      <c r="I437">
        <v>20337</v>
      </c>
      <c r="J437">
        <v>3082</v>
      </c>
      <c r="K437">
        <v>434</v>
      </c>
      <c r="L437">
        <v>45448</v>
      </c>
      <c r="M437">
        <v>6106</v>
      </c>
      <c r="N437">
        <v>434</v>
      </c>
      <c r="O437">
        <v>130936</v>
      </c>
      <c r="P437">
        <v>4578</v>
      </c>
      <c r="R437" s="7">
        <v>434</v>
      </c>
      <c r="S437" t="b">
        <f>OR(Tabla19712[[#This Row],[Tiempo_lineal (ns)]]&gt;$C$508,Tabla19712[[#This Row],[Tiempo_lineal (ns)]]&lt;$C$509)</f>
        <v>1</v>
      </c>
      <c r="T437" t="b">
        <f>OR(Tabla19712[[#This Row],[Tiempo_normal (ns)]]&gt;$D$508,Tabla19712[[#This Row],[Tiempo_normal (ns)]]&lt;$D$509)</f>
        <v>0</v>
      </c>
      <c r="U437" s="7">
        <v>434</v>
      </c>
      <c r="V437" t="b">
        <f>OR(Tabla310813[[#This Row],[Tiempo_lineal (ns)]]&gt;$F$508,Tabla310813[[#This Row],[Tiempo_lineal (ns)]]&lt;$F$509)</f>
        <v>0</v>
      </c>
      <c r="W437" t="b">
        <f>OR(Tabla310813[[#This Row],[Tiempo_normal (ns)]]&gt;$G$508,Tabla310813[[#This Row],[Tiempo_normal (ns)]]&lt;$G$509)</f>
        <v>0</v>
      </c>
      <c r="X437" s="7">
        <v>434</v>
      </c>
      <c r="Y437" t="b">
        <f>OR(Tabla411914[[#This Row],[Tiempo_lineal (ns)]]&gt;$I$508,Tabla411914[[#This Row],[Tiempo_lineal (ns)]]&lt;$I$509)</f>
        <v>0</v>
      </c>
      <c r="Z437" t="b">
        <f>OR(Tabla411914[[#This Row],[Tiempo_normal (ns)]]&gt;$J$508,Tabla411914[[#This Row],[Tiempo_normal (ns)]]&lt;$J$509)</f>
        <v>0</v>
      </c>
      <c r="AA437" s="7">
        <v>434</v>
      </c>
      <c r="AB437" t="b">
        <f>OR(Tabla5121015[[#This Row],[Tiempo_lineal (ns)]]&gt;$L$508,Tabla5121015[[#This Row],[Tiempo_lineal (ns)]]&lt;$L$509)</f>
        <v>0</v>
      </c>
      <c r="AC437" t="b">
        <f>OR(Tabla5121015[[#This Row],[Tiempo_normal (ns)]]&gt;$M$508,Tabla5121015[[#This Row],[Tiempo_normal (ns)]]&lt;$M$509)</f>
        <v>0</v>
      </c>
      <c r="AD437" s="7">
        <v>434</v>
      </c>
      <c r="AE437" t="b">
        <f>OR(Tabla6131116[[#This Row],[Tiempo_lineal (ns)]]&gt;$O$508,Tabla6131116[[#This Row],[Tiempo_lineal (ns)]]&lt;$O$509)</f>
        <v>0</v>
      </c>
      <c r="AF437" s="6" t="b">
        <f>OR(Tabla6131116[[#This Row],[Tiempo_normal (ns)]]&gt;$P$508,Tabla6131116[[#This Row],[Tiempo_normal (ns)]]&lt;$P$509)</f>
        <v>0</v>
      </c>
    </row>
    <row r="438" spans="2:32" x14ac:dyDescent="0.3">
      <c r="B438">
        <v>435</v>
      </c>
      <c r="C438">
        <v>4025</v>
      </c>
      <c r="D438">
        <v>2466</v>
      </c>
      <c r="E438">
        <v>435</v>
      </c>
      <c r="F438">
        <v>9073</v>
      </c>
      <c r="G438">
        <v>1289</v>
      </c>
      <c r="H438">
        <v>435</v>
      </c>
      <c r="I438">
        <v>8565</v>
      </c>
      <c r="J438">
        <v>5982</v>
      </c>
      <c r="K438">
        <v>435</v>
      </c>
      <c r="L438">
        <v>51455</v>
      </c>
      <c r="M438">
        <v>5461</v>
      </c>
      <c r="N438">
        <v>435</v>
      </c>
      <c r="O438">
        <v>274535</v>
      </c>
      <c r="P438">
        <v>4971</v>
      </c>
      <c r="R438" s="5">
        <v>435</v>
      </c>
      <c r="S438" t="b">
        <f>OR(Tabla19712[[#This Row],[Tiempo_lineal (ns)]]&gt;$C$508,Tabla19712[[#This Row],[Tiempo_lineal (ns)]]&lt;$C$509)</f>
        <v>0</v>
      </c>
      <c r="T438" t="b">
        <f>OR(Tabla19712[[#This Row],[Tiempo_normal (ns)]]&gt;$D$508,Tabla19712[[#This Row],[Tiempo_normal (ns)]]&lt;$D$509)</f>
        <v>0</v>
      </c>
      <c r="U438" s="5">
        <v>435</v>
      </c>
      <c r="V438" t="b">
        <f>OR(Tabla310813[[#This Row],[Tiempo_lineal (ns)]]&gt;$F$508,Tabla310813[[#This Row],[Tiempo_lineal (ns)]]&lt;$F$509)</f>
        <v>0</v>
      </c>
      <c r="W438" t="b">
        <f>OR(Tabla310813[[#This Row],[Tiempo_normal (ns)]]&gt;$G$508,Tabla310813[[#This Row],[Tiempo_normal (ns)]]&lt;$G$509)</f>
        <v>0</v>
      </c>
      <c r="X438" s="5">
        <v>435</v>
      </c>
      <c r="Y438" t="b">
        <f>OR(Tabla411914[[#This Row],[Tiempo_lineal (ns)]]&gt;$I$508,Tabla411914[[#This Row],[Tiempo_lineal (ns)]]&lt;$I$509)</f>
        <v>1</v>
      </c>
      <c r="Z438" t="b">
        <f>OR(Tabla411914[[#This Row],[Tiempo_normal (ns)]]&gt;$J$508,Tabla411914[[#This Row],[Tiempo_normal (ns)]]&lt;$J$509)</f>
        <v>0</v>
      </c>
      <c r="AA438" s="5">
        <v>435</v>
      </c>
      <c r="AB438" t="b">
        <f>OR(Tabla5121015[[#This Row],[Tiempo_lineal (ns)]]&gt;$L$508,Tabla5121015[[#This Row],[Tiempo_lineal (ns)]]&lt;$L$509)</f>
        <v>0</v>
      </c>
      <c r="AC438" t="b">
        <f>OR(Tabla5121015[[#This Row],[Tiempo_normal (ns)]]&gt;$M$508,Tabla5121015[[#This Row],[Tiempo_normal (ns)]]&lt;$M$509)</f>
        <v>0</v>
      </c>
      <c r="AD438" s="5">
        <v>435</v>
      </c>
      <c r="AE438" t="b">
        <f>OR(Tabla6131116[[#This Row],[Tiempo_lineal (ns)]]&gt;$O$508,Tabla6131116[[#This Row],[Tiempo_lineal (ns)]]&lt;$O$509)</f>
        <v>1</v>
      </c>
      <c r="AF438" s="6" t="b">
        <f>OR(Tabla6131116[[#This Row],[Tiempo_normal (ns)]]&gt;$P$508,Tabla6131116[[#This Row],[Tiempo_normal (ns)]]&lt;$P$509)</f>
        <v>0</v>
      </c>
    </row>
    <row r="439" spans="2:32" x14ac:dyDescent="0.3">
      <c r="B439">
        <v>436</v>
      </c>
      <c r="C439">
        <v>4343</v>
      </c>
      <c r="D439">
        <v>1793</v>
      </c>
      <c r="E439">
        <v>436</v>
      </c>
      <c r="F439">
        <v>5523</v>
      </c>
      <c r="G439">
        <v>6130</v>
      </c>
      <c r="H439">
        <v>436</v>
      </c>
      <c r="I439">
        <v>18144</v>
      </c>
      <c r="J439">
        <v>6124</v>
      </c>
      <c r="K439">
        <v>436</v>
      </c>
      <c r="L439">
        <v>58221</v>
      </c>
      <c r="M439">
        <v>5073</v>
      </c>
      <c r="N439">
        <v>436</v>
      </c>
      <c r="O439">
        <v>135729</v>
      </c>
      <c r="P439">
        <v>7145</v>
      </c>
      <c r="R439" s="7">
        <v>436</v>
      </c>
      <c r="S439" t="b">
        <f>OR(Tabla19712[[#This Row],[Tiempo_lineal (ns)]]&gt;$C$508,Tabla19712[[#This Row],[Tiempo_lineal (ns)]]&lt;$C$509)</f>
        <v>0</v>
      </c>
      <c r="T439" t="b">
        <f>OR(Tabla19712[[#This Row],[Tiempo_normal (ns)]]&gt;$D$508,Tabla19712[[#This Row],[Tiempo_normal (ns)]]&lt;$D$509)</f>
        <v>0</v>
      </c>
      <c r="U439" s="7">
        <v>436</v>
      </c>
      <c r="V439" t="b">
        <f>OR(Tabla310813[[#This Row],[Tiempo_lineal (ns)]]&gt;$F$508,Tabla310813[[#This Row],[Tiempo_lineal (ns)]]&lt;$F$509)</f>
        <v>0</v>
      </c>
      <c r="W439" t="b">
        <f>OR(Tabla310813[[#This Row],[Tiempo_normal (ns)]]&gt;$G$508,Tabla310813[[#This Row],[Tiempo_normal (ns)]]&lt;$G$509)</f>
        <v>0</v>
      </c>
      <c r="X439" s="7">
        <v>436</v>
      </c>
      <c r="Y439" t="b">
        <f>OR(Tabla411914[[#This Row],[Tiempo_lineal (ns)]]&gt;$I$508,Tabla411914[[#This Row],[Tiempo_lineal (ns)]]&lt;$I$509)</f>
        <v>0</v>
      </c>
      <c r="Z439" t="b">
        <f>OR(Tabla411914[[#This Row],[Tiempo_normal (ns)]]&gt;$J$508,Tabla411914[[#This Row],[Tiempo_normal (ns)]]&lt;$J$509)</f>
        <v>0</v>
      </c>
      <c r="AA439" s="7">
        <v>436</v>
      </c>
      <c r="AB439" t="b">
        <f>OR(Tabla5121015[[#This Row],[Tiempo_lineal (ns)]]&gt;$L$508,Tabla5121015[[#This Row],[Tiempo_lineal (ns)]]&lt;$L$509)</f>
        <v>1</v>
      </c>
      <c r="AC439" t="b">
        <f>OR(Tabla5121015[[#This Row],[Tiempo_normal (ns)]]&gt;$M$508,Tabla5121015[[#This Row],[Tiempo_normal (ns)]]&lt;$M$509)</f>
        <v>0</v>
      </c>
      <c r="AD439" s="7">
        <v>436</v>
      </c>
      <c r="AE439" t="b">
        <f>OR(Tabla6131116[[#This Row],[Tiempo_lineal (ns)]]&gt;$O$508,Tabla6131116[[#This Row],[Tiempo_lineal (ns)]]&lt;$O$509)</f>
        <v>0</v>
      </c>
      <c r="AF439" s="6" t="b">
        <f>OR(Tabla6131116[[#This Row],[Tiempo_normal (ns)]]&gt;$P$508,Tabla6131116[[#This Row],[Tiempo_normal (ns)]]&lt;$P$509)</f>
        <v>0</v>
      </c>
    </row>
    <row r="440" spans="2:32" x14ac:dyDescent="0.3">
      <c r="B440">
        <v>437</v>
      </c>
      <c r="C440">
        <v>4534</v>
      </c>
      <c r="D440">
        <v>1449</v>
      </c>
      <c r="E440">
        <v>437</v>
      </c>
      <c r="F440">
        <v>5946</v>
      </c>
      <c r="G440">
        <v>1198</v>
      </c>
      <c r="H440">
        <v>437</v>
      </c>
      <c r="I440">
        <v>19240</v>
      </c>
      <c r="J440">
        <v>4073</v>
      </c>
      <c r="K440">
        <v>437</v>
      </c>
      <c r="L440">
        <v>44261</v>
      </c>
      <c r="M440">
        <v>50341</v>
      </c>
      <c r="N440">
        <v>437</v>
      </c>
      <c r="O440">
        <v>59286</v>
      </c>
      <c r="P440">
        <v>6114</v>
      </c>
      <c r="R440" s="5">
        <v>437</v>
      </c>
      <c r="S440" t="b">
        <f>OR(Tabla19712[[#This Row],[Tiempo_lineal (ns)]]&gt;$C$508,Tabla19712[[#This Row],[Tiempo_lineal (ns)]]&lt;$C$509)</f>
        <v>1</v>
      </c>
      <c r="T440" t="b">
        <f>OR(Tabla19712[[#This Row],[Tiempo_normal (ns)]]&gt;$D$508,Tabla19712[[#This Row],[Tiempo_normal (ns)]]&lt;$D$509)</f>
        <v>0</v>
      </c>
      <c r="U440" s="5">
        <v>437</v>
      </c>
      <c r="V440" t="b">
        <f>OR(Tabla310813[[#This Row],[Tiempo_lineal (ns)]]&gt;$F$508,Tabla310813[[#This Row],[Tiempo_lineal (ns)]]&lt;$F$509)</f>
        <v>0</v>
      </c>
      <c r="W440" t="b">
        <f>OR(Tabla310813[[#This Row],[Tiempo_normal (ns)]]&gt;$G$508,Tabla310813[[#This Row],[Tiempo_normal (ns)]]&lt;$G$509)</f>
        <v>0</v>
      </c>
      <c r="X440" s="5">
        <v>437</v>
      </c>
      <c r="Y440" t="b">
        <f>OR(Tabla411914[[#This Row],[Tiempo_lineal (ns)]]&gt;$I$508,Tabla411914[[#This Row],[Tiempo_lineal (ns)]]&lt;$I$509)</f>
        <v>0</v>
      </c>
      <c r="Z440" t="b">
        <f>OR(Tabla411914[[#This Row],[Tiempo_normal (ns)]]&gt;$J$508,Tabla411914[[#This Row],[Tiempo_normal (ns)]]&lt;$J$509)</f>
        <v>0</v>
      </c>
      <c r="AA440" s="5">
        <v>437</v>
      </c>
      <c r="AB440" t="b">
        <f>OR(Tabla5121015[[#This Row],[Tiempo_lineal (ns)]]&gt;$L$508,Tabla5121015[[#This Row],[Tiempo_lineal (ns)]]&lt;$L$509)</f>
        <v>0</v>
      </c>
      <c r="AC440" t="b">
        <f>OR(Tabla5121015[[#This Row],[Tiempo_normal (ns)]]&gt;$M$508,Tabla5121015[[#This Row],[Tiempo_normal (ns)]]&lt;$M$509)</f>
        <v>1</v>
      </c>
      <c r="AD440" s="5">
        <v>437</v>
      </c>
      <c r="AE440" t="b">
        <f>OR(Tabla6131116[[#This Row],[Tiempo_lineal (ns)]]&gt;$O$508,Tabla6131116[[#This Row],[Tiempo_lineal (ns)]]&lt;$O$509)</f>
        <v>1</v>
      </c>
      <c r="AF440" s="6" t="b">
        <f>OR(Tabla6131116[[#This Row],[Tiempo_normal (ns)]]&gt;$P$508,Tabla6131116[[#This Row],[Tiempo_normal (ns)]]&lt;$P$509)</f>
        <v>0</v>
      </c>
    </row>
    <row r="441" spans="2:32" x14ac:dyDescent="0.3">
      <c r="B441">
        <v>438</v>
      </c>
      <c r="C441">
        <v>3543</v>
      </c>
      <c r="D441">
        <v>1539</v>
      </c>
      <c r="E441">
        <v>438</v>
      </c>
      <c r="F441">
        <v>6872</v>
      </c>
      <c r="G441">
        <v>2423</v>
      </c>
      <c r="H441">
        <v>438</v>
      </c>
      <c r="I441">
        <v>29333</v>
      </c>
      <c r="J441">
        <v>5172</v>
      </c>
      <c r="K441">
        <v>438</v>
      </c>
      <c r="L441">
        <v>44747</v>
      </c>
      <c r="M441">
        <v>5962</v>
      </c>
      <c r="N441">
        <v>438</v>
      </c>
      <c r="O441">
        <v>133972</v>
      </c>
      <c r="P441">
        <v>243758</v>
      </c>
      <c r="R441" s="7">
        <v>438</v>
      </c>
      <c r="S441" t="b">
        <f>OR(Tabla19712[[#This Row],[Tiempo_lineal (ns)]]&gt;$C$508,Tabla19712[[#This Row],[Tiempo_lineal (ns)]]&lt;$C$509)</f>
        <v>0</v>
      </c>
      <c r="T441" t="b">
        <f>OR(Tabla19712[[#This Row],[Tiempo_normal (ns)]]&gt;$D$508,Tabla19712[[#This Row],[Tiempo_normal (ns)]]&lt;$D$509)</f>
        <v>0</v>
      </c>
      <c r="U441" s="7">
        <v>438</v>
      </c>
      <c r="V441" t="b">
        <f>OR(Tabla310813[[#This Row],[Tiempo_lineal (ns)]]&gt;$F$508,Tabla310813[[#This Row],[Tiempo_lineal (ns)]]&lt;$F$509)</f>
        <v>0</v>
      </c>
      <c r="W441" t="b">
        <f>OR(Tabla310813[[#This Row],[Tiempo_normal (ns)]]&gt;$G$508,Tabla310813[[#This Row],[Tiempo_normal (ns)]]&lt;$G$509)</f>
        <v>0</v>
      </c>
      <c r="X441" s="7">
        <v>438</v>
      </c>
      <c r="Y441" t="b">
        <f>OR(Tabla411914[[#This Row],[Tiempo_lineal (ns)]]&gt;$I$508,Tabla411914[[#This Row],[Tiempo_lineal (ns)]]&lt;$I$509)</f>
        <v>1</v>
      </c>
      <c r="Z441" t="b">
        <f>OR(Tabla411914[[#This Row],[Tiempo_normal (ns)]]&gt;$J$508,Tabla411914[[#This Row],[Tiempo_normal (ns)]]&lt;$J$509)</f>
        <v>0</v>
      </c>
      <c r="AA441" s="7">
        <v>438</v>
      </c>
      <c r="AB441" t="b">
        <f>OR(Tabla5121015[[#This Row],[Tiempo_lineal (ns)]]&gt;$L$508,Tabla5121015[[#This Row],[Tiempo_lineal (ns)]]&lt;$L$509)</f>
        <v>0</v>
      </c>
      <c r="AC441" t="b">
        <f>OR(Tabla5121015[[#This Row],[Tiempo_normal (ns)]]&gt;$M$508,Tabla5121015[[#This Row],[Tiempo_normal (ns)]]&lt;$M$509)</f>
        <v>0</v>
      </c>
      <c r="AD441" s="7">
        <v>438</v>
      </c>
      <c r="AE441" t="b">
        <f>OR(Tabla6131116[[#This Row],[Tiempo_lineal (ns)]]&gt;$O$508,Tabla6131116[[#This Row],[Tiempo_lineal (ns)]]&lt;$O$509)</f>
        <v>0</v>
      </c>
      <c r="AF441" s="6" t="b">
        <f>OR(Tabla6131116[[#This Row],[Tiempo_normal (ns)]]&gt;$P$508,Tabla6131116[[#This Row],[Tiempo_normal (ns)]]&lt;$P$509)</f>
        <v>1</v>
      </c>
    </row>
    <row r="442" spans="2:32" x14ac:dyDescent="0.3">
      <c r="B442">
        <v>439</v>
      </c>
      <c r="C442">
        <v>2967</v>
      </c>
      <c r="D442">
        <v>1918</v>
      </c>
      <c r="E442">
        <v>439</v>
      </c>
      <c r="F442">
        <v>6465</v>
      </c>
      <c r="G442">
        <v>3804</v>
      </c>
      <c r="H442">
        <v>439</v>
      </c>
      <c r="I442">
        <v>19488</v>
      </c>
      <c r="J442">
        <v>3384</v>
      </c>
      <c r="K442">
        <v>439</v>
      </c>
      <c r="L442">
        <v>44922</v>
      </c>
      <c r="M442">
        <v>6122</v>
      </c>
      <c r="N442">
        <v>439</v>
      </c>
      <c r="O442">
        <v>68002</v>
      </c>
      <c r="P442">
        <v>197847</v>
      </c>
      <c r="R442" s="5">
        <v>439</v>
      </c>
      <c r="S442" t="b">
        <f>OR(Tabla19712[[#This Row],[Tiempo_lineal (ns)]]&gt;$C$508,Tabla19712[[#This Row],[Tiempo_lineal (ns)]]&lt;$C$509)</f>
        <v>0</v>
      </c>
      <c r="T442" t="b">
        <f>OR(Tabla19712[[#This Row],[Tiempo_normal (ns)]]&gt;$D$508,Tabla19712[[#This Row],[Tiempo_normal (ns)]]&lt;$D$509)</f>
        <v>0</v>
      </c>
      <c r="U442" s="5">
        <v>439</v>
      </c>
      <c r="V442" t="b">
        <f>OR(Tabla310813[[#This Row],[Tiempo_lineal (ns)]]&gt;$F$508,Tabla310813[[#This Row],[Tiempo_lineal (ns)]]&lt;$F$509)</f>
        <v>0</v>
      </c>
      <c r="W442" t="b">
        <f>OR(Tabla310813[[#This Row],[Tiempo_normal (ns)]]&gt;$G$508,Tabla310813[[#This Row],[Tiempo_normal (ns)]]&lt;$G$509)</f>
        <v>0</v>
      </c>
      <c r="X442" s="5">
        <v>439</v>
      </c>
      <c r="Y442" t="b">
        <f>OR(Tabla411914[[#This Row],[Tiempo_lineal (ns)]]&gt;$I$508,Tabla411914[[#This Row],[Tiempo_lineal (ns)]]&lt;$I$509)</f>
        <v>0</v>
      </c>
      <c r="Z442" t="b">
        <f>OR(Tabla411914[[#This Row],[Tiempo_normal (ns)]]&gt;$J$508,Tabla411914[[#This Row],[Tiempo_normal (ns)]]&lt;$J$509)</f>
        <v>0</v>
      </c>
      <c r="AA442" s="5">
        <v>439</v>
      </c>
      <c r="AB442" t="b">
        <f>OR(Tabla5121015[[#This Row],[Tiempo_lineal (ns)]]&gt;$L$508,Tabla5121015[[#This Row],[Tiempo_lineal (ns)]]&lt;$L$509)</f>
        <v>0</v>
      </c>
      <c r="AC442" t="b">
        <f>OR(Tabla5121015[[#This Row],[Tiempo_normal (ns)]]&gt;$M$508,Tabla5121015[[#This Row],[Tiempo_normal (ns)]]&lt;$M$509)</f>
        <v>0</v>
      </c>
      <c r="AD442" s="5">
        <v>439</v>
      </c>
      <c r="AE442" t="b">
        <f>OR(Tabla6131116[[#This Row],[Tiempo_lineal (ns)]]&gt;$O$508,Tabla6131116[[#This Row],[Tiempo_lineal (ns)]]&lt;$O$509)</f>
        <v>1</v>
      </c>
      <c r="AF442" s="6" t="b">
        <f>OR(Tabla6131116[[#This Row],[Tiempo_normal (ns)]]&gt;$P$508,Tabla6131116[[#This Row],[Tiempo_normal (ns)]]&lt;$P$509)</f>
        <v>1</v>
      </c>
    </row>
    <row r="443" spans="2:32" x14ac:dyDescent="0.3">
      <c r="B443">
        <v>440</v>
      </c>
      <c r="C443">
        <v>3370</v>
      </c>
      <c r="D443">
        <v>723</v>
      </c>
      <c r="E443">
        <v>440</v>
      </c>
      <c r="F443">
        <v>6274</v>
      </c>
      <c r="G443">
        <v>1195</v>
      </c>
      <c r="H443">
        <v>440</v>
      </c>
      <c r="I443">
        <v>19187</v>
      </c>
      <c r="J443">
        <v>23353</v>
      </c>
      <c r="K443">
        <v>440</v>
      </c>
      <c r="L443">
        <v>44439</v>
      </c>
      <c r="M443">
        <v>5512</v>
      </c>
      <c r="N443">
        <v>440</v>
      </c>
      <c r="O443">
        <v>130357</v>
      </c>
      <c r="P443">
        <v>5835</v>
      </c>
      <c r="R443" s="7">
        <v>440</v>
      </c>
      <c r="S443" t="b">
        <f>OR(Tabla19712[[#This Row],[Tiempo_lineal (ns)]]&gt;$C$508,Tabla19712[[#This Row],[Tiempo_lineal (ns)]]&lt;$C$509)</f>
        <v>0</v>
      </c>
      <c r="T443" t="b">
        <f>OR(Tabla19712[[#This Row],[Tiempo_normal (ns)]]&gt;$D$508,Tabla19712[[#This Row],[Tiempo_normal (ns)]]&lt;$D$509)</f>
        <v>0</v>
      </c>
      <c r="U443" s="7">
        <v>440</v>
      </c>
      <c r="V443" t="b">
        <f>OR(Tabla310813[[#This Row],[Tiempo_lineal (ns)]]&gt;$F$508,Tabla310813[[#This Row],[Tiempo_lineal (ns)]]&lt;$F$509)</f>
        <v>0</v>
      </c>
      <c r="W443" t="b">
        <f>OR(Tabla310813[[#This Row],[Tiempo_normal (ns)]]&gt;$G$508,Tabla310813[[#This Row],[Tiempo_normal (ns)]]&lt;$G$509)</f>
        <v>0</v>
      </c>
      <c r="X443" s="7">
        <v>440</v>
      </c>
      <c r="Y443" t="b">
        <f>OR(Tabla411914[[#This Row],[Tiempo_lineal (ns)]]&gt;$I$508,Tabla411914[[#This Row],[Tiempo_lineal (ns)]]&lt;$I$509)</f>
        <v>0</v>
      </c>
      <c r="Z443" t="b">
        <f>OR(Tabla411914[[#This Row],[Tiempo_normal (ns)]]&gt;$J$508,Tabla411914[[#This Row],[Tiempo_normal (ns)]]&lt;$J$509)</f>
        <v>1</v>
      </c>
      <c r="AA443" s="7">
        <v>440</v>
      </c>
      <c r="AB443" t="b">
        <f>OR(Tabla5121015[[#This Row],[Tiempo_lineal (ns)]]&gt;$L$508,Tabla5121015[[#This Row],[Tiempo_lineal (ns)]]&lt;$L$509)</f>
        <v>0</v>
      </c>
      <c r="AC443" t="b">
        <f>OR(Tabla5121015[[#This Row],[Tiempo_normal (ns)]]&gt;$M$508,Tabla5121015[[#This Row],[Tiempo_normal (ns)]]&lt;$M$509)</f>
        <v>0</v>
      </c>
      <c r="AD443" s="7">
        <v>440</v>
      </c>
      <c r="AE443" t="b">
        <f>OR(Tabla6131116[[#This Row],[Tiempo_lineal (ns)]]&gt;$O$508,Tabla6131116[[#This Row],[Tiempo_lineal (ns)]]&lt;$O$509)</f>
        <v>0</v>
      </c>
      <c r="AF443" s="6" t="b">
        <f>OR(Tabla6131116[[#This Row],[Tiempo_normal (ns)]]&gt;$P$508,Tabla6131116[[#This Row],[Tiempo_normal (ns)]]&lt;$P$509)</f>
        <v>0</v>
      </c>
    </row>
    <row r="444" spans="2:32" x14ac:dyDescent="0.3">
      <c r="B444">
        <v>441</v>
      </c>
      <c r="C444">
        <v>4178</v>
      </c>
      <c r="D444">
        <v>3574</v>
      </c>
      <c r="E444">
        <v>441</v>
      </c>
      <c r="F444">
        <v>7866</v>
      </c>
      <c r="G444">
        <v>1378</v>
      </c>
      <c r="H444">
        <v>441</v>
      </c>
      <c r="I444">
        <v>19272</v>
      </c>
      <c r="J444">
        <v>6004</v>
      </c>
      <c r="K444">
        <v>441</v>
      </c>
      <c r="L444">
        <v>101355</v>
      </c>
      <c r="M444">
        <v>5646</v>
      </c>
      <c r="N444">
        <v>441</v>
      </c>
      <c r="O444">
        <v>133260</v>
      </c>
      <c r="P444">
        <v>4407</v>
      </c>
      <c r="R444" s="5">
        <v>441</v>
      </c>
      <c r="S444" t="b">
        <f>OR(Tabla19712[[#This Row],[Tiempo_lineal (ns)]]&gt;$C$508,Tabla19712[[#This Row],[Tiempo_lineal (ns)]]&lt;$C$509)</f>
        <v>0</v>
      </c>
      <c r="T444" t="b">
        <f>OR(Tabla19712[[#This Row],[Tiempo_normal (ns)]]&gt;$D$508,Tabla19712[[#This Row],[Tiempo_normal (ns)]]&lt;$D$509)</f>
        <v>1</v>
      </c>
      <c r="U444" s="5">
        <v>441</v>
      </c>
      <c r="V444" t="b">
        <f>OR(Tabla310813[[#This Row],[Tiempo_lineal (ns)]]&gt;$F$508,Tabla310813[[#This Row],[Tiempo_lineal (ns)]]&lt;$F$509)</f>
        <v>0</v>
      </c>
      <c r="W444" t="b">
        <f>OR(Tabla310813[[#This Row],[Tiempo_normal (ns)]]&gt;$G$508,Tabla310813[[#This Row],[Tiempo_normal (ns)]]&lt;$G$509)</f>
        <v>0</v>
      </c>
      <c r="X444" s="5">
        <v>441</v>
      </c>
      <c r="Y444" t="b">
        <f>OR(Tabla411914[[#This Row],[Tiempo_lineal (ns)]]&gt;$I$508,Tabla411914[[#This Row],[Tiempo_lineal (ns)]]&lt;$I$509)</f>
        <v>0</v>
      </c>
      <c r="Z444" t="b">
        <f>OR(Tabla411914[[#This Row],[Tiempo_normal (ns)]]&gt;$J$508,Tabla411914[[#This Row],[Tiempo_normal (ns)]]&lt;$J$509)</f>
        <v>0</v>
      </c>
      <c r="AA444" s="5">
        <v>441</v>
      </c>
      <c r="AB444" t="b">
        <f>OR(Tabla5121015[[#This Row],[Tiempo_lineal (ns)]]&gt;$L$508,Tabla5121015[[#This Row],[Tiempo_lineal (ns)]]&lt;$L$509)</f>
        <v>1</v>
      </c>
      <c r="AC444" t="b">
        <f>OR(Tabla5121015[[#This Row],[Tiempo_normal (ns)]]&gt;$M$508,Tabla5121015[[#This Row],[Tiempo_normal (ns)]]&lt;$M$509)</f>
        <v>0</v>
      </c>
      <c r="AD444" s="5">
        <v>441</v>
      </c>
      <c r="AE444" t="b">
        <f>OR(Tabla6131116[[#This Row],[Tiempo_lineal (ns)]]&gt;$O$508,Tabla6131116[[#This Row],[Tiempo_lineal (ns)]]&lt;$O$509)</f>
        <v>0</v>
      </c>
      <c r="AF444" s="6" t="b">
        <f>OR(Tabla6131116[[#This Row],[Tiempo_normal (ns)]]&gt;$P$508,Tabla6131116[[#This Row],[Tiempo_normal (ns)]]&lt;$P$509)</f>
        <v>0</v>
      </c>
    </row>
    <row r="445" spans="2:32" x14ac:dyDescent="0.3">
      <c r="B445">
        <v>442</v>
      </c>
      <c r="C445">
        <v>5058</v>
      </c>
      <c r="D445">
        <v>1674</v>
      </c>
      <c r="E445">
        <v>442</v>
      </c>
      <c r="F445">
        <v>6671</v>
      </c>
      <c r="G445">
        <v>1621</v>
      </c>
      <c r="H445">
        <v>442</v>
      </c>
      <c r="I445">
        <v>20247</v>
      </c>
      <c r="J445">
        <v>4787</v>
      </c>
      <c r="K445">
        <v>442</v>
      </c>
      <c r="L445">
        <v>52610</v>
      </c>
      <c r="M445">
        <v>4574</v>
      </c>
      <c r="N445">
        <v>442</v>
      </c>
      <c r="O445">
        <v>117879</v>
      </c>
      <c r="P445">
        <v>4254</v>
      </c>
      <c r="R445" s="7">
        <v>442</v>
      </c>
      <c r="S445" t="b">
        <f>OR(Tabla19712[[#This Row],[Tiempo_lineal (ns)]]&gt;$C$508,Tabla19712[[#This Row],[Tiempo_lineal (ns)]]&lt;$C$509)</f>
        <v>1</v>
      </c>
      <c r="T445" t="b">
        <f>OR(Tabla19712[[#This Row],[Tiempo_normal (ns)]]&gt;$D$508,Tabla19712[[#This Row],[Tiempo_normal (ns)]]&lt;$D$509)</f>
        <v>0</v>
      </c>
      <c r="U445" s="7">
        <v>442</v>
      </c>
      <c r="V445" t="b">
        <f>OR(Tabla310813[[#This Row],[Tiempo_lineal (ns)]]&gt;$F$508,Tabla310813[[#This Row],[Tiempo_lineal (ns)]]&lt;$F$509)</f>
        <v>0</v>
      </c>
      <c r="W445" t="b">
        <f>OR(Tabla310813[[#This Row],[Tiempo_normal (ns)]]&gt;$G$508,Tabla310813[[#This Row],[Tiempo_normal (ns)]]&lt;$G$509)</f>
        <v>0</v>
      </c>
      <c r="X445" s="7">
        <v>442</v>
      </c>
      <c r="Y445" t="b">
        <f>OR(Tabla411914[[#This Row],[Tiempo_lineal (ns)]]&gt;$I$508,Tabla411914[[#This Row],[Tiempo_lineal (ns)]]&lt;$I$509)</f>
        <v>0</v>
      </c>
      <c r="Z445" t="b">
        <f>OR(Tabla411914[[#This Row],[Tiempo_normal (ns)]]&gt;$J$508,Tabla411914[[#This Row],[Tiempo_normal (ns)]]&lt;$J$509)</f>
        <v>0</v>
      </c>
      <c r="AA445" s="7">
        <v>442</v>
      </c>
      <c r="AB445" t="b">
        <f>OR(Tabla5121015[[#This Row],[Tiempo_lineal (ns)]]&gt;$L$508,Tabla5121015[[#This Row],[Tiempo_lineal (ns)]]&lt;$L$509)</f>
        <v>0</v>
      </c>
      <c r="AC445" t="b">
        <f>OR(Tabla5121015[[#This Row],[Tiempo_normal (ns)]]&gt;$M$508,Tabla5121015[[#This Row],[Tiempo_normal (ns)]]&lt;$M$509)</f>
        <v>0</v>
      </c>
      <c r="AD445" s="7">
        <v>442</v>
      </c>
      <c r="AE445" t="b">
        <f>OR(Tabla6131116[[#This Row],[Tiempo_lineal (ns)]]&gt;$O$508,Tabla6131116[[#This Row],[Tiempo_lineal (ns)]]&lt;$O$509)</f>
        <v>0</v>
      </c>
      <c r="AF445" s="6" t="b">
        <f>OR(Tabla6131116[[#This Row],[Tiempo_normal (ns)]]&gt;$P$508,Tabla6131116[[#This Row],[Tiempo_normal (ns)]]&lt;$P$509)</f>
        <v>0</v>
      </c>
    </row>
    <row r="446" spans="2:32" x14ac:dyDescent="0.3">
      <c r="B446">
        <v>443</v>
      </c>
      <c r="C446">
        <v>4857</v>
      </c>
      <c r="D446">
        <v>2640</v>
      </c>
      <c r="E446">
        <v>443</v>
      </c>
      <c r="F446">
        <v>6979</v>
      </c>
      <c r="G446">
        <v>6069</v>
      </c>
      <c r="H446">
        <v>443</v>
      </c>
      <c r="I446">
        <v>26446</v>
      </c>
      <c r="J446">
        <v>4164</v>
      </c>
      <c r="K446">
        <v>443</v>
      </c>
      <c r="L446">
        <v>43234</v>
      </c>
      <c r="M446">
        <v>17645</v>
      </c>
      <c r="N446">
        <v>443</v>
      </c>
      <c r="O446">
        <v>168456</v>
      </c>
      <c r="P446">
        <v>21509</v>
      </c>
      <c r="R446" s="5">
        <v>443</v>
      </c>
      <c r="S446" t="b">
        <f>OR(Tabla19712[[#This Row],[Tiempo_lineal (ns)]]&gt;$C$508,Tabla19712[[#This Row],[Tiempo_lineal (ns)]]&lt;$C$509)</f>
        <v>1</v>
      </c>
      <c r="T446" t="b">
        <f>OR(Tabla19712[[#This Row],[Tiempo_normal (ns)]]&gt;$D$508,Tabla19712[[#This Row],[Tiempo_normal (ns)]]&lt;$D$509)</f>
        <v>0</v>
      </c>
      <c r="U446" s="5">
        <v>443</v>
      </c>
      <c r="V446" t="b">
        <f>OR(Tabla310813[[#This Row],[Tiempo_lineal (ns)]]&gt;$F$508,Tabla310813[[#This Row],[Tiempo_lineal (ns)]]&lt;$F$509)</f>
        <v>0</v>
      </c>
      <c r="W446" t="b">
        <f>OR(Tabla310813[[#This Row],[Tiempo_normal (ns)]]&gt;$G$508,Tabla310813[[#This Row],[Tiempo_normal (ns)]]&lt;$G$509)</f>
        <v>0</v>
      </c>
      <c r="X446" s="5">
        <v>443</v>
      </c>
      <c r="Y446" t="b">
        <f>OR(Tabla411914[[#This Row],[Tiempo_lineal (ns)]]&gt;$I$508,Tabla411914[[#This Row],[Tiempo_lineal (ns)]]&lt;$I$509)</f>
        <v>1</v>
      </c>
      <c r="Z446" t="b">
        <f>OR(Tabla411914[[#This Row],[Tiempo_normal (ns)]]&gt;$J$508,Tabla411914[[#This Row],[Tiempo_normal (ns)]]&lt;$J$509)</f>
        <v>0</v>
      </c>
      <c r="AA446" s="5">
        <v>443</v>
      </c>
      <c r="AB446" t="b">
        <f>OR(Tabla5121015[[#This Row],[Tiempo_lineal (ns)]]&gt;$L$508,Tabla5121015[[#This Row],[Tiempo_lineal (ns)]]&lt;$L$509)</f>
        <v>0</v>
      </c>
      <c r="AC446" t="b">
        <f>OR(Tabla5121015[[#This Row],[Tiempo_normal (ns)]]&gt;$M$508,Tabla5121015[[#This Row],[Tiempo_normal (ns)]]&lt;$M$509)</f>
        <v>1</v>
      </c>
      <c r="AD446" s="5">
        <v>443</v>
      </c>
      <c r="AE446" t="b">
        <f>OR(Tabla6131116[[#This Row],[Tiempo_lineal (ns)]]&gt;$O$508,Tabla6131116[[#This Row],[Tiempo_lineal (ns)]]&lt;$O$509)</f>
        <v>0</v>
      </c>
      <c r="AF446" s="6" t="b">
        <f>OR(Tabla6131116[[#This Row],[Tiempo_normal (ns)]]&gt;$P$508,Tabla6131116[[#This Row],[Tiempo_normal (ns)]]&lt;$P$509)</f>
        <v>1</v>
      </c>
    </row>
    <row r="447" spans="2:32" x14ac:dyDescent="0.3">
      <c r="B447">
        <v>444</v>
      </c>
      <c r="C447">
        <v>2187</v>
      </c>
      <c r="D447">
        <v>1468</v>
      </c>
      <c r="E447">
        <v>444</v>
      </c>
      <c r="F447">
        <v>4477</v>
      </c>
      <c r="G447">
        <v>2086</v>
      </c>
      <c r="H447">
        <v>444</v>
      </c>
      <c r="I447">
        <v>18450</v>
      </c>
      <c r="J447">
        <v>5140</v>
      </c>
      <c r="K447">
        <v>444</v>
      </c>
      <c r="L447">
        <v>63195</v>
      </c>
      <c r="M447">
        <v>6089</v>
      </c>
      <c r="N447">
        <v>444</v>
      </c>
      <c r="O447">
        <v>144467</v>
      </c>
      <c r="P447">
        <v>5980</v>
      </c>
      <c r="R447" s="7">
        <v>444</v>
      </c>
      <c r="S447" t="b">
        <f>OR(Tabla19712[[#This Row],[Tiempo_lineal (ns)]]&gt;$C$508,Tabla19712[[#This Row],[Tiempo_lineal (ns)]]&lt;$C$509)</f>
        <v>0</v>
      </c>
      <c r="T447" t="b">
        <f>OR(Tabla19712[[#This Row],[Tiempo_normal (ns)]]&gt;$D$508,Tabla19712[[#This Row],[Tiempo_normal (ns)]]&lt;$D$509)</f>
        <v>0</v>
      </c>
      <c r="U447" s="7">
        <v>444</v>
      </c>
      <c r="V447" t="b">
        <f>OR(Tabla310813[[#This Row],[Tiempo_lineal (ns)]]&gt;$F$508,Tabla310813[[#This Row],[Tiempo_lineal (ns)]]&lt;$F$509)</f>
        <v>0</v>
      </c>
      <c r="W447" t="b">
        <f>OR(Tabla310813[[#This Row],[Tiempo_normal (ns)]]&gt;$G$508,Tabla310813[[#This Row],[Tiempo_normal (ns)]]&lt;$G$509)</f>
        <v>0</v>
      </c>
      <c r="X447" s="7">
        <v>444</v>
      </c>
      <c r="Y447" t="b">
        <f>OR(Tabla411914[[#This Row],[Tiempo_lineal (ns)]]&gt;$I$508,Tabla411914[[#This Row],[Tiempo_lineal (ns)]]&lt;$I$509)</f>
        <v>0</v>
      </c>
      <c r="Z447" t="b">
        <f>OR(Tabla411914[[#This Row],[Tiempo_normal (ns)]]&gt;$J$508,Tabla411914[[#This Row],[Tiempo_normal (ns)]]&lt;$J$509)</f>
        <v>0</v>
      </c>
      <c r="AA447" s="7">
        <v>444</v>
      </c>
      <c r="AB447" t="b">
        <f>OR(Tabla5121015[[#This Row],[Tiempo_lineal (ns)]]&gt;$L$508,Tabla5121015[[#This Row],[Tiempo_lineal (ns)]]&lt;$L$509)</f>
        <v>1</v>
      </c>
      <c r="AC447" t="b">
        <f>OR(Tabla5121015[[#This Row],[Tiempo_normal (ns)]]&gt;$M$508,Tabla5121015[[#This Row],[Tiempo_normal (ns)]]&lt;$M$509)</f>
        <v>0</v>
      </c>
      <c r="AD447" s="7">
        <v>444</v>
      </c>
      <c r="AE447" t="b">
        <f>OR(Tabla6131116[[#This Row],[Tiempo_lineal (ns)]]&gt;$O$508,Tabla6131116[[#This Row],[Tiempo_lineal (ns)]]&lt;$O$509)</f>
        <v>0</v>
      </c>
      <c r="AF447" s="6" t="b">
        <f>OR(Tabla6131116[[#This Row],[Tiempo_normal (ns)]]&gt;$P$508,Tabla6131116[[#This Row],[Tiempo_normal (ns)]]&lt;$P$509)</f>
        <v>0</v>
      </c>
    </row>
    <row r="448" spans="2:32" x14ac:dyDescent="0.3">
      <c r="B448">
        <v>445</v>
      </c>
      <c r="C448">
        <v>2171</v>
      </c>
      <c r="D448">
        <v>2733</v>
      </c>
      <c r="E448">
        <v>445</v>
      </c>
      <c r="F448">
        <v>3592</v>
      </c>
      <c r="G448">
        <v>878</v>
      </c>
      <c r="H448">
        <v>445</v>
      </c>
      <c r="I448">
        <v>23066</v>
      </c>
      <c r="J448">
        <v>4177</v>
      </c>
      <c r="K448">
        <v>445</v>
      </c>
      <c r="L448">
        <v>43680</v>
      </c>
      <c r="M448">
        <v>4637</v>
      </c>
      <c r="N448">
        <v>445</v>
      </c>
      <c r="O448">
        <v>173034</v>
      </c>
      <c r="P448">
        <v>6490</v>
      </c>
      <c r="R448" s="5">
        <v>445</v>
      </c>
      <c r="S448" t="b">
        <f>OR(Tabla19712[[#This Row],[Tiempo_lineal (ns)]]&gt;$C$508,Tabla19712[[#This Row],[Tiempo_lineal (ns)]]&lt;$C$509)</f>
        <v>0</v>
      </c>
      <c r="T448" t="b">
        <f>OR(Tabla19712[[#This Row],[Tiempo_normal (ns)]]&gt;$D$508,Tabla19712[[#This Row],[Tiempo_normal (ns)]]&lt;$D$509)</f>
        <v>0</v>
      </c>
      <c r="U448" s="5">
        <v>445</v>
      </c>
      <c r="V448" t="b">
        <f>OR(Tabla310813[[#This Row],[Tiempo_lineal (ns)]]&gt;$F$508,Tabla310813[[#This Row],[Tiempo_lineal (ns)]]&lt;$F$509)</f>
        <v>0</v>
      </c>
      <c r="W448" t="b">
        <f>OR(Tabla310813[[#This Row],[Tiempo_normal (ns)]]&gt;$G$508,Tabla310813[[#This Row],[Tiempo_normal (ns)]]&lt;$G$509)</f>
        <v>0</v>
      </c>
      <c r="X448" s="5">
        <v>445</v>
      </c>
      <c r="Y448" t="b">
        <f>OR(Tabla411914[[#This Row],[Tiempo_lineal (ns)]]&gt;$I$508,Tabla411914[[#This Row],[Tiempo_lineal (ns)]]&lt;$I$509)</f>
        <v>0</v>
      </c>
      <c r="Z448" t="b">
        <f>OR(Tabla411914[[#This Row],[Tiempo_normal (ns)]]&gt;$J$508,Tabla411914[[#This Row],[Tiempo_normal (ns)]]&lt;$J$509)</f>
        <v>0</v>
      </c>
      <c r="AA448" s="5">
        <v>445</v>
      </c>
      <c r="AB448" t="b">
        <f>OR(Tabla5121015[[#This Row],[Tiempo_lineal (ns)]]&gt;$L$508,Tabla5121015[[#This Row],[Tiempo_lineal (ns)]]&lt;$L$509)</f>
        <v>0</v>
      </c>
      <c r="AC448" t="b">
        <f>OR(Tabla5121015[[#This Row],[Tiempo_normal (ns)]]&gt;$M$508,Tabla5121015[[#This Row],[Tiempo_normal (ns)]]&lt;$M$509)</f>
        <v>0</v>
      </c>
      <c r="AD448" s="5">
        <v>445</v>
      </c>
      <c r="AE448" t="b">
        <f>OR(Tabla6131116[[#This Row],[Tiempo_lineal (ns)]]&gt;$O$508,Tabla6131116[[#This Row],[Tiempo_lineal (ns)]]&lt;$O$509)</f>
        <v>0</v>
      </c>
      <c r="AF448" s="6" t="b">
        <f>OR(Tabla6131116[[#This Row],[Tiempo_normal (ns)]]&gt;$P$508,Tabla6131116[[#This Row],[Tiempo_normal (ns)]]&lt;$P$509)</f>
        <v>0</v>
      </c>
    </row>
    <row r="449" spans="2:32" x14ac:dyDescent="0.3">
      <c r="B449">
        <v>446</v>
      </c>
      <c r="C449">
        <v>3129</v>
      </c>
      <c r="D449">
        <v>1529</v>
      </c>
      <c r="E449">
        <v>446</v>
      </c>
      <c r="F449">
        <v>7924</v>
      </c>
      <c r="G449">
        <v>4708</v>
      </c>
      <c r="H449">
        <v>446</v>
      </c>
      <c r="I449">
        <v>19665</v>
      </c>
      <c r="J449">
        <v>4897</v>
      </c>
      <c r="K449">
        <v>446</v>
      </c>
      <c r="L449">
        <v>38738</v>
      </c>
      <c r="M449">
        <v>5172</v>
      </c>
      <c r="N449">
        <v>446</v>
      </c>
      <c r="O449">
        <v>128649</v>
      </c>
      <c r="P449">
        <v>7257</v>
      </c>
      <c r="R449" s="7">
        <v>446</v>
      </c>
      <c r="S449" t="b">
        <f>OR(Tabla19712[[#This Row],[Tiempo_lineal (ns)]]&gt;$C$508,Tabla19712[[#This Row],[Tiempo_lineal (ns)]]&lt;$C$509)</f>
        <v>0</v>
      </c>
      <c r="T449" t="b">
        <f>OR(Tabla19712[[#This Row],[Tiempo_normal (ns)]]&gt;$D$508,Tabla19712[[#This Row],[Tiempo_normal (ns)]]&lt;$D$509)</f>
        <v>0</v>
      </c>
      <c r="U449" s="7">
        <v>446</v>
      </c>
      <c r="V449" t="b">
        <f>OR(Tabla310813[[#This Row],[Tiempo_lineal (ns)]]&gt;$F$508,Tabla310813[[#This Row],[Tiempo_lineal (ns)]]&lt;$F$509)</f>
        <v>0</v>
      </c>
      <c r="W449" t="b">
        <f>OR(Tabla310813[[#This Row],[Tiempo_normal (ns)]]&gt;$G$508,Tabla310813[[#This Row],[Tiempo_normal (ns)]]&lt;$G$509)</f>
        <v>0</v>
      </c>
      <c r="X449" s="7">
        <v>446</v>
      </c>
      <c r="Y449" t="b">
        <f>OR(Tabla411914[[#This Row],[Tiempo_lineal (ns)]]&gt;$I$508,Tabla411914[[#This Row],[Tiempo_lineal (ns)]]&lt;$I$509)</f>
        <v>0</v>
      </c>
      <c r="Z449" t="b">
        <f>OR(Tabla411914[[#This Row],[Tiempo_normal (ns)]]&gt;$J$508,Tabla411914[[#This Row],[Tiempo_normal (ns)]]&lt;$J$509)</f>
        <v>0</v>
      </c>
      <c r="AA449" s="7">
        <v>446</v>
      </c>
      <c r="AB449" t="b">
        <f>OR(Tabla5121015[[#This Row],[Tiempo_lineal (ns)]]&gt;$L$508,Tabla5121015[[#This Row],[Tiempo_lineal (ns)]]&lt;$L$509)</f>
        <v>0</v>
      </c>
      <c r="AC449" t="b">
        <f>OR(Tabla5121015[[#This Row],[Tiempo_normal (ns)]]&gt;$M$508,Tabla5121015[[#This Row],[Tiempo_normal (ns)]]&lt;$M$509)</f>
        <v>0</v>
      </c>
      <c r="AD449" s="7">
        <v>446</v>
      </c>
      <c r="AE449" t="b">
        <f>OR(Tabla6131116[[#This Row],[Tiempo_lineal (ns)]]&gt;$O$508,Tabla6131116[[#This Row],[Tiempo_lineal (ns)]]&lt;$O$509)</f>
        <v>0</v>
      </c>
      <c r="AF449" s="6" t="b">
        <f>OR(Tabla6131116[[#This Row],[Tiempo_normal (ns)]]&gt;$P$508,Tabla6131116[[#This Row],[Tiempo_normal (ns)]]&lt;$P$509)</f>
        <v>0</v>
      </c>
    </row>
    <row r="450" spans="2:32" x14ac:dyDescent="0.3">
      <c r="B450">
        <v>447</v>
      </c>
      <c r="C450">
        <v>2133</v>
      </c>
      <c r="D450">
        <v>1546</v>
      </c>
      <c r="E450">
        <v>447</v>
      </c>
      <c r="F450">
        <v>6071</v>
      </c>
      <c r="G450">
        <v>4090</v>
      </c>
      <c r="H450">
        <v>447</v>
      </c>
      <c r="I450">
        <v>18291</v>
      </c>
      <c r="J450">
        <v>4912</v>
      </c>
      <c r="K450">
        <v>447</v>
      </c>
      <c r="L450">
        <v>28799</v>
      </c>
      <c r="M450">
        <v>4298</v>
      </c>
      <c r="N450">
        <v>447</v>
      </c>
      <c r="O450">
        <v>870820</v>
      </c>
      <c r="P450">
        <v>5163</v>
      </c>
      <c r="R450" s="5">
        <v>447</v>
      </c>
      <c r="S450" t="b">
        <f>OR(Tabla19712[[#This Row],[Tiempo_lineal (ns)]]&gt;$C$508,Tabla19712[[#This Row],[Tiempo_lineal (ns)]]&lt;$C$509)</f>
        <v>0</v>
      </c>
      <c r="T450" t="b">
        <f>OR(Tabla19712[[#This Row],[Tiempo_normal (ns)]]&gt;$D$508,Tabla19712[[#This Row],[Tiempo_normal (ns)]]&lt;$D$509)</f>
        <v>0</v>
      </c>
      <c r="U450" s="5">
        <v>447</v>
      </c>
      <c r="V450" t="b">
        <f>OR(Tabla310813[[#This Row],[Tiempo_lineal (ns)]]&gt;$F$508,Tabla310813[[#This Row],[Tiempo_lineal (ns)]]&lt;$F$509)</f>
        <v>0</v>
      </c>
      <c r="W450" t="b">
        <f>OR(Tabla310813[[#This Row],[Tiempo_normal (ns)]]&gt;$G$508,Tabla310813[[#This Row],[Tiempo_normal (ns)]]&lt;$G$509)</f>
        <v>0</v>
      </c>
      <c r="X450" s="5">
        <v>447</v>
      </c>
      <c r="Y450" t="b">
        <f>OR(Tabla411914[[#This Row],[Tiempo_lineal (ns)]]&gt;$I$508,Tabla411914[[#This Row],[Tiempo_lineal (ns)]]&lt;$I$509)</f>
        <v>0</v>
      </c>
      <c r="Z450" t="b">
        <f>OR(Tabla411914[[#This Row],[Tiempo_normal (ns)]]&gt;$J$508,Tabla411914[[#This Row],[Tiempo_normal (ns)]]&lt;$J$509)</f>
        <v>0</v>
      </c>
      <c r="AA450" s="5">
        <v>447</v>
      </c>
      <c r="AB450" t="b">
        <f>OR(Tabla5121015[[#This Row],[Tiempo_lineal (ns)]]&gt;$L$508,Tabla5121015[[#This Row],[Tiempo_lineal (ns)]]&lt;$L$509)</f>
        <v>1</v>
      </c>
      <c r="AC450" t="b">
        <f>OR(Tabla5121015[[#This Row],[Tiempo_normal (ns)]]&gt;$M$508,Tabla5121015[[#This Row],[Tiempo_normal (ns)]]&lt;$M$509)</f>
        <v>0</v>
      </c>
      <c r="AD450" s="5">
        <v>447</v>
      </c>
      <c r="AE450" t="b">
        <f>OR(Tabla6131116[[#This Row],[Tiempo_lineal (ns)]]&gt;$O$508,Tabla6131116[[#This Row],[Tiempo_lineal (ns)]]&lt;$O$509)</f>
        <v>1</v>
      </c>
      <c r="AF450" s="6" t="b">
        <f>OR(Tabla6131116[[#This Row],[Tiempo_normal (ns)]]&gt;$P$508,Tabla6131116[[#This Row],[Tiempo_normal (ns)]]&lt;$P$509)</f>
        <v>0</v>
      </c>
    </row>
    <row r="451" spans="2:32" x14ac:dyDescent="0.3">
      <c r="B451">
        <v>448</v>
      </c>
      <c r="C451">
        <v>2758</v>
      </c>
      <c r="D451">
        <v>2194</v>
      </c>
      <c r="E451">
        <v>448</v>
      </c>
      <c r="F451">
        <v>5564</v>
      </c>
      <c r="G451">
        <v>906</v>
      </c>
      <c r="H451">
        <v>448</v>
      </c>
      <c r="I451">
        <v>20739</v>
      </c>
      <c r="J451">
        <v>4053</v>
      </c>
      <c r="K451">
        <v>448</v>
      </c>
      <c r="L451">
        <v>57066</v>
      </c>
      <c r="M451">
        <v>4561</v>
      </c>
      <c r="N451">
        <v>448</v>
      </c>
      <c r="O451">
        <v>126723</v>
      </c>
      <c r="P451">
        <v>5956</v>
      </c>
      <c r="R451" s="7">
        <v>448</v>
      </c>
      <c r="S451" t="b">
        <f>OR(Tabla19712[[#This Row],[Tiempo_lineal (ns)]]&gt;$C$508,Tabla19712[[#This Row],[Tiempo_lineal (ns)]]&lt;$C$509)</f>
        <v>0</v>
      </c>
      <c r="T451" t="b">
        <f>OR(Tabla19712[[#This Row],[Tiempo_normal (ns)]]&gt;$D$508,Tabla19712[[#This Row],[Tiempo_normal (ns)]]&lt;$D$509)</f>
        <v>0</v>
      </c>
      <c r="U451" s="7">
        <v>448</v>
      </c>
      <c r="V451" t="b">
        <f>OR(Tabla310813[[#This Row],[Tiempo_lineal (ns)]]&gt;$F$508,Tabla310813[[#This Row],[Tiempo_lineal (ns)]]&lt;$F$509)</f>
        <v>0</v>
      </c>
      <c r="W451" t="b">
        <f>OR(Tabla310813[[#This Row],[Tiempo_normal (ns)]]&gt;$G$508,Tabla310813[[#This Row],[Tiempo_normal (ns)]]&lt;$G$509)</f>
        <v>0</v>
      </c>
      <c r="X451" s="7">
        <v>448</v>
      </c>
      <c r="Y451" t="b">
        <f>OR(Tabla411914[[#This Row],[Tiempo_lineal (ns)]]&gt;$I$508,Tabla411914[[#This Row],[Tiempo_lineal (ns)]]&lt;$I$509)</f>
        <v>0</v>
      </c>
      <c r="Z451" t="b">
        <f>OR(Tabla411914[[#This Row],[Tiempo_normal (ns)]]&gt;$J$508,Tabla411914[[#This Row],[Tiempo_normal (ns)]]&lt;$J$509)</f>
        <v>0</v>
      </c>
      <c r="AA451" s="7">
        <v>448</v>
      </c>
      <c r="AB451" t="b">
        <f>OR(Tabla5121015[[#This Row],[Tiempo_lineal (ns)]]&gt;$L$508,Tabla5121015[[#This Row],[Tiempo_lineal (ns)]]&lt;$L$509)</f>
        <v>1</v>
      </c>
      <c r="AC451" t="b">
        <f>OR(Tabla5121015[[#This Row],[Tiempo_normal (ns)]]&gt;$M$508,Tabla5121015[[#This Row],[Tiempo_normal (ns)]]&lt;$M$509)</f>
        <v>0</v>
      </c>
      <c r="AD451" s="7">
        <v>448</v>
      </c>
      <c r="AE451" t="b">
        <f>OR(Tabla6131116[[#This Row],[Tiempo_lineal (ns)]]&gt;$O$508,Tabla6131116[[#This Row],[Tiempo_lineal (ns)]]&lt;$O$509)</f>
        <v>0</v>
      </c>
      <c r="AF451" s="6" t="b">
        <f>OR(Tabla6131116[[#This Row],[Tiempo_normal (ns)]]&gt;$P$508,Tabla6131116[[#This Row],[Tiempo_normal (ns)]]&lt;$P$509)</f>
        <v>0</v>
      </c>
    </row>
    <row r="452" spans="2:32" x14ac:dyDescent="0.3">
      <c r="B452">
        <v>449</v>
      </c>
      <c r="C452">
        <v>2597</v>
      </c>
      <c r="D452">
        <v>1782</v>
      </c>
      <c r="E452">
        <v>449</v>
      </c>
      <c r="F452">
        <v>9044</v>
      </c>
      <c r="G452">
        <v>2794</v>
      </c>
      <c r="H452">
        <v>449</v>
      </c>
      <c r="I452">
        <v>13605</v>
      </c>
      <c r="J452">
        <v>3923</v>
      </c>
      <c r="K452">
        <v>449</v>
      </c>
      <c r="L452">
        <v>43990</v>
      </c>
      <c r="M452">
        <v>5631</v>
      </c>
      <c r="N452">
        <v>449</v>
      </c>
      <c r="O452">
        <v>29784</v>
      </c>
      <c r="P452">
        <v>5121</v>
      </c>
      <c r="R452" s="5">
        <v>449</v>
      </c>
      <c r="S452" t="b">
        <f>OR(Tabla19712[[#This Row],[Tiempo_lineal (ns)]]&gt;$C$508,Tabla19712[[#This Row],[Tiempo_lineal (ns)]]&lt;$C$509)</f>
        <v>0</v>
      </c>
      <c r="T452" t="b">
        <f>OR(Tabla19712[[#This Row],[Tiempo_normal (ns)]]&gt;$D$508,Tabla19712[[#This Row],[Tiempo_normal (ns)]]&lt;$D$509)</f>
        <v>0</v>
      </c>
      <c r="U452" s="5">
        <v>449</v>
      </c>
      <c r="V452" t="b">
        <f>OR(Tabla310813[[#This Row],[Tiempo_lineal (ns)]]&gt;$F$508,Tabla310813[[#This Row],[Tiempo_lineal (ns)]]&lt;$F$509)</f>
        <v>0</v>
      </c>
      <c r="W452" t="b">
        <f>OR(Tabla310813[[#This Row],[Tiempo_normal (ns)]]&gt;$G$508,Tabla310813[[#This Row],[Tiempo_normal (ns)]]&lt;$G$509)</f>
        <v>0</v>
      </c>
      <c r="X452" s="5">
        <v>449</v>
      </c>
      <c r="Y452" t="b">
        <f>OR(Tabla411914[[#This Row],[Tiempo_lineal (ns)]]&gt;$I$508,Tabla411914[[#This Row],[Tiempo_lineal (ns)]]&lt;$I$509)</f>
        <v>0</v>
      </c>
      <c r="Z452" t="b">
        <f>OR(Tabla411914[[#This Row],[Tiempo_normal (ns)]]&gt;$J$508,Tabla411914[[#This Row],[Tiempo_normal (ns)]]&lt;$J$509)</f>
        <v>0</v>
      </c>
      <c r="AA452" s="5">
        <v>449</v>
      </c>
      <c r="AB452" t="b">
        <f>OR(Tabla5121015[[#This Row],[Tiempo_lineal (ns)]]&gt;$L$508,Tabla5121015[[#This Row],[Tiempo_lineal (ns)]]&lt;$L$509)</f>
        <v>0</v>
      </c>
      <c r="AC452" t="b">
        <f>OR(Tabla5121015[[#This Row],[Tiempo_normal (ns)]]&gt;$M$508,Tabla5121015[[#This Row],[Tiempo_normal (ns)]]&lt;$M$509)</f>
        <v>0</v>
      </c>
      <c r="AD452" s="5">
        <v>449</v>
      </c>
      <c r="AE452" t="b">
        <f>OR(Tabla6131116[[#This Row],[Tiempo_lineal (ns)]]&gt;$O$508,Tabla6131116[[#This Row],[Tiempo_lineal (ns)]]&lt;$O$509)</f>
        <v>1</v>
      </c>
      <c r="AF452" s="6" t="b">
        <f>OR(Tabla6131116[[#This Row],[Tiempo_normal (ns)]]&gt;$P$508,Tabla6131116[[#This Row],[Tiempo_normal (ns)]]&lt;$P$509)</f>
        <v>0</v>
      </c>
    </row>
    <row r="453" spans="2:32" x14ac:dyDescent="0.3">
      <c r="B453">
        <v>450</v>
      </c>
      <c r="C453">
        <v>3103</v>
      </c>
      <c r="D453">
        <v>2747</v>
      </c>
      <c r="E453">
        <v>450</v>
      </c>
      <c r="F453">
        <v>5833</v>
      </c>
      <c r="G453">
        <v>4917</v>
      </c>
      <c r="H453">
        <v>450</v>
      </c>
      <c r="I453">
        <v>17323</v>
      </c>
      <c r="J453">
        <v>4024</v>
      </c>
      <c r="K453">
        <v>450</v>
      </c>
      <c r="L453">
        <v>48476</v>
      </c>
      <c r="M453">
        <v>5918</v>
      </c>
      <c r="N453">
        <v>450</v>
      </c>
      <c r="O453">
        <v>259938</v>
      </c>
      <c r="P453">
        <v>4468</v>
      </c>
      <c r="R453" s="7">
        <v>450</v>
      </c>
      <c r="S453" t="b">
        <f>OR(Tabla19712[[#This Row],[Tiempo_lineal (ns)]]&gt;$C$508,Tabla19712[[#This Row],[Tiempo_lineal (ns)]]&lt;$C$509)</f>
        <v>0</v>
      </c>
      <c r="T453" t="b">
        <f>OR(Tabla19712[[#This Row],[Tiempo_normal (ns)]]&gt;$D$508,Tabla19712[[#This Row],[Tiempo_normal (ns)]]&lt;$D$509)</f>
        <v>0</v>
      </c>
      <c r="U453" s="7">
        <v>450</v>
      </c>
      <c r="V453" t="b">
        <f>OR(Tabla310813[[#This Row],[Tiempo_lineal (ns)]]&gt;$F$508,Tabla310813[[#This Row],[Tiempo_lineal (ns)]]&lt;$F$509)</f>
        <v>0</v>
      </c>
      <c r="W453" t="b">
        <f>OR(Tabla310813[[#This Row],[Tiempo_normal (ns)]]&gt;$G$508,Tabla310813[[#This Row],[Tiempo_normal (ns)]]&lt;$G$509)</f>
        <v>0</v>
      </c>
      <c r="X453" s="7">
        <v>450</v>
      </c>
      <c r="Y453" t="b">
        <f>OR(Tabla411914[[#This Row],[Tiempo_lineal (ns)]]&gt;$I$508,Tabla411914[[#This Row],[Tiempo_lineal (ns)]]&lt;$I$509)</f>
        <v>0</v>
      </c>
      <c r="Z453" t="b">
        <f>OR(Tabla411914[[#This Row],[Tiempo_normal (ns)]]&gt;$J$508,Tabla411914[[#This Row],[Tiempo_normal (ns)]]&lt;$J$509)</f>
        <v>0</v>
      </c>
      <c r="AA453" s="7">
        <v>450</v>
      </c>
      <c r="AB453" t="b">
        <f>OR(Tabla5121015[[#This Row],[Tiempo_lineal (ns)]]&gt;$L$508,Tabla5121015[[#This Row],[Tiempo_lineal (ns)]]&lt;$L$509)</f>
        <v>0</v>
      </c>
      <c r="AC453" t="b">
        <f>OR(Tabla5121015[[#This Row],[Tiempo_normal (ns)]]&gt;$M$508,Tabla5121015[[#This Row],[Tiempo_normal (ns)]]&lt;$M$509)</f>
        <v>0</v>
      </c>
      <c r="AD453" s="7">
        <v>450</v>
      </c>
      <c r="AE453" t="b">
        <f>OR(Tabla6131116[[#This Row],[Tiempo_lineal (ns)]]&gt;$O$508,Tabla6131116[[#This Row],[Tiempo_lineal (ns)]]&lt;$O$509)</f>
        <v>1</v>
      </c>
      <c r="AF453" s="6" t="b">
        <f>OR(Tabla6131116[[#This Row],[Tiempo_normal (ns)]]&gt;$P$508,Tabla6131116[[#This Row],[Tiempo_normal (ns)]]&lt;$P$509)</f>
        <v>0</v>
      </c>
    </row>
    <row r="454" spans="2:32" x14ac:dyDescent="0.3">
      <c r="B454">
        <v>451</v>
      </c>
      <c r="C454">
        <v>2428</v>
      </c>
      <c r="D454">
        <v>1078</v>
      </c>
      <c r="E454">
        <v>451</v>
      </c>
      <c r="F454">
        <v>6272</v>
      </c>
      <c r="G454">
        <v>3320</v>
      </c>
      <c r="H454">
        <v>451</v>
      </c>
      <c r="I454">
        <v>18194</v>
      </c>
      <c r="J454">
        <v>6799</v>
      </c>
      <c r="K454">
        <v>451</v>
      </c>
      <c r="L454">
        <v>51777</v>
      </c>
      <c r="M454">
        <v>7477</v>
      </c>
      <c r="N454">
        <v>451</v>
      </c>
      <c r="O454">
        <v>145945</v>
      </c>
      <c r="P454">
        <v>5146</v>
      </c>
      <c r="R454" s="5">
        <v>451</v>
      </c>
      <c r="S454" t="b">
        <f>OR(Tabla19712[[#This Row],[Tiempo_lineal (ns)]]&gt;$C$508,Tabla19712[[#This Row],[Tiempo_lineal (ns)]]&lt;$C$509)</f>
        <v>0</v>
      </c>
      <c r="T454" t="b">
        <f>OR(Tabla19712[[#This Row],[Tiempo_normal (ns)]]&gt;$D$508,Tabla19712[[#This Row],[Tiempo_normal (ns)]]&lt;$D$509)</f>
        <v>0</v>
      </c>
      <c r="U454" s="5">
        <v>451</v>
      </c>
      <c r="V454" t="b">
        <f>OR(Tabla310813[[#This Row],[Tiempo_lineal (ns)]]&gt;$F$508,Tabla310813[[#This Row],[Tiempo_lineal (ns)]]&lt;$F$509)</f>
        <v>0</v>
      </c>
      <c r="W454" t="b">
        <f>OR(Tabla310813[[#This Row],[Tiempo_normal (ns)]]&gt;$G$508,Tabla310813[[#This Row],[Tiempo_normal (ns)]]&lt;$G$509)</f>
        <v>0</v>
      </c>
      <c r="X454" s="5">
        <v>451</v>
      </c>
      <c r="Y454" t="b">
        <f>OR(Tabla411914[[#This Row],[Tiempo_lineal (ns)]]&gt;$I$508,Tabla411914[[#This Row],[Tiempo_lineal (ns)]]&lt;$I$509)</f>
        <v>0</v>
      </c>
      <c r="Z454" t="b">
        <f>OR(Tabla411914[[#This Row],[Tiempo_normal (ns)]]&gt;$J$508,Tabla411914[[#This Row],[Tiempo_normal (ns)]]&lt;$J$509)</f>
        <v>0</v>
      </c>
      <c r="AA454" s="5">
        <v>451</v>
      </c>
      <c r="AB454" t="b">
        <f>OR(Tabla5121015[[#This Row],[Tiempo_lineal (ns)]]&gt;$L$508,Tabla5121015[[#This Row],[Tiempo_lineal (ns)]]&lt;$L$509)</f>
        <v>0</v>
      </c>
      <c r="AC454" t="b">
        <f>OR(Tabla5121015[[#This Row],[Tiempo_normal (ns)]]&gt;$M$508,Tabla5121015[[#This Row],[Tiempo_normal (ns)]]&lt;$M$509)</f>
        <v>0</v>
      </c>
      <c r="AD454" s="5">
        <v>451</v>
      </c>
      <c r="AE454" t="b">
        <f>OR(Tabla6131116[[#This Row],[Tiempo_lineal (ns)]]&gt;$O$508,Tabla6131116[[#This Row],[Tiempo_lineal (ns)]]&lt;$O$509)</f>
        <v>0</v>
      </c>
      <c r="AF454" s="6" t="b">
        <f>OR(Tabla6131116[[#This Row],[Tiempo_normal (ns)]]&gt;$P$508,Tabla6131116[[#This Row],[Tiempo_normal (ns)]]&lt;$P$509)</f>
        <v>0</v>
      </c>
    </row>
    <row r="455" spans="2:32" x14ac:dyDescent="0.3">
      <c r="B455">
        <v>452</v>
      </c>
      <c r="C455">
        <v>4307</v>
      </c>
      <c r="D455">
        <v>1002</v>
      </c>
      <c r="E455">
        <v>452</v>
      </c>
      <c r="F455">
        <v>5637</v>
      </c>
      <c r="G455">
        <v>1278</v>
      </c>
      <c r="H455">
        <v>452</v>
      </c>
      <c r="I455">
        <v>17063</v>
      </c>
      <c r="J455">
        <v>4072</v>
      </c>
      <c r="K455">
        <v>452</v>
      </c>
      <c r="L455">
        <v>44339</v>
      </c>
      <c r="M455">
        <v>5345</v>
      </c>
      <c r="N455">
        <v>452</v>
      </c>
      <c r="O455">
        <v>135654</v>
      </c>
      <c r="P455">
        <v>137955</v>
      </c>
      <c r="R455" s="7">
        <v>452</v>
      </c>
      <c r="S455" t="b">
        <f>OR(Tabla19712[[#This Row],[Tiempo_lineal (ns)]]&gt;$C$508,Tabla19712[[#This Row],[Tiempo_lineal (ns)]]&lt;$C$509)</f>
        <v>0</v>
      </c>
      <c r="T455" t="b">
        <f>OR(Tabla19712[[#This Row],[Tiempo_normal (ns)]]&gt;$D$508,Tabla19712[[#This Row],[Tiempo_normal (ns)]]&lt;$D$509)</f>
        <v>0</v>
      </c>
      <c r="U455" s="7">
        <v>452</v>
      </c>
      <c r="V455" t="b">
        <f>OR(Tabla310813[[#This Row],[Tiempo_lineal (ns)]]&gt;$F$508,Tabla310813[[#This Row],[Tiempo_lineal (ns)]]&lt;$F$509)</f>
        <v>0</v>
      </c>
      <c r="W455" t="b">
        <f>OR(Tabla310813[[#This Row],[Tiempo_normal (ns)]]&gt;$G$508,Tabla310813[[#This Row],[Tiempo_normal (ns)]]&lt;$G$509)</f>
        <v>0</v>
      </c>
      <c r="X455" s="7">
        <v>452</v>
      </c>
      <c r="Y455" t="b">
        <f>OR(Tabla411914[[#This Row],[Tiempo_lineal (ns)]]&gt;$I$508,Tabla411914[[#This Row],[Tiempo_lineal (ns)]]&lt;$I$509)</f>
        <v>0</v>
      </c>
      <c r="Z455" t="b">
        <f>OR(Tabla411914[[#This Row],[Tiempo_normal (ns)]]&gt;$J$508,Tabla411914[[#This Row],[Tiempo_normal (ns)]]&lt;$J$509)</f>
        <v>0</v>
      </c>
      <c r="AA455" s="7">
        <v>452</v>
      </c>
      <c r="AB455" t="b">
        <f>OR(Tabla5121015[[#This Row],[Tiempo_lineal (ns)]]&gt;$L$508,Tabla5121015[[#This Row],[Tiempo_lineal (ns)]]&lt;$L$509)</f>
        <v>0</v>
      </c>
      <c r="AC455" t="b">
        <f>OR(Tabla5121015[[#This Row],[Tiempo_normal (ns)]]&gt;$M$508,Tabla5121015[[#This Row],[Tiempo_normal (ns)]]&lt;$M$509)</f>
        <v>0</v>
      </c>
      <c r="AD455" s="7">
        <v>452</v>
      </c>
      <c r="AE455" t="b">
        <f>OR(Tabla6131116[[#This Row],[Tiempo_lineal (ns)]]&gt;$O$508,Tabla6131116[[#This Row],[Tiempo_lineal (ns)]]&lt;$O$509)</f>
        <v>0</v>
      </c>
      <c r="AF455" s="6" t="b">
        <f>OR(Tabla6131116[[#This Row],[Tiempo_normal (ns)]]&gt;$P$508,Tabla6131116[[#This Row],[Tiempo_normal (ns)]]&lt;$P$509)</f>
        <v>1</v>
      </c>
    </row>
    <row r="456" spans="2:32" x14ac:dyDescent="0.3">
      <c r="B456">
        <v>453</v>
      </c>
      <c r="C456">
        <v>1200</v>
      </c>
      <c r="D456">
        <v>1428</v>
      </c>
      <c r="E456">
        <v>453</v>
      </c>
      <c r="F456">
        <v>6494</v>
      </c>
      <c r="G456">
        <v>1212</v>
      </c>
      <c r="H456">
        <v>453</v>
      </c>
      <c r="I456">
        <v>18775</v>
      </c>
      <c r="J456">
        <v>4962</v>
      </c>
      <c r="K456">
        <v>453</v>
      </c>
      <c r="L456">
        <v>14062</v>
      </c>
      <c r="M456">
        <v>7404</v>
      </c>
      <c r="N456">
        <v>453</v>
      </c>
      <c r="O456">
        <v>140026</v>
      </c>
      <c r="P456">
        <v>5680</v>
      </c>
      <c r="R456" s="5">
        <v>453</v>
      </c>
      <c r="S456" t="b">
        <f>OR(Tabla19712[[#This Row],[Tiempo_lineal (ns)]]&gt;$C$508,Tabla19712[[#This Row],[Tiempo_lineal (ns)]]&lt;$C$509)</f>
        <v>1</v>
      </c>
      <c r="T456" t="b">
        <f>OR(Tabla19712[[#This Row],[Tiempo_normal (ns)]]&gt;$D$508,Tabla19712[[#This Row],[Tiempo_normal (ns)]]&lt;$D$509)</f>
        <v>0</v>
      </c>
      <c r="U456" s="5">
        <v>453</v>
      </c>
      <c r="V456" t="b">
        <f>OR(Tabla310813[[#This Row],[Tiempo_lineal (ns)]]&gt;$F$508,Tabla310813[[#This Row],[Tiempo_lineal (ns)]]&lt;$F$509)</f>
        <v>0</v>
      </c>
      <c r="W456" t="b">
        <f>OR(Tabla310813[[#This Row],[Tiempo_normal (ns)]]&gt;$G$508,Tabla310813[[#This Row],[Tiempo_normal (ns)]]&lt;$G$509)</f>
        <v>0</v>
      </c>
      <c r="X456" s="5">
        <v>453</v>
      </c>
      <c r="Y456" t="b">
        <f>OR(Tabla411914[[#This Row],[Tiempo_lineal (ns)]]&gt;$I$508,Tabla411914[[#This Row],[Tiempo_lineal (ns)]]&lt;$I$509)</f>
        <v>0</v>
      </c>
      <c r="Z456" t="b">
        <f>OR(Tabla411914[[#This Row],[Tiempo_normal (ns)]]&gt;$J$508,Tabla411914[[#This Row],[Tiempo_normal (ns)]]&lt;$J$509)</f>
        <v>0</v>
      </c>
      <c r="AA456" s="5">
        <v>453</v>
      </c>
      <c r="AB456" t="b">
        <f>OR(Tabla5121015[[#This Row],[Tiempo_lineal (ns)]]&gt;$L$508,Tabla5121015[[#This Row],[Tiempo_lineal (ns)]]&lt;$L$509)</f>
        <v>1</v>
      </c>
      <c r="AC456" t="b">
        <f>OR(Tabla5121015[[#This Row],[Tiempo_normal (ns)]]&gt;$M$508,Tabla5121015[[#This Row],[Tiempo_normal (ns)]]&lt;$M$509)</f>
        <v>0</v>
      </c>
      <c r="AD456" s="5">
        <v>453</v>
      </c>
      <c r="AE456" t="b">
        <f>OR(Tabla6131116[[#This Row],[Tiempo_lineal (ns)]]&gt;$O$508,Tabla6131116[[#This Row],[Tiempo_lineal (ns)]]&lt;$O$509)</f>
        <v>0</v>
      </c>
      <c r="AF456" s="6" t="b">
        <f>OR(Tabla6131116[[#This Row],[Tiempo_normal (ns)]]&gt;$P$508,Tabla6131116[[#This Row],[Tiempo_normal (ns)]]&lt;$P$509)</f>
        <v>0</v>
      </c>
    </row>
    <row r="457" spans="2:32" x14ac:dyDescent="0.3">
      <c r="B457">
        <v>454</v>
      </c>
      <c r="C457">
        <v>2933</v>
      </c>
      <c r="D457">
        <v>719</v>
      </c>
      <c r="E457">
        <v>454</v>
      </c>
      <c r="F457">
        <v>5893</v>
      </c>
      <c r="G457">
        <v>2402</v>
      </c>
      <c r="H457">
        <v>454</v>
      </c>
      <c r="I457">
        <v>18683</v>
      </c>
      <c r="J457">
        <v>19278</v>
      </c>
      <c r="K457">
        <v>454</v>
      </c>
      <c r="L457">
        <v>53969</v>
      </c>
      <c r="M457">
        <v>5388</v>
      </c>
      <c r="N457">
        <v>454</v>
      </c>
      <c r="O457">
        <v>135760</v>
      </c>
      <c r="P457">
        <v>138940</v>
      </c>
      <c r="R457" s="7">
        <v>454</v>
      </c>
      <c r="S457" t="b">
        <f>OR(Tabla19712[[#This Row],[Tiempo_lineal (ns)]]&gt;$C$508,Tabla19712[[#This Row],[Tiempo_lineal (ns)]]&lt;$C$509)</f>
        <v>0</v>
      </c>
      <c r="T457" t="b">
        <f>OR(Tabla19712[[#This Row],[Tiempo_normal (ns)]]&gt;$D$508,Tabla19712[[#This Row],[Tiempo_normal (ns)]]&lt;$D$509)</f>
        <v>0</v>
      </c>
      <c r="U457" s="7">
        <v>454</v>
      </c>
      <c r="V457" t="b">
        <f>OR(Tabla310813[[#This Row],[Tiempo_lineal (ns)]]&gt;$F$508,Tabla310813[[#This Row],[Tiempo_lineal (ns)]]&lt;$F$509)</f>
        <v>0</v>
      </c>
      <c r="W457" t="b">
        <f>OR(Tabla310813[[#This Row],[Tiempo_normal (ns)]]&gt;$G$508,Tabla310813[[#This Row],[Tiempo_normal (ns)]]&lt;$G$509)</f>
        <v>0</v>
      </c>
      <c r="X457" s="7">
        <v>454</v>
      </c>
      <c r="Y457" t="b">
        <f>OR(Tabla411914[[#This Row],[Tiempo_lineal (ns)]]&gt;$I$508,Tabla411914[[#This Row],[Tiempo_lineal (ns)]]&lt;$I$509)</f>
        <v>0</v>
      </c>
      <c r="Z457" t="b">
        <f>OR(Tabla411914[[#This Row],[Tiempo_normal (ns)]]&gt;$J$508,Tabla411914[[#This Row],[Tiempo_normal (ns)]]&lt;$J$509)</f>
        <v>1</v>
      </c>
      <c r="AA457" s="7">
        <v>454</v>
      </c>
      <c r="AB457" t="b">
        <f>OR(Tabla5121015[[#This Row],[Tiempo_lineal (ns)]]&gt;$L$508,Tabla5121015[[#This Row],[Tiempo_lineal (ns)]]&lt;$L$509)</f>
        <v>0</v>
      </c>
      <c r="AC457" t="b">
        <f>OR(Tabla5121015[[#This Row],[Tiempo_normal (ns)]]&gt;$M$508,Tabla5121015[[#This Row],[Tiempo_normal (ns)]]&lt;$M$509)</f>
        <v>0</v>
      </c>
      <c r="AD457" s="7">
        <v>454</v>
      </c>
      <c r="AE457" t="b">
        <f>OR(Tabla6131116[[#This Row],[Tiempo_lineal (ns)]]&gt;$O$508,Tabla6131116[[#This Row],[Tiempo_lineal (ns)]]&lt;$O$509)</f>
        <v>0</v>
      </c>
      <c r="AF457" s="6" t="b">
        <f>OR(Tabla6131116[[#This Row],[Tiempo_normal (ns)]]&gt;$P$508,Tabla6131116[[#This Row],[Tiempo_normal (ns)]]&lt;$P$509)</f>
        <v>1</v>
      </c>
    </row>
    <row r="458" spans="2:32" x14ac:dyDescent="0.3">
      <c r="B458">
        <v>455</v>
      </c>
      <c r="C458">
        <v>3517</v>
      </c>
      <c r="D458">
        <v>928</v>
      </c>
      <c r="E458">
        <v>455</v>
      </c>
      <c r="F458">
        <v>6588</v>
      </c>
      <c r="G458">
        <v>1546</v>
      </c>
      <c r="H458">
        <v>455</v>
      </c>
      <c r="I458">
        <v>19068</v>
      </c>
      <c r="J458">
        <v>4217</v>
      </c>
      <c r="K458">
        <v>455</v>
      </c>
      <c r="L458">
        <v>30020</v>
      </c>
      <c r="M458">
        <v>42589</v>
      </c>
      <c r="N458">
        <v>455</v>
      </c>
      <c r="O458">
        <v>303128</v>
      </c>
      <c r="P458">
        <v>4827</v>
      </c>
      <c r="R458" s="5">
        <v>455</v>
      </c>
      <c r="S458" t="b">
        <f>OR(Tabla19712[[#This Row],[Tiempo_lineal (ns)]]&gt;$C$508,Tabla19712[[#This Row],[Tiempo_lineal (ns)]]&lt;$C$509)</f>
        <v>0</v>
      </c>
      <c r="T458" t="b">
        <f>OR(Tabla19712[[#This Row],[Tiempo_normal (ns)]]&gt;$D$508,Tabla19712[[#This Row],[Tiempo_normal (ns)]]&lt;$D$509)</f>
        <v>0</v>
      </c>
      <c r="U458" s="5">
        <v>455</v>
      </c>
      <c r="V458" t="b">
        <f>OR(Tabla310813[[#This Row],[Tiempo_lineal (ns)]]&gt;$F$508,Tabla310813[[#This Row],[Tiempo_lineal (ns)]]&lt;$F$509)</f>
        <v>0</v>
      </c>
      <c r="W458" t="b">
        <f>OR(Tabla310813[[#This Row],[Tiempo_normal (ns)]]&gt;$G$508,Tabla310813[[#This Row],[Tiempo_normal (ns)]]&lt;$G$509)</f>
        <v>0</v>
      </c>
      <c r="X458" s="5">
        <v>455</v>
      </c>
      <c r="Y458" t="b">
        <f>OR(Tabla411914[[#This Row],[Tiempo_lineal (ns)]]&gt;$I$508,Tabla411914[[#This Row],[Tiempo_lineal (ns)]]&lt;$I$509)</f>
        <v>0</v>
      </c>
      <c r="Z458" t="b">
        <f>OR(Tabla411914[[#This Row],[Tiempo_normal (ns)]]&gt;$J$508,Tabla411914[[#This Row],[Tiempo_normal (ns)]]&lt;$J$509)</f>
        <v>0</v>
      </c>
      <c r="AA458" s="5">
        <v>455</v>
      </c>
      <c r="AB458" t="b">
        <f>OR(Tabla5121015[[#This Row],[Tiempo_lineal (ns)]]&gt;$L$508,Tabla5121015[[#This Row],[Tiempo_lineal (ns)]]&lt;$L$509)</f>
        <v>1</v>
      </c>
      <c r="AC458" t="b">
        <f>OR(Tabla5121015[[#This Row],[Tiempo_normal (ns)]]&gt;$M$508,Tabla5121015[[#This Row],[Tiempo_normal (ns)]]&lt;$M$509)</f>
        <v>1</v>
      </c>
      <c r="AD458" s="5">
        <v>455</v>
      </c>
      <c r="AE458" t="b">
        <f>OR(Tabla6131116[[#This Row],[Tiempo_lineal (ns)]]&gt;$O$508,Tabla6131116[[#This Row],[Tiempo_lineal (ns)]]&lt;$O$509)</f>
        <v>1</v>
      </c>
      <c r="AF458" s="6" t="b">
        <f>OR(Tabla6131116[[#This Row],[Tiempo_normal (ns)]]&gt;$P$508,Tabla6131116[[#This Row],[Tiempo_normal (ns)]]&lt;$P$509)</f>
        <v>0</v>
      </c>
    </row>
    <row r="459" spans="2:32" x14ac:dyDescent="0.3">
      <c r="B459">
        <v>456</v>
      </c>
      <c r="C459">
        <v>2596</v>
      </c>
      <c r="D459">
        <v>1004</v>
      </c>
      <c r="E459">
        <v>456</v>
      </c>
      <c r="F459">
        <v>2453</v>
      </c>
      <c r="G459">
        <v>1642</v>
      </c>
      <c r="H459">
        <v>456</v>
      </c>
      <c r="I459">
        <v>29028</v>
      </c>
      <c r="J459">
        <v>13290</v>
      </c>
      <c r="K459">
        <v>456</v>
      </c>
      <c r="L459">
        <v>44363</v>
      </c>
      <c r="M459">
        <v>5297</v>
      </c>
      <c r="N459">
        <v>456</v>
      </c>
      <c r="O459">
        <v>164109</v>
      </c>
      <c r="P459">
        <v>253538</v>
      </c>
      <c r="R459" s="7">
        <v>456</v>
      </c>
      <c r="S459" t="b">
        <f>OR(Tabla19712[[#This Row],[Tiempo_lineal (ns)]]&gt;$C$508,Tabla19712[[#This Row],[Tiempo_lineal (ns)]]&lt;$C$509)</f>
        <v>0</v>
      </c>
      <c r="T459" t="b">
        <f>OR(Tabla19712[[#This Row],[Tiempo_normal (ns)]]&gt;$D$508,Tabla19712[[#This Row],[Tiempo_normal (ns)]]&lt;$D$509)</f>
        <v>0</v>
      </c>
      <c r="U459" s="7">
        <v>456</v>
      </c>
      <c r="V459" t="b">
        <f>OR(Tabla310813[[#This Row],[Tiempo_lineal (ns)]]&gt;$F$508,Tabla310813[[#This Row],[Tiempo_lineal (ns)]]&lt;$F$509)</f>
        <v>1</v>
      </c>
      <c r="W459" t="b">
        <f>OR(Tabla310813[[#This Row],[Tiempo_normal (ns)]]&gt;$G$508,Tabla310813[[#This Row],[Tiempo_normal (ns)]]&lt;$G$509)</f>
        <v>0</v>
      </c>
      <c r="X459" s="7">
        <v>456</v>
      </c>
      <c r="Y459" t="b">
        <f>OR(Tabla411914[[#This Row],[Tiempo_lineal (ns)]]&gt;$I$508,Tabla411914[[#This Row],[Tiempo_lineal (ns)]]&lt;$I$509)</f>
        <v>1</v>
      </c>
      <c r="Z459" t="b">
        <f>OR(Tabla411914[[#This Row],[Tiempo_normal (ns)]]&gt;$J$508,Tabla411914[[#This Row],[Tiempo_normal (ns)]]&lt;$J$509)</f>
        <v>0</v>
      </c>
      <c r="AA459" s="7">
        <v>456</v>
      </c>
      <c r="AB459" t="b">
        <f>OR(Tabla5121015[[#This Row],[Tiempo_lineal (ns)]]&gt;$L$508,Tabla5121015[[#This Row],[Tiempo_lineal (ns)]]&lt;$L$509)</f>
        <v>0</v>
      </c>
      <c r="AC459" t="b">
        <f>OR(Tabla5121015[[#This Row],[Tiempo_normal (ns)]]&gt;$M$508,Tabla5121015[[#This Row],[Tiempo_normal (ns)]]&lt;$M$509)</f>
        <v>0</v>
      </c>
      <c r="AD459" s="7">
        <v>456</v>
      </c>
      <c r="AE459" t="b">
        <f>OR(Tabla6131116[[#This Row],[Tiempo_lineal (ns)]]&gt;$O$508,Tabla6131116[[#This Row],[Tiempo_lineal (ns)]]&lt;$O$509)</f>
        <v>0</v>
      </c>
      <c r="AF459" s="6" t="b">
        <f>OR(Tabla6131116[[#This Row],[Tiempo_normal (ns)]]&gt;$P$508,Tabla6131116[[#This Row],[Tiempo_normal (ns)]]&lt;$P$509)</f>
        <v>1</v>
      </c>
    </row>
    <row r="460" spans="2:32" x14ac:dyDescent="0.3">
      <c r="B460">
        <v>457</v>
      </c>
      <c r="C460">
        <v>2286</v>
      </c>
      <c r="D460">
        <v>896</v>
      </c>
      <c r="E460">
        <v>457</v>
      </c>
      <c r="F460">
        <v>7801</v>
      </c>
      <c r="G460">
        <v>2304</v>
      </c>
      <c r="H460">
        <v>457</v>
      </c>
      <c r="I460">
        <v>17085</v>
      </c>
      <c r="J460">
        <v>8751</v>
      </c>
      <c r="K460">
        <v>457</v>
      </c>
      <c r="L460">
        <v>43423</v>
      </c>
      <c r="M460">
        <v>6526</v>
      </c>
      <c r="N460">
        <v>457</v>
      </c>
      <c r="O460">
        <v>134341</v>
      </c>
      <c r="P460">
        <v>4765</v>
      </c>
      <c r="R460" s="5">
        <v>457</v>
      </c>
      <c r="S460" t="b">
        <f>OR(Tabla19712[[#This Row],[Tiempo_lineal (ns)]]&gt;$C$508,Tabla19712[[#This Row],[Tiempo_lineal (ns)]]&lt;$C$509)</f>
        <v>0</v>
      </c>
      <c r="T460" t="b">
        <f>OR(Tabla19712[[#This Row],[Tiempo_normal (ns)]]&gt;$D$508,Tabla19712[[#This Row],[Tiempo_normal (ns)]]&lt;$D$509)</f>
        <v>0</v>
      </c>
      <c r="U460" s="5">
        <v>457</v>
      </c>
      <c r="V460" t="b">
        <f>OR(Tabla310813[[#This Row],[Tiempo_lineal (ns)]]&gt;$F$508,Tabla310813[[#This Row],[Tiempo_lineal (ns)]]&lt;$F$509)</f>
        <v>0</v>
      </c>
      <c r="W460" t="b">
        <f>OR(Tabla310813[[#This Row],[Tiempo_normal (ns)]]&gt;$G$508,Tabla310813[[#This Row],[Tiempo_normal (ns)]]&lt;$G$509)</f>
        <v>0</v>
      </c>
      <c r="X460" s="5">
        <v>457</v>
      </c>
      <c r="Y460" t="b">
        <f>OR(Tabla411914[[#This Row],[Tiempo_lineal (ns)]]&gt;$I$508,Tabla411914[[#This Row],[Tiempo_lineal (ns)]]&lt;$I$509)</f>
        <v>0</v>
      </c>
      <c r="Z460" t="b">
        <f>OR(Tabla411914[[#This Row],[Tiempo_normal (ns)]]&gt;$J$508,Tabla411914[[#This Row],[Tiempo_normal (ns)]]&lt;$J$509)</f>
        <v>0</v>
      </c>
      <c r="AA460" s="5">
        <v>457</v>
      </c>
      <c r="AB460" t="b">
        <f>OR(Tabla5121015[[#This Row],[Tiempo_lineal (ns)]]&gt;$L$508,Tabla5121015[[#This Row],[Tiempo_lineal (ns)]]&lt;$L$509)</f>
        <v>0</v>
      </c>
      <c r="AC460" t="b">
        <f>OR(Tabla5121015[[#This Row],[Tiempo_normal (ns)]]&gt;$M$508,Tabla5121015[[#This Row],[Tiempo_normal (ns)]]&lt;$M$509)</f>
        <v>0</v>
      </c>
      <c r="AD460" s="5">
        <v>457</v>
      </c>
      <c r="AE460" t="b">
        <f>OR(Tabla6131116[[#This Row],[Tiempo_lineal (ns)]]&gt;$O$508,Tabla6131116[[#This Row],[Tiempo_lineal (ns)]]&lt;$O$509)</f>
        <v>0</v>
      </c>
      <c r="AF460" s="6" t="b">
        <f>OR(Tabla6131116[[#This Row],[Tiempo_normal (ns)]]&gt;$P$508,Tabla6131116[[#This Row],[Tiempo_normal (ns)]]&lt;$P$509)</f>
        <v>0</v>
      </c>
    </row>
    <row r="461" spans="2:32" x14ac:dyDescent="0.3">
      <c r="B461">
        <v>458</v>
      </c>
      <c r="C461">
        <v>3136</v>
      </c>
      <c r="D461">
        <v>2387</v>
      </c>
      <c r="E461">
        <v>458</v>
      </c>
      <c r="F461">
        <v>5212</v>
      </c>
      <c r="G461">
        <v>1973</v>
      </c>
      <c r="H461">
        <v>458</v>
      </c>
      <c r="I461">
        <v>17358</v>
      </c>
      <c r="J461">
        <v>5216</v>
      </c>
      <c r="K461">
        <v>458</v>
      </c>
      <c r="L461">
        <v>43428</v>
      </c>
      <c r="M461">
        <v>4618</v>
      </c>
      <c r="N461">
        <v>458</v>
      </c>
      <c r="O461">
        <v>158642</v>
      </c>
      <c r="P461">
        <v>4048</v>
      </c>
      <c r="R461" s="7">
        <v>458</v>
      </c>
      <c r="S461" t="b">
        <f>OR(Tabla19712[[#This Row],[Tiempo_lineal (ns)]]&gt;$C$508,Tabla19712[[#This Row],[Tiempo_lineal (ns)]]&lt;$C$509)</f>
        <v>0</v>
      </c>
      <c r="T461" t="b">
        <f>OR(Tabla19712[[#This Row],[Tiempo_normal (ns)]]&gt;$D$508,Tabla19712[[#This Row],[Tiempo_normal (ns)]]&lt;$D$509)</f>
        <v>0</v>
      </c>
      <c r="U461" s="7">
        <v>458</v>
      </c>
      <c r="V461" t="b">
        <f>OR(Tabla310813[[#This Row],[Tiempo_lineal (ns)]]&gt;$F$508,Tabla310813[[#This Row],[Tiempo_lineal (ns)]]&lt;$F$509)</f>
        <v>0</v>
      </c>
      <c r="W461" t="b">
        <f>OR(Tabla310813[[#This Row],[Tiempo_normal (ns)]]&gt;$G$508,Tabla310813[[#This Row],[Tiempo_normal (ns)]]&lt;$G$509)</f>
        <v>0</v>
      </c>
      <c r="X461" s="7">
        <v>458</v>
      </c>
      <c r="Y461" t="b">
        <f>OR(Tabla411914[[#This Row],[Tiempo_lineal (ns)]]&gt;$I$508,Tabla411914[[#This Row],[Tiempo_lineal (ns)]]&lt;$I$509)</f>
        <v>0</v>
      </c>
      <c r="Z461" t="b">
        <f>OR(Tabla411914[[#This Row],[Tiempo_normal (ns)]]&gt;$J$508,Tabla411914[[#This Row],[Tiempo_normal (ns)]]&lt;$J$509)</f>
        <v>0</v>
      </c>
      <c r="AA461" s="7">
        <v>458</v>
      </c>
      <c r="AB461" t="b">
        <f>OR(Tabla5121015[[#This Row],[Tiempo_lineal (ns)]]&gt;$L$508,Tabla5121015[[#This Row],[Tiempo_lineal (ns)]]&lt;$L$509)</f>
        <v>0</v>
      </c>
      <c r="AC461" t="b">
        <f>OR(Tabla5121015[[#This Row],[Tiempo_normal (ns)]]&gt;$M$508,Tabla5121015[[#This Row],[Tiempo_normal (ns)]]&lt;$M$509)</f>
        <v>0</v>
      </c>
      <c r="AD461" s="7">
        <v>458</v>
      </c>
      <c r="AE461" t="b">
        <f>OR(Tabla6131116[[#This Row],[Tiempo_lineal (ns)]]&gt;$O$508,Tabla6131116[[#This Row],[Tiempo_lineal (ns)]]&lt;$O$509)</f>
        <v>0</v>
      </c>
      <c r="AF461" s="6" t="b">
        <f>OR(Tabla6131116[[#This Row],[Tiempo_normal (ns)]]&gt;$P$508,Tabla6131116[[#This Row],[Tiempo_normal (ns)]]&lt;$P$509)</f>
        <v>0</v>
      </c>
    </row>
    <row r="462" spans="2:32" x14ac:dyDescent="0.3">
      <c r="B462">
        <v>459</v>
      </c>
      <c r="C462">
        <v>2584</v>
      </c>
      <c r="D462">
        <v>724</v>
      </c>
      <c r="E462">
        <v>459</v>
      </c>
      <c r="F462">
        <v>7146</v>
      </c>
      <c r="G462">
        <v>3019</v>
      </c>
      <c r="H462">
        <v>459</v>
      </c>
      <c r="I462">
        <v>24280</v>
      </c>
      <c r="J462">
        <v>4536</v>
      </c>
      <c r="K462">
        <v>459</v>
      </c>
      <c r="L462">
        <v>57047</v>
      </c>
      <c r="M462">
        <v>4457</v>
      </c>
      <c r="N462">
        <v>459</v>
      </c>
      <c r="O462">
        <v>166468</v>
      </c>
      <c r="P462">
        <v>79808</v>
      </c>
      <c r="R462" s="5">
        <v>459</v>
      </c>
      <c r="S462" t="b">
        <f>OR(Tabla19712[[#This Row],[Tiempo_lineal (ns)]]&gt;$C$508,Tabla19712[[#This Row],[Tiempo_lineal (ns)]]&lt;$C$509)</f>
        <v>0</v>
      </c>
      <c r="T462" t="b">
        <f>OR(Tabla19712[[#This Row],[Tiempo_normal (ns)]]&gt;$D$508,Tabla19712[[#This Row],[Tiempo_normal (ns)]]&lt;$D$509)</f>
        <v>0</v>
      </c>
      <c r="U462" s="5">
        <v>459</v>
      </c>
      <c r="V462" t="b">
        <f>OR(Tabla310813[[#This Row],[Tiempo_lineal (ns)]]&gt;$F$508,Tabla310813[[#This Row],[Tiempo_lineal (ns)]]&lt;$F$509)</f>
        <v>0</v>
      </c>
      <c r="W462" t="b">
        <f>OR(Tabla310813[[#This Row],[Tiempo_normal (ns)]]&gt;$G$508,Tabla310813[[#This Row],[Tiempo_normal (ns)]]&lt;$G$509)</f>
        <v>0</v>
      </c>
      <c r="X462" s="5">
        <v>459</v>
      </c>
      <c r="Y462" t="b">
        <f>OR(Tabla411914[[#This Row],[Tiempo_lineal (ns)]]&gt;$I$508,Tabla411914[[#This Row],[Tiempo_lineal (ns)]]&lt;$I$509)</f>
        <v>0</v>
      </c>
      <c r="Z462" t="b">
        <f>OR(Tabla411914[[#This Row],[Tiempo_normal (ns)]]&gt;$J$508,Tabla411914[[#This Row],[Tiempo_normal (ns)]]&lt;$J$509)</f>
        <v>0</v>
      </c>
      <c r="AA462" s="5">
        <v>459</v>
      </c>
      <c r="AB462" t="b">
        <f>OR(Tabla5121015[[#This Row],[Tiempo_lineal (ns)]]&gt;$L$508,Tabla5121015[[#This Row],[Tiempo_lineal (ns)]]&lt;$L$509)</f>
        <v>1</v>
      </c>
      <c r="AC462" t="b">
        <f>OR(Tabla5121015[[#This Row],[Tiempo_normal (ns)]]&gt;$M$508,Tabla5121015[[#This Row],[Tiempo_normal (ns)]]&lt;$M$509)</f>
        <v>0</v>
      </c>
      <c r="AD462" s="5">
        <v>459</v>
      </c>
      <c r="AE462" t="b">
        <f>OR(Tabla6131116[[#This Row],[Tiempo_lineal (ns)]]&gt;$O$508,Tabla6131116[[#This Row],[Tiempo_lineal (ns)]]&lt;$O$509)</f>
        <v>0</v>
      </c>
      <c r="AF462" s="6" t="b">
        <f>OR(Tabla6131116[[#This Row],[Tiempo_normal (ns)]]&gt;$P$508,Tabla6131116[[#This Row],[Tiempo_normal (ns)]]&lt;$P$509)</f>
        <v>1</v>
      </c>
    </row>
    <row r="463" spans="2:32" x14ac:dyDescent="0.3">
      <c r="B463">
        <v>460</v>
      </c>
      <c r="C463">
        <v>2562</v>
      </c>
      <c r="D463">
        <v>815</v>
      </c>
      <c r="E463">
        <v>460</v>
      </c>
      <c r="F463">
        <v>2775</v>
      </c>
      <c r="G463">
        <v>1834</v>
      </c>
      <c r="H463">
        <v>460</v>
      </c>
      <c r="I463">
        <v>20133</v>
      </c>
      <c r="J463">
        <v>5649</v>
      </c>
      <c r="K463">
        <v>460</v>
      </c>
      <c r="L463">
        <v>46026</v>
      </c>
      <c r="M463">
        <v>4787</v>
      </c>
      <c r="N463">
        <v>460</v>
      </c>
      <c r="O463">
        <v>102035</v>
      </c>
      <c r="P463">
        <v>6153</v>
      </c>
      <c r="R463" s="7">
        <v>460</v>
      </c>
      <c r="S463" t="b">
        <f>OR(Tabla19712[[#This Row],[Tiempo_lineal (ns)]]&gt;$C$508,Tabla19712[[#This Row],[Tiempo_lineal (ns)]]&lt;$C$509)</f>
        <v>0</v>
      </c>
      <c r="T463" t="b">
        <f>OR(Tabla19712[[#This Row],[Tiempo_normal (ns)]]&gt;$D$508,Tabla19712[[#This Row],[Tiempo_normal (ns)]]&lt;$D$509)</f>
        <v>0</v>
      </c>
      <c r="U463" s="7">
        <v>460</v>
      </c>
      <c r="V463" t="b">
        <f>OR(Tabla310813[[#This Row],[Tiempo_lineal (ns)]]&gt;$F$508,Tabla310813[[#This Row],[Tiempo_lineal (ns)]]&lt;$F$509)</f>
        <v>1</v>
      </c>
      <c r="W463" t="b">
        <f>OR(Tabla310813[[#This Row],[Tiempo_normal (ns)]]&gt;$G$508,Tabla310813[[#This Row],[Tiempo_normal (ns)]]&lt;$G$509)</f>
        <v>0</v>
      </c>
      <c r="X463" s="7">
        <v>460</v>
      </c>
      <c r="Y463" t="b">
        <f>OR(Tabla411914[[#This Row],[Tiempo_lineal (ns)]]&gt;$I$508,Tabla411914[[#This Row],[Tiempo_lineal (ns)]]&lt;$I$509)</f>
        <v>0</v>
      </c>
      <c r="Z463" t="b">
        <f>OR(Tabla411914[[#This Row],[Tiempo_normal (ns)]]&gt;$J$508,Tabla411914[[#This Row],[Tiempo_normal (ns)]]&lt;$J$509)</f>
        <v>0</v>
      </c>
      <c r="AA463" s="7">
        <v>460</v>
      </c>
      <c r="AB463" t="b">
        <f>OR(Tabla5121015[[#This Row],[Tiempo_lineal (ns)]]&gt;$L$508,Tabla5121015[[#This Row],[Tiempo_lineal (ns)]]&lt;$L$509)</f>
        <v>0</v>
      </c>
      <c r="AC463" t="b">
        <f>OR(Tabla5121015[[#This Row],[Tiempo_normal (ns)]]&gt;$M$508,Tabla5121015[[#This Row],[Tiempo_normal (ns)]]&lt;$M$509)</f>
        <v>0</v>
      </c>
      <c r="AD463" s="7">
        <v>460</v>
      </c>
      <c r="AE463" t="b">
        <f>OR(Tabla6131116[[#This Row],[Tiempo_lineal (ns)]]&gt;$O$508,Tabla6131116[[#This Row],[Tiempo_lineal (ns)]]&lt;$O$509)</f>
        <v>0</v>
      </c>
      <c r="AF463" s="6" t="b">
        <f>OR(Tabla6131116[[#This Row],[Tiempo_normal (ns)]]&gt;$P$508,Tabla6131116[[#This Row],[Tiempo_normal (ns)]]&lt;$P$509)</f>
        <v>0</v>
      </c>
    </row>
    <row r="464" spans="2:32" x14ac:dyDescent="0.3">
      <c r="B464">
        <v>461</v>
      </c>
      <c r="C464">
        <v>2137</v>
      </c>
      <c r="D464">
        <v>957</v>
      </c>
      <c r="E464">
        <v>461</v>
      </c>
      <c r="F464">
        <v>8516</v>
      </c>
      <c r="G464">
        <v>872</v>
      </c>
      <c r="H464">
        <v>461</v>
      </c>
      <c r="I464">
        <v>19119</v>
      </c>
      <c r="J464">
        <v>4800</v>
      </c>
      <c r="K464">
        <v>461</v>
      </c>
      <c r="L464">
        <v>49249</v>
      </c>
      <c r="M464">
        <v>4598</v>
      </c>
      <c r="N464">
        <v>461</v>
      </c>
      <c r="O464">
        <v>149296</v>
      </c>
      <c r="P464">
        <v>4852</v>
      </c>
      <c r="R464" s="5">
        <v>461</v>
      </c>
      <c r="S464" t="b">
        <f>OR(Tabla19712[[#This Row],[Tiempo_lineal (ns)]]&gt;$C$508,Tabla19712[[#This Row],[Tiempo_lineal (ns)]]&lt;$C$509)</f>
        <v>0</v>
      </c>
      <c r="T464" t="b">
        <f>OR(Tabla19712[[#This Row],[Tiempo_normal (ns)]]&gt;$D$508,Tabla19712[[#This Row],[Tiempo_normal (ns)]]&lt;$D$509)</f>
        <v>0</v>
      </c>
      <c r="U464" s="5">
        <v>461</v>
      </c>
      <c r="V464" t="b">
        <f>OR(Tabla310813[[#This Row],[Tiempo_lineal (ns)]]&gt;$F$508,Tabla310813[[#This Row],[Tiempo_lineal (ns)]]&lt;$F$509)</f>
        <v>0</v>
      </c>
      <c r="W464" t="b">
        <f>OR(Tabla310813[[#This Row],[Tiempo_normal (ns)]]&gt;$G$508,Tabla310813[[#This Row],[Tiempo_normal (ns)]]&lt;$G$509)</f>
        <v>0</v>
      </c>
      <c r="X464" s="5">
        <v>461</v>
      </c>
      <c r="Y464" t="b">
        <f>OR(Tabla411914[[#This Row],[Tiempo_lineal (ns)]]&gt;$I$508,Tabla411914[[#This Row],[Tiempo_lineal (ns)]]&lt;$I$509)</f>
        <v>0</v>
      </c>
      <c r="Z464" t="b">
        <f>OR(Tabla411914[[#This Row],[Tiempo_normal (ns)]]&gt;$J$508,Tabla411914[[#This Row],[Tiempo_normal (ns)]]&lt;$J$509)</f>
        <v>0</v>
      </c>
      <c r="AA464" s="5">
        <v>461</v>
      </c>
      <c r="AB464" t="b">
        <f>OR(Tabla5121015[[#This Row],[Tiempo_lineal (ns)]]&gt;$L$508,Tabla5121015[[#This Row],[Tiempo_lineal (ns)]]&lt;$L$509)</f>
        <v>0</v>
      </c>
      <c r="AC464" t="b">
        <f>OR(Tabla5121015[[#This Row],[Tiempo_normal (ns)]]&gt;$M$508,Tabla5121015[[#This Row],[Tiempo_normal (ns)]]&lt;$M$509)</f>
        <v>0</v>
      </c>
      <c r="AD464" s="5">
        <v>461</v>
      </c>
      <c r="AE464" t="b">
        <f>OR(Tabla6131116[[#This Row],[Tiempo_lineal (ns)]]&gt;$O$508,Tabla6131116[[#This Row],[Tiempo_lineal (ns)]]&lt;$O$509)</f>
        <v>0</v>
      </c>
      <c r="AF464" s="6" t="b">
        <f>OR(Tabla6131116[[#This Row],[Tiempo_normal (ns)]]&gt;$P$508,Tabla6131116[[#This Row],[Tiempo_normal (ns)]]&lt;$P$509)</f>
        <v>0</v>
      </c>
    </row>
    <row r="465" spans="2:32" x14ac:dyDescent="0.3">
      <c r="B465">
        <v>462</v>
      </c>
      <c r="C465">
        <v>2742</v>
      </c>
      <c r="D465">
        <v>863</v>
      </c>
      <c r="E465">
        <v>462</v>
      </c>
      <c r="F465">
        <v>6481</v>
      </c>
      <c r="G465">
        <v>987</v>
      </c>
      <c r="H465">
        <v>462</v>
      </c>
      <c r="I465">
        <v>18202</v>
      </c>
      <c r="J465">
        <v>4075</v>
      </c>
      <c r="K465">
        <v>462</v>
      </c>
      <c r="L465">
        <v>42717</v>
      </c>
      <c r="M465">
        <v>4443</v>
      </c>
      <c r="N465">
        <v>462</v>
      </c>
      <c r="O465">
        <v>155303</v>
      </c>
      <c r="P465">
        <v>5606</v>
      </c>
      <c r="R465" s="7">
        <v>462</v>
      </c>
      <c r="S465" t="b">
        <f>OR(Tabla19712[[#This Row],[Tiempo_lineal (ns)]]&gt;$C$508,Tabla19712[[#This Row],[Tiempo_lineal (ns)]]&lt;$C$509)</f>
        <v>0</v>
      </c>
      <c r="T465" t="b">
        <f>OR(Tabla19712[[#This Row],[Tiempo_normal (ns)]]&gt;$D$508,Tabla19712[[#This Row],[Tiempo_normal (ns)]]&lt;$D$509)</f>
        <v>0</v>
      </c>
      <c r="U465" s="7">
        <v>462</v>
      </c>
      <c r="V465" t="b">
        <f>OR(Tabla310813[[#This Row],[Tiempo_lineal (ns)]]&gt;$F$508,Tabla310813[[#This Row],[Tiempo_lineal (ns)]]&lt;$F$509)</f>
        <v>0</v>
      </c>
      <c r="W465" t="b">
        <f>OR(Tabla310813[[#This Row],[Tiempo_normal (ns)]]&gt;$G$508,Tabla310813[[#This Row],[Tiempo_normal (ns)]]&lt;$G$509)</f>
        <v>0</v>
      </c>
      <c r="X465" s="7">
        <v>462</v>
      </c>
      <c r="Y465" t="b">
        <f>OR(Tabla411914[[#This Row],[Tiempo_lineal (ns)]]&gt;$I$508,Tabla411914[[#This Row],[Tiempo_lineal (ns)]]&lt;$I$509)</f>
        <v>0</v>
      </c>
      <c r="Z465" t="b">
        <f>OR(Tabla411914[[#This Row],[Tiempo_normal (ns)]]&gt;$J$508,Tabla411914[[#This Row],[Tiempo_normal (ns)]]&lt;$J$509)</f>
        <v>0</v>
      </c>
      <c r="AA465" s="7">
        <v>462</v>
      </c>
      <c r="AB465" t="b">
        <f>OR(Tabla5121015[[#This Row],[Tiempo_lineal (ns)]]&gt;$L$508,Tabla5121015[[#This Row],[Tiempo_lineal (ns)]]&lt;$L$509)</f>
        <v>0</v>
      </c>
      <c r="AC465" t="b">
        <f>OR(Tabla5121015[[#This Row],[Tiempo_normal (ns)]]&gt;$M$508,Tabla5121015[[#This Row],[Tiempo_normal (ns)]]&lt;$M$509)</f>
        <v>0</v>
      </c>
      <c r="AD465" s="7">
        <v>462</v>
      </c>
      <c r="AE465" t="b">
        <f>OR(Tabla6131116[[#This Row],[Tiempo_lineal (ns)]]&gt;$O$508,Tabla6131116[[#This Row],[Tiempo_lineal (ns)]]&lt;$O$509)</f>
        <v>0</v>
      </c>
      <c r="AF465" s="6" t="b">
        <f>OR(Tabla6131116[[#This Row],[Tiempo_normal (ns)]]&gt;$P$508,Tabla6131116[[#This Row],[Tiempo_normal (ns)]]&lt;$P$509)</f>
        <v>0</v>
      </c>
    </row>
    <row r="466" spans="2:32" x14ac:dyDescent="0.3">
      <c r="B466">
        <v>463</v>
      </c>
      <c r="C466">
        <v>2453</v>
      </c>
      <c r="D466">
        <v>838</v>
      </c>
      <c r="E466">
        <v>463</v>
      </c>
      <c r="F466">
        <v>6613</v>
      </c>
      <c r="G466">
        <v>1071</v>
      </c>
      <c r="H466">
        <v>463</v>
      </c>
      <c r="I466">
        <v>19176</v>
      </c>
      <c r="J466">
        <v>5230</v>
      </c>
      <c r="K466">
        <v>463</v>
      </c>
      <c r="L466">
        <v>60412</v>
      </c>
      <c r="M466">
        <v>3618</v>
      </c>
      <c r="N466">
        <v>463</v>
      </c>
      <c r="O466">
        <v>145724</v>
      </c>
      <c r="P466">
        <v>8121</v>
      </c>
      <c r="R466" s="5">
        <v>463</v>
      </c>
      <c r="S466" t="b">
        <f>OR(Tabla19712[[#This Row],[Tiempo_lineal (ns)]]&gt;$C$508,Tabla19712[[#This Row],[Tiempo_lineal (ns)]]&lt;$C$509)</f>
        <v>0</v>
      </c>
      <c r="T466" t="b">
        <f>OR(Tabla19712[[#This Row],[Tiempo_normal (ns)]]&gt;$D$508,Tabla19712[[#This Row],[Tiempo_normal (ns)]]&lt;$D$509)</f>
        <v>0</v>
      </c>
      <c r="U466" s="5">
        <v>463</v>
      </c>
      <c r="V466" t="b">
        <f>OR(Tabla310813[[#This Row],[Tiempo_lineal (ns)]]&gt;$F$508,Tabla310813[[#This Row],[Tiempo_lineal (ns)]]&lt;$F$509)</f>
        <v>0</v>
      </c>
      <c r="W466" t="b">
        <f>OR(Tabla310813[[#This Row],[Tiempo_normal (ns)]]&gt;$G$508,Tabla310813[[#This Row],[Tiempo_normal (ns)]]&lt;$G$509)</f>
        <v>0</v>
      </c>
      <c r="X466" s="5">
        <v>463</v>
      </c>
      <c r="Y466" t="b">
        <f>OR(Tabla411914[[#This Row],[Tiempo_lineal (ns)]]&gt;$I$508,Tabla411914[[#This Row],[Tiempo_lineal (ns)]]&lt;$I$509)</f>
        <v>0</v>
      </c>
      <c r="Z466" t="b">
        <f>OR(Tabla411914[[#This Row],[Tiempo_normal (ns)]]&gt;$J$508,Tabla411914[[#This Row],[Tiempo_normal (ns)]]&lt;$J$509)</f>
        <v>0</v>
      </c>
      <c r="AA466" s="5">
        <v>463</v>
      </c>
      <c r="AB466" t="b">
        <f>OR(Tabla5121015[[#This Row],[Tiempo_lineal (ns)]]&gt;$L$508,Tabla5121015[[#This Row],[Tiempo_lineal (ns)]]&lt;$L$509)</f>
        <v>1</v>
      </c>
      <c r="AC466" t="b">
        <f>OR(Tabla5121015[[#This Row],[Tiempo_normal (ns)]]&gt;$M$508,Tabla5121015[[#This Row],[Tiempo_normal (ns)]]&lt;$M$509)</f>
        <v>0</v>
      </c>
      <c r="AD466" s="5">
        <v>463</v>
      </c>
      <c r="AE466" t="b">
        <f>OR(Tabla6131116[[#This Row],[Tiempo_lineal (ns)]]&gt;$O$508,Tabla6131116[[#This Row],[Tiempo_lineal (ns)]]&lt;$O$509)</f>
        <v>0</v>
      </c>
      <c r="AF466" s="6" t="b">
        <f>OR(Tabla6131116[[#This Row],[Tiempo_normal (ns)]]&gt;$P$508,Tabla6131116[[#This Row],[Tiempo_normal (ns)]]&lt;$P$509)</f>
        <v>0</v>
      </c>
    </row>
    <row r="467" spans="2:32" x14ac:dyDescent="0.3">
      <c r="B467">
        <v>464</v>
      </c>
      <c r="C467">
        <v>2125</v>
      </c>
      <c r="D467">
        <v>804</v>
      </c>
      <c r="E467">
        <v>464</v>
      </c>
      <c r="F467">
        <v>1932</v>
      </c>
      <c r="G467">
        <v>2402</v>
      </c>
      <c r="H467">
        <v>464</v>
      </c>
      <c r="I467">
        <v>18799</v>
      </c>
      <c r="J467">
        <v>5613</v>
      </c>
      <c r="K467">
        <v>464</v>
      </c>
      <c r="L467">
        <v>31069</v>
      </c>
      <c r="M467">
        <v>4960</v>
      </c>
      <c r="N467">
        <v>464</v>
      </c>
      <c r="O467">
        <v>91070</v>
      </c>
      <c r="P467">
        <v>5908</v>
      </c>
      <c r="R467" s="7">
        <v>464</v>
      </c>
      <c r="S467" t="b">
        <f>OR(Tabla19712[[#This Row],[Tiempo_lineal (ns)]]&gt;$C$508,Tabla19712[[#This Row],[Tiempo_lineal (ns)]]&lt;$C$509)</f>
        <v>0</v>
      </c>
      <c r="T467" t="b">
        <f>OR(Tabla19712[[#This Row],[Tiempo_normal (ns)]]&gt;$D$508,Tabla19712[[#This Row],[Tiempo_normal (ns)]]&lt;$D$509)</f>
        <v>0</v>
      </c>
      <c r="U467" s="7">
        <v>464</v>
      </c>
      <c r="V467" t="b">
        <f>OR(Tabla310813[[#This Row],[Tiempo_lineal (ns)]]&gt;$F$508,Tabla310813[[#This Row],[Tiempo_lineal (ns)]]&lt;$F$509)</f>
        <v>1</v>
      </c>
      <c r="W467" t="b">
        <f>OR(Tabla310813[[#This Row],[Tiempo_normal (ns)]]&gt;$G$508,Tabla310813[[#This Row],[Tiempo_normal (ns)]]&lt;$G$509)</f>
        <v>0</v>
      </c>
      <c r="X467" s="7">
        <v>464</v>
      </c>
      <c r="Y467" t="b">
        <f>OR(Tabla411914[[#This Row],[Tiempo_lineal (ns)]]&gt;$I$508,Tabla411914[[#This Row],[Tiempo_lineal (ns)]]&lt;$I$509)</f>
        <v>0</v>
      </c>
      <c r="Z467" t="b">
        <f>OR(Tabla411914[[#This Row],[Tiempo_normal (ns)]]&gt;$J$508,Tabla411914[[#This Row],[Tiempo_normal (ns)]]&lt;$J$509)</f>
        <v>0</v>
      </c>
      <c r="AA467" s="7">
        <v>464</v>
      </c>
      <c r="AB467" t="b">
        <f>OR(Tabla5121015[[#This Row],[Tiempo_lineal (ns)]]&gt;$L$508,Tabla5121015[[#This Row],[Tiempo_lineal (ns)]]&lt;$L$509)</f>
        <v>1</v>
      </c>
      <c r="AC467" t="b">
        <f>OR(Tabla5121015[[#This Row],[Tiempo_normal (ns)]]&gt;$M$508,Tabla5121015[[#This Row],[Tiempo_normal (ns)]]&lt;$M$509)</f>
        <v>0</v>
      </c>
      <c r="AD467" s="7">
        <v>464</v>
      </c>
      <c r="AE467" t="b">
        <f>OR(Tabla6131116[[#This Row],[Tiempo_lineal (ns)]]&gt;$O$508,Tabla6131116[[#This Row],[Tiempo_lineal (ns)]]&lt;$O$509)</f>
        <v>0</v>
      </c>
      <c r="AF467" s="6" t="b">
        <f>OR(Tabla6131116[[#This Row],[Tiempo_normal (ns)]]&gt;$P$508,Tabla6131116[[#This Row],[Tiempo_normal (ns)]]&lt;$P$509)</f>
        <v>0</v>
      </c>
    </row>
    <row r="468" spans="2:32" x14ac:dyDescent="0.3">
      <c r="B468">
        <v>465</v>
      </c>
      <c r="C468">
        <v>2690</v>
      </c>
      <c r="D468">
        <v>1859</v>
      </c>
      <c r="E468">
        <v>465</v>
      </c>
      <c r="F468">
        <v>7224</v>
      </c>
      <c r="G468">
        <v>6638</v>
      </c>
      <c r="H468">
        <v>465</v>
      </c>
      <c r="I468">
        <v>19683</v>
      </c>
      <c r="J468">
        <v>20703</v>
      </c>
      <c r="K468">
        <v>465</v>
      </c>
      <c r="L468">
        <v>42977</v>
      </c>
      <c r="M468">
        <v>4235</v>
      </c>
      <c r="N468">
        <v>465</v>
      </c>
      <c r="O468">
        <v>312420</v>
      </c>
      <c r="P468">
        <v>5938</v>
      </c>
      <c r="R468" s="5">
        <v>465</v>
      </c>
      <c r="S468" t="b">
        <f>OR(Tabla19712[[#This Row],[Tiempo_lineal (ns)]]&gt;$C$508,Tabla19712[[#This Row],[Tiempo_lineal (ns)]]&lt;$C$509)</f>
        <v>0</v>
      </c>
      <c r="T468" t="b">
        <f>OR(Tabla19712[[#This Row],[Tiempo_normal (ns)]]&gt;$D$508,Tabla19712[[#This Row],[Tiempo_normal (ns)]]&lt;$D$509)</f>
        <v>0</v>
      </c>
      <c r="U468" s="5">
        <v>465</v>
      </c>
      <c r="V468" t="b">
        <f>OR(Tabla310813[[#This Row],[Tiempo_lineal (ns)]]&gt;$F$508,Tabla310813[[#This Row],[Tiempo_lineal (ns)]]&lt;$F$509)</f>
        <v>0</v>
      </c>
      <c r="W468" t="b">
        <f>OR(Tabla310813[[#This Row],[Tiempo_normal (ns)]]&gt;$G$508,Tabla310813[[#This Row],[Tiempo_normal (ns)]]&lt;$G$509)</f>
        <v>0</v>
      </c>
      <c r="X468" s="5">
        <v>465</v>
      </c>
      <c r="Y468" t="b">
        <f>OR(Tabla411914[[#This Row],[Tiempo_lineal (ns)]]&gt;$I$508,Tabla411914[[#This Row],[Tiempo_lineal (ns)]]&lt;$I$509)</f>
        <v>0</v>
      </c>
      <c r="Z468" t="b">
        <f>OR(Tabla411914[[#This Row],[Tiempo_normal (ns)]]&gt;$J$508,Tabla411914[[#This Row],[Tiempo_normal (ns)]]&lt;$J$509)</f>
        <v>1</v>
      </c>
      <c r="AA468" s="5">
        <v>465</v>
      </c>
      <c r="AB468" t="b">
        <f>OR(Tabla5121015[[#This Row],[Tiempo_lineal (ns)]]&gt;$L$508,Tabla5121015[[#This Row],[Tiempo_lineal (ns)]]&lt;$L$509)</f>
        <v>0</v>
      </c>
      <c r="AC468" t="b">
        <f>OR(Tabla5121015[[#This Row],[Tiempo_normal (ns)]]&gt;$M$508,Tabla5121015[[#This Row],[Tiempo_normal (ns)]]&lt;$M$509)</f>
        <v>0</v>
      </c>
      <c r="AD468" s="5">
        <v>465</v>
      </c>
      <c r="AE468" t="b">
        <f>OR(Tabla6131116[[#This Row],[Tiempo_lineal (ns)]]&gt;$O$508,Tabla6131116[[#This Row],[Tiempo_lineal (ns)]]&lt;$O$509)</f>
        <v>1</v>
      </c>
      <c r="AF468" s="6" t="b">
        <f>OR(Tabla6131116[[#This Row],[Tiempo_normal (ns)]]&gt;$P$508,Tabla6131116[[#This Row],[Tiempo_normal (ns)]]&lt;$P$509)</f>
        <v>0</v>
      </c>
    </row>
    <row r="469" spans="2:32" x14ac:dyDescent="0.3">
      <c r="B469">
        <v>466</v>
      </c>
      <c r="C469">
        <v>2509</v>
      </c>
      <c r="D469">
        <v>820</v>
      </c>
      <c r="E469">
        <v>466</v>
      </c>
      <c r="F469">
        <v>4205</v>
      </c>
      <c r="G469">
        <v>1237</v>
      </c>
      <c r="H469">
        <v>466</v>
      </c>
      <c r="I469">
        <v>18322</v>
      </c>
      <c r="J469">
        <v>4957</v>
      </c>
      <c r="K469">
        <v>466</v>
      </c>
      <c r="L469">
        <v>45401</v>
      </c>
      <c r="M469">
        <v>6489</v>
      </c>
      <c r="N469">
        <v>466</v>
      </c>
      <c r="O469">
        <v>133245</v>
      </c>
      <c r="P469">
        <v>6065</v>
      </c>
      <c r="R469" s="7">
        <v>466</v>
      </c>
      <c r="S469" t="b">
        <f>OR(Tabla19712[[#This Row],[Tiempo_lineal (ns)]]&gt;$C$508,Tabla19712[[#This Row],[Tiempo_lineal (ns)]]&lt;$C$509)</f>
        <v>0</v>
      </c>
      <c r="T469" t="b">
        <f>OR(Tabla19712[[#This Row],[Tiempo_normal (ns)]]&gt;$D$508,Tabla19712[[#This Row],[Tiempo_normal (ns)]]&lt;$D$509)</f>
        <v>0</v>
      </c>
      <c r="U469" s="7">
        <v>466</v>
      </c>
      <c r="V469" t="b">
        <f>OR(Tabla310813[[#This Row],[Tiempo_lineal (ns)]]&gt;$F$508,Tabla310813[[#This Row],[Tiempo_lineal (ns)]]&lt;$F$509)</f>
        <v>0</v>
      </c>
      <c r="W469" t="b">
        <f>OR(Tabla310813[[#This Row],[Tiempo_normal (ns)]]&gt;$G$508,Tabla310813[[#This Row],[Tiempo_normal (ns)]]&lt;$G$509)</f>
        <v>0</v>
      </c>
      <c r="X469" s="7">
        <v>466</v>
      </c>
      <c r="Y469" t="b">
        <f>OR(Tabla411914[[#This Row],[Tiempo_lineal (ns)]]&gt;$I$508,Tabla411914[[#This Row],[Tiempo_lineal (ns)]]&lt;$I$509)</f>
        <v>0</v>
      </c>
      <c r="Z469" t="b">
        <f>OR(Tabla411914[[#This Row],[Tiempo_normal (ns)]]&gt;$J$508,Tabla411914[[#This Row],[Tiempo_normal (ns)]]&lt;$J$509)</f>
        <v>0</v>
      </c>
      <c r="AA469" s="7">
        <v>466</v>
      </c>
      <c r="AB469" t="b">
        <f>OR(Tabla5121015[[#This Row],[Tiempo_lineal (ns)]]&gt;$L$508,Tabla5121015[[#This Row],[Tiempo_lineal (ns)]]&lt;$L$509)</f>
        <v>0</v>
      </c>
      <c r="AC469" t="b">
        <f>OR(Tabla5121015[[#This Row],[Tiempo_normal (ns)]]&gt;$M$508,Tabla5121015[[#This Row],[Tiempo_normal (ns)]]&lt;$M$509)</f>
        <v>0</v>
      </c>
      <c r="AD469" s="7">
        <v>466</v>
      </c>
      <c r="AE469" t="b">
        <f>OR(Tabla6131116[[#This Row],[Tiempo_lineal (ns)]]&gt;$O$508,Tabla6131116[[#This Row],[Tiempo_lineal (ns)]]&lt;$O$509)</f>
        <v>0</v>
      </c>
      <c r="AF469" s="6" t="b">
        <f>OR(Tabla6131116[[#This Row],[Tiempo_normal (ns)]]&gt;$P$508,Tabla6131116[[#This Row],[Tiempo_normal (ns)]]&lt;$P$509)</f>
        <v>0</v>
      </c>
    </row>
    <row r="470" spans="2:32" x14ac:dyDescent="0.3">
      <c r="B470">
        <v>467</v>
      </c>
      <c r="C470">
        <v>2467</v>
      </c>
      <c r="D470">
        <v>1416</v>
      </c>
      <c r="E470">
        <v>467</v>
      </c>
      <c r="F470">
        <v>6534</v>
      </c>
      <c r="G470">
        <v>1146</v>
      </c>
      <c r="H470">
        <v>467</v>
      </c>
      <c r="I470">
        <v>18760</v>
      </c>
      <c r="J470">
        <v>5333</v>
      </c>
      <c r="K470">
        <v>467</v>
      </c>
      <c r="L470">
        <v>64568</v>
      </c>
      <c r="M470">
        <v>73067</v>
      </c>
      <c r="N470">
        <v>467</v>
      </c>
      <c r="O470">
        <v>137935</v>
      </c>
      <c r="P470">
        <v>3938</v>
      </c>
      <c r="R470" s="5">
        <v>467</v>
      </c>
      <c r="S470" t="b">
        <f>OR(Tabla19712[[#This Row],[Tiempo_lineal (ns)]]&gt;$C$508,Tabla19712[[#This Row],[Tiempo_lineal (ns)]]&lt;$C$509)</f>
        <v>0</v>
      </c>
      <c r="T470" t="b">
        <f>OR(Tabla19712[[#This Row],[Tiempo_normal (ns)]]&gt;$D$508,Tabla19712[[#This Row],[Tiempo_normal (ns)]]&lt;$D$509)</f>
        <v>0</v>
      </c>
      <c r="U470" s="5">
        <v>467</v>
      </c>
      <c r="V470" t="b">
        <f>OR(Tabla310813[[#This Row],[Tiempo_lineal (ns)]]&gt;$F$508,Tabla310813[[#This Row],[Tiempo_lineal (ns)]]&lt;$F$509)</f>
        <v>0</v>
      </c>
      <c r="W470" t="b">
        <f>OR(Tabla310813[[#This Row],[Tiempo_normal (ns)]]&gt;$G$508,Tabla310813[[#This Row],[Tiempo_normal (ns)]]&lt;$G$509)</f>
        <v>0</v>
      </c>
      <c r="X470" s="5">
        <v>467</v>
      </c>
      <c r="Y470" t="b">
        <f>OR(Tabla411914[[#This Row],[Tiempo_lineal (ns)]]&gt;$I$508,Tabla411914[[#This Row],[Tiempo_lineal (ns)]]&lt;$I$509)</f>
        <v>0</v>
      </c>
      <c r="Z470" t="b">
        <f>OR(Tabla411914[[#This Row],[Tiempo_normal (ns)]]&gt;$J$508,Tabla411914[[#This Row],[Tiempo_normal (ns)]]&lt;$J$509)</f>
        <v>0</v>
      </c>
      <c r="AA470" s="5">
        <v>467</v>
      </c>
      <c r="AB470" t="b">
        <f>OR(Tabla5121015[[#This Row],[Tiempo_lineal (ns)]]&gt;$L$508,Tabla5121015[[#This Row],[Tiempo_lineal (ns)]]&lt;$L$509)</f>
        <v>1</v>
      </c>
      <c r="AC470" t="b">
        <f>OR(Tabla5121015[[#This Row],[Tiempo_normal (ns)]]&gt;$M$508,Tabla5121015[[#This Row],[Tiempo_normal (ns)]]&lt;$M$509)</f>
        <v>1</v>
      </c>
      <c r="AD470" s="5">
        <v>467</v>
      </c>
      <c r="AE470" t="b">
        <f>OR(Tabla6131116[[#This Row],[Tiempo_lineal (ns)]]&gt;$O$508,Tabla6131116[[#This Row],[Tiempo_lineal (ns)]]&lt;$O$509)</f>
        <v>0</v>
      </c>
      <c r="AF470" s="6" t="b">
        <f>OR(Tabla6131116[[#This Row],[Tiempo_normal (ns)]]&gt;$P$508,Tabla6131116[[#This Row],[Tiempo_normal (ns)]]&lt;$P$509)</f>
        <v>0</v>
      </c>
    </row>
    <row r="471" spans="2:32" x14ac:dyDescent="0.3">
      <c r="B471">
        <v>468</v>
      </c>
      <c r="C471">
        <v>2562</v>
      </c>
      <c r="D471">
        <v>1071</v>
      </c>
      <c r="E471">
        <v>468</v>
      </c>
      <c r="F471">
        <v>5608</v>
      </c>
      <c r="G471">
        <v>1768</v>
      </c>
      <c r="H471">
        <v>468</v>
      </c>
      <c r="I471">
        <v>14151</v>
      </c>
      <c r="J471">
        <v>4646</v>
      </c>
      <c r="K471">
        <v>468</v>
      </c>
      <c r="L471">
        <v>18410</v>
      </c>
      <c r="M471">
        <v>10047</v>
      </c>
      <c r="N471">
        <v>468</v>
      </c>
      <c r="O471">
        <v>140802</v>
      </c>
      <c r="P471">
        <v>4788</v>
      </c>
      <c r="R471" s="7">
        <v>468</v>
      </c>
      <c r="S471" t="b">
        <f>OR(Tabla19712[[#This Row],[Tiempo_lineal (ns)]]&gt;$C$508,Tabla19712[[#This Row],[Tiempo_lineal (ns)]]&lt;$C$509)</f>
        <v>0</v>
      </c>
      <c r="T471" t="b">
        <f>OR(Tabla19712[[#This Row],[Tiempo_normal (ns)]]&gt;$D$508,Tabla19712[[#This Row],[Tiempo_normal (ns)]]&lt;$D$509)</f>
        <v>0</v>
      </c>
      <c r="U471" s="7">
        <v>468</v>
      </c>
      <c r="V471" t="b">
        <f>OR(Tabla310813[[#This Row],[Tiempo_lineal (ns)]]&gt;$F$508,Tabla310813[[#This Row],[Tiempo_lineal (ns)]]&lt;$F$509)</f>
        <v>0</v>
      </c>
      <c r="W471" t="b">
        <f>OR(Tabla310813[[#This Row],[Tiempo_normal (ns)]]&gt;$G$508,Tabla310813[[#This Row],[Tiempo_normal (ns)]]&lt;$G$509)</f>
        <v>0</v>
      </c>
      <c r="X471" s="7">
        <v>468</v>
      </c>
      <c r="Y471" t="b">
        <f>OR(Tabla411914[[#This Row],[Tiempo_lineal (ns)]]&gt;$I$508,Tabla411914[[#This Row],[Tiempo_lineal (ns)]]&lt;$I$509)</f>
        <v>0</v>
      </c>
      <c r="Z471" t="b">
        <f>OR(Tabla411914[[#This Row],[Tiempo_normal (ns)]]&gt;$J$508,Tabla411914[[#This Row],[Tiempo_normal (ns)]]&lt;$J$509)</f>
        <v>0</v>
      </c>
      <c r="AA471" s="7">
        <v>468</v>
      </c>
      <c r="AB471" t="b">
        <f>OR(Tabla5121015[[#This Row],[Tiempo_lineal (ns)]]&gt;$L$508,Tabla5121015[[#This Row],[Tiempo_lineal (ns)]]&lt;$L$509)</f>
        <v>1</v>
      </c>
      <c r="AC471" t="b">
        <f>OR(Tabla5121015[[#This Row],[Tiempo_normal (ns)]]&gt;$M$508,Tabla5121015[[#This Row],[Tiempo_normal (ns)]]&lt;$M$509)</f>
        <v>1</v>
      </c>
      <c r="AD471" s="7">
        <v>468</v>
      </c>
      <c r="AE471" t="b">
        <f>OR(Tabla6131116[[#This Row],[Tiempo_lineal (ns)]]&gt;$O$508,Tabla6131116[[#This Row],[Tiempo_lineal (ns)]]&lt;$O$509)</f>
        <v>0</v>
      </c>
      <c r="AF471" s="6" t="b">
        <f>OR(Tabla6131116[[#This Row],[Tiempo_normal (ns)]]&gt;$P$508,Tabla6131116[[#This Row],[Tiempo_normal (ns)]]&lt;$P$509)</f>
        <v>0</v>
      </c>
    </row>
    <row r="472" spans="2:32" x14ac:dyDescent="0.3">
      <c r="B472">
        <v>469</v>
      </c>
      <c r="C472">
        <v>2475</v>
      </c>
      <c r="D472">
        <v>1908</v>
      </c>
      <c r="E472">
        <v>469</v>
      </c>
      <c r="F472">
        <v>8178</v>
      </c>
      <c r="G472">
        <v>8173</v>
      </c>
      <c r="H472">
        <v>469</v>
      </c>
      <c r="I472">
        <v>18937</v>
      </c>
      <c r="J472">
        <v>4343</v>
      </c>
      <c r="K472">
        <v>469</v>
      </c>
      <c r="L472">
        <v>45951</v>
      </c>
      <c r="M472">
        <v>3970</v>
      </c>
      <c r="N472">
        <v>469</v>
      </c>
      <c r="O472">
        <v>158687</v>
      </c>
      <c r="P472">
        <v>5604</v>
      </c>
      <c r="R472" s="5">
        <v>469</v>
      </c>
      <c r="S472" t="b">
        <f>OR(Tabla19712[[#This Row],[Tiempo_lineal (ns)]]&gt;$C$508,Tabla19712[[#This Row],[Tiempo_lineal (ns)]]&lt;$C$509)</f>
        <v>0</v>
      </c>
      <c r="T472" t="b">
        <f>OR(Tabla19712[[#This Row],[Tiempo_normal (ns)]]&gt;$D$508,Tabla19712[[#This Row],[Tiempo_normal (ns)]]&lt;$D$509)</f>
        <v>0</v>
      </c>
      <c r="U472" s="5">
        <v>469</v>
      </c>
      <c r="V472" t="b">
        <f>OR(Tabla310813[[#This Row],[Tiempo_lineal (ns)]]&gt;$F$508,Tabla310813[[#This Row],[Tiempo_lineal (ns)]]&lt;$F$509)</f>
        <v>0</v>
      </c>
      <c r="W472" t="b">
        <f>OR(Tabla310813[[#This Row],[Tiempo_normal (ns)]]&gt;$G$508,Tabla310813[[#This Row],[Tiempo_normal (ns)]]&lt;$G$509)</f>
        <v>1</v>
      </c>
      <c r="X472" s="5">
        <v>469</v>
      </c>
      <c r="Y472" t="b">
        <f>OR(Tabla411914[[#This Row],[Tiempo_lineal (ns)]]&gt;$I$508,Tabla411914[[#This Row],[Tiempo_lineal (ns)]]&lt;$I$509)</f>
        <v>0</v>
      </c>
      <c r="Z472" t="b">
        <f>OR(Tabla411914[[#This Row],[Tiempo_normal (ns)]]&gt;$J$508,Tabla411914[[#This Row],[Tiempo_normal (ns)]]&lt;$J$509)</f>
        <v>0</v>
      </c>
      <c r="AA472" s="5">
        <v>469</v>
      </c>
      <c r="AB472" t="b">
        <f>OR(Tabla5121015[[#This Row],[Tiempo_lineal (ns)]]&gt;$L$508,Tabla5121015[[#This Row],[Tiempo_lineal (ns)]]&lt;$L$509)</f>
        <v>0</v>
      </c>
      <c r="AC472" t="b">
        <f>OR(Tabla5121015[[#This Row],[Tiempo_normal (ns)]]&gt;$M$508,Tabla5121015[[#This Row],[Tiempo_normal (ns)]]&lt;$M$509)</f>
        <v>0</v>
      </c>
      <c r="AD472" s="5">
        <v>469</v>
      </c>
      <c r="AE472" t="b">
        <f>OR(Tabla6131116[[#This Row],[Tiempo_lineal (ns)]]&gt;$O$508,Tabla6131116[[#This Row],[Tiempo_lineal (ns)]]&lt;$O$509)</f>
        <v>0</v>
      </c>
      <c r="AF472" s="6" t="b">
        <f>OR(Tabla6131116[[#This Row],[Tiempo_normal (ns)]]&gt;$P$508,Tabla6131116[[#This Row],[Tiempo_normal (ns)]]&lt;$P$509)</f>
        <v>0</v>
      </c>
    </row>
    <row r="473" spans="2:32" x14ac:dyDescent="0.3">
      <c r="B473">
        <v>470</v>
      </c>
      <c r="C473">
        <v>2852</v>
      </c>
      <c r="D473">
        <v>2837</v>
      </c>
      <c r="E473">
        <v>470</v>
      </c>
      <c r="F473">
        <v>8630</v>
      </c>
      <c r="G473">
        <v>1743</v>
      </c>
      <c r="H473">
        <v>470</v>
      </c>
      <c r="I473">
        <v>24022</v>
      </c>
      <c r="J473">
        <v>6562</v>
      </c>
      <c r="K473">
        <v>470</v>
      </c>
      <c r="L473">
        <v>18663</v>
      </c>
      <c r="M473">
        <v>3652</v>
      </c>
      <c r="N473">
        <v>470</v>
      </c>
      <c r="O473">
        <v>207311</v>
      </c>
      <c r="P473">
        <v>6881</v>
      </c>
      <c r="R473" s="7">
        <v>470</v>
      </c>
      <c r="S473" t="b">
        <f>OR(Tabla19712[[#This Row],[Tiempo_lineal (ns)]]&gt;$C$508,Tabla19712[[#This Row],[Tiempo_lineal (ns)]]&lt;$C$509)</f>
        <v>0</v>
      </c>
      <c r="T473" t="b">
        <f>OR(Tabla19712[[#This Row],[Tiempo_normal (ns)]]&gt;$D$508,Tabla19712[[#This Row],[Tiempo_normal (ns)]]&lt;$D$509)</f>
        <v>0</v>
      </c>
      <c r="U473" s="7">
        <v>470</v>
      </c>
      <c r="V473" t="b">
        <f>OR(Tabla310813[[#This Row],[Tiempo_lineal (ns)]]&gt;$F$508,Tabla310813[[#This Row],[Tiempo_lineal (ns)]]&lt;$F$509)</f>
        <v>0</v>
      </c>
      <c r="W473" t="b">
        <f>OR(Tabla310813[[#This Row],[Tiempo_normal (ns)]]&gt;$G$508,Tabla310813[[#This Row],[Tiempo_normal (ns)]]&lt;$G$509)</f>
        <v>0</v>
      </c>
      <c r="X473" s="7">
        <v>470</v>
      </c>
      <c r="Y473" t="b">
        <f>OR(Tabla411914[[#This Row],[Tiempo_lineal (ns)]]&gt;$I$508,Tabla411914[[#This Row],[Tiempo_lineal (ns)]]&lt;$I$509)</f>
        <v>0</v>
      </c>
      <c r="Z473" t="b">
        <f>OR(Tabla411914[[#This Row],[Tiempo_normal (ns)]]&gt;$J$508,Tabla411914[[#This Row],[Tiempo_normal (ns)]]&lt;$J$509)</f>
        <v>0</v>
      </c>
      <c r="AA473" s="7">
        <v>470</v>
      </c>
      <c r="AB473" t="b">
        <f>OR(Tabla5121015[[#This Row],[Tiempo_lineal (ns)]]&gt;$L$508,Tabla5121015[[#This Row],[Tiempo_lineal (ns)]]&lt;$L$509)</f>
        <v>1</v>
      </c>
      <c r="AC473" t="b">
        <f>OR(Tabla5121015[[#This Row],[Tiempo_normal (ns)]]&gt;$M$508,Tabla5121015[[#This Row],[Tiempo_normal (ns)]]&lt;$M$509)</f>
        <v>0</v>
      </c>
      <c r="AD473" s="7">
        <v>470</v>
      </c>
      <c r="AE473" t="b">
        <f>OR(Tabla6131116[[#This Row],[Tiempo_lineal (ns)]]&gt;$O$508,Tabla6131116[[#This Row],[Tiempo_lineal (ns)]]&lt;$O$509)</f>
        <v>1</v>
      </c>
      <c r="AF473" s="6" t="b">
        <f>OR(Tabla6131116[[#This Row],[Tiempo_normal (ns)]]&gt;$P$508,Tabla6131116[[#This Row],[Tiempo_normal (ns)]]&lt;$P$509)</f>
        <v>0</v>
      </c>
    </row>
    <row r="474" spans="2:32" x14ac:dyDescent="0.3">
      <c r="B474">
        <v>471</v>
      </c>
      <c r="C474">
        <v>2757</v>
      </c>
      <c r="D474">
        <v>916</v>
      </c>
      <c r="E474">
        <v>471</v>
      </c>
      <c r="F474">
        <v>5872</v>
      </c>
      <c r="G474">
        <v>4000</v>
      </c>
      <c r="H474">
        <v>471</v>
      </c>
      <c r="I474">
        <v>21639</v>
      </c>
      <c r="J474">
        <v>7450</v>
      </c>
      <c r="K474">
        <v>471</v>
      </c>
      <c r="L474">
        <v>43884</v>
      </c>
      <c r="M474">
        <v>3906</v>
      </c>
      <c r="N474">
        <v>471</v>
      </c>
      <c r="O474">
        <v>169756</v>
      </c>
      <c r="P474">
        <v>106891</v>
      </c>
      <c r="R474" s="5">
        <v>471</v>
      </c>
      <c r="S474" t="b">
        <f>OR(Tabla19712[[#This Row],[Tiempo_lineal (ns)]]&gt;$C$508,Tabla19712[[#This Row],[Tiempo_lineal (ns)]]&lt;$C$509)</f>
        <v>0</v>
      </c>
      <c r="T474" t="b">
        <f>OR(Tabla19712[[#This Row],[Tiempo_normal (ns)]]&gt;$D$508,Tabla19712[[#This Row],[Tiempo_normal (ns)]]&lt;$D$509)</f>
        <v>0</v>
      </c>
      <c r="U474" s="5">
        <v>471</v>
      </c>
      <c r="V474" t="b">
        <f>OR(Tabla310813[[#This Row],[Tiempo_lineal (ns)]]&gt;$F$508,Tabla310813[[#This Row],[Tiempo_lineal (ns)]]&lt;$F$509)</f>
        <v>0</v>
      </c>
      <c r="W474" t="b">
        <f>OR(Tabla310813[[#This Row],[Tiempo_normal (ns)]]&gt;$G$508,Tabla310813[[#This Row],[Tiempo_normal (ns)]]&lt;$G$509)</f>
        <v>0</v>
      </c>
      <c r="X474" s="5">
        <v>471</v>
      </c>
      <c r="Y474" t="b">
        <f>OR(Tabla411914[[#This Row],[Tiempo_lineal (ns)]]&gt;$I$508,Tabla411914[[#This Row],[Tiempo_lineal (ns)]]&lt;$I$509)</f>
        <v>0</v>
      </c>
      <c r="Z474" t="b">
        <f>OR(Tabla411914[[#This Row],[Tiempo_normal (ns)]]&gt;$J$508,Tabla411914[[#This Row],[Tiempo_normal (ns)]]&lt;$J$509)</f>
        <v>0</v>
      </c>
      <c r="AA474" s="5">
        <v>471</v>
      </c>
      <c r="AB474" t="b">
        <f>OR(Tabla5121015[[#This Row],[Tiempo_lineal (ns)]]&gt;$L$508,Tabla5121015[[#This Row],[Tiempo_lineal (ns)]]&lt;$L$509)</f>
        <v>0</v>
      </c>
      <c r="AC474" t="b">
        <f>OR(Tabla5121015[[#This Row],[Tiempo_normal (ns)]]&gt;$M$508,Tabla5121015[[#This Row],[Tiempo_normal (ns)]]&lt;$M$509)</f>
        <v>0</v>
      </c>
      <c r="AD474" s="5">
        <v>471</v>
      </c>
      <c r="AE474" t="b">
        <f>OR(Tabla6131116[[#This Row],[Tiempo_lineal (ns)]]&gt;$O$508,Tabla6131116[[#This Row],[Tiempo_lineal (ns)]]&lt;$O$509)</f>
        <v>0</v>
      </c>
      <c r="AF474" s="6" t="b">
        <f>OR(Tabla6131116[[#This Row],[Tiempo_normal (ns)]]&gt;$P$508,Tabla6131116[[#This Row],[Tiempo_normal (ns)]]&lt;$P$509)</f>
        <v>1</v>
      </c>
    </row>
    <row r="475" spans="2:32" x14ac:dyDescent="0.3">
      <c r="B475">
        <v>472</v>
      </c>
      <c r="C475">
        <v>2898</v>
      </c>
      <c r="D475">
        <v>3161</v>
      </c>
      <c r="E475">
        <v>472</v>
      </c>
      <c r="F475">
        <v>5667</v>
      </c>
      <c r="G475">
        <v>2729</v>
      </c>
      <c r="H475">
        <v>472</v>
      </c>
      <c r="I475">
        <v>19058</v>
      </c>
      <c r="J475">
        <v>7282</v>
      </c>
      <c r="K475">
        <v>472</v>
      </c>
      <c r="L475">
        <v>20139</v>
      </c>
      <c r="M475">
        <v>4435</v>
      </c>
      <c r="N475">
        <v>472</v>
      </c>
      <c r="O475">
        <v>125819</v>
      </c>
      <c r="P475">
        <v>6077</v>
      </c>
      <c r="R475" s="7">
        <v>472</v>
      </c>
      <c r="S475" t="b">
        <f>OR(Tabla19712[[#This Row],[Tiempo_lineal (ns)]]&gt;$C$508,Tabla19712[[#This Row],[Tiempo_lineal (ns)]]&lt;$C$509)</f>
        <v>0</v>
      </c>
      <c r="T475" t="b">
        <f>OR(Tabla19712[[#This Row],[Tiempo_normal (ns)]]&gt;$D$508,Tabla19712[[#This Row],[Tiempo_normal (ns)]]&lt;$D$509)</f>
        <v>0</v>
      </c>
      <c r="U475" s="7">
        <v>472</v>
      </c>
      <c r="V475" t="b">
        <f>OR(Tabla310813[[#This Row],[Tiempo_lineal (ns)]]&gt;$F$508,Tabla310813[[#This Row],[Tiempo_lineal (ns)]]&lt;$F$509)</f>
        <v>0</v>
      </c>
      <c r="W475" t="b">
        <f>OR(Tabla310813[[#This Row],[Tiempo_normal (ns)]]&gt;$G$508,Tabla310813[[#This Row],[Tiempo_normal (ns)]]&lt;$G$509)</f>
        <v>0</v>
      </c>
      <c r="X475" s="7">
        <v>472</v>
      </c>
      <c r="Y475" t="b">
        <f>OR(Tabla411914[[#This Row],[Tiempo_lineal (ns)]]&gt;$I$508,Tabla411914[[#This Row],[Tiempo_lineal (ns)]]&lt;$I$509)</f>
        <v>0</v>
      </c>
      <c r="Z475" t="b">
        <f>OR(Tabla411914[[#This Row],[Tiempo_normal (ns)]]&gt;$J$508,Tabla411914[[#This Row],[Tiempo_normal (ns)]]&lt;$J$509)</f>
        <v>0</v>
      </c>
      <c r="AA475" s="7">
        <v>472</v>
      </c>
      <c r="AB475" t="b">
        <f>OR(Tabla5121015[[#This Row],[Tiempo_lineal (ns)]]&gt;$L$508,Tabla5121015[[#This Row],[Tiempo_lineal (ns)]]&lt;$L$509)</f>
        <v>1</v>
      </c>
      <c r="AC475" t="b">
        <f>OR(Tabla5121015[[#This Row],[Tiempo_normal (ns)]]&gt;$M$508,Tabla5121015[[#This Row],[Tiempo_normal (ns)]]&lt;$M$509)</f>
        <v>0</v>
      </c>
      <c r="AD475" s="7">
        <v>472</v>
      </c>
      <c r="AE475" t="b">
        <f>OR(Tabla6131116[[#This Row],[Tiempo_lineal (ns)]]&gt;$O$508,Tabla6131116[[#This Row],[Tiempo_lineal (ns)]]&lt;$O$509)</f>
        <v>0</v>
      </c>
      <c r="AF475" s="6" t="b">
        <f>OR(Tabla6131116[[#This Row],[Tiempo_normal (ns)]]&gt;$P$508,Tabla6131116[[#This Row],[Tiempo_normal (ns)]]&lt;$P$509)</f>
        <v>0</v>
      </c>
    </row>
    <row r="476" spans="2:32" x14ac:dyDescent="0.3">
      <c r="B476">
        <v>473</v>
      </c>
      <c r="C476">
        <v>4534</v>
      </c>
      <c r="D476">
        <v>1251</v>
      </c>
      <c r="E476">
        <v>473</v>
      </c>
      <c r="F476">
        <v>5443</v>
      </c>
      <c r="G476">
        <v>1384</v>
      </c>
      <c r="H476">
        <v>473</v>
      </c>
      <c r="I476">
        <v>18565</v>
      </c>
      <c r="J476">
        <v>5358</v>
      </c>
      <c r="K476">
        <v>473</v>
      </c>
      <c r="L476">
        <v>44460</v>
      </c>
      <c r="M476">
        <v>3993</v>
      </c>
      <c r="N476">
        <v>473</v>
      </c>
      <c r="O476">
        <v>133607</v>
      </c>
      <c r="P476">
        <v>8357</v>
      </c>
      <c r="R476" s="5">
        <v>473</v>
      </c>
      <c r="S476" t="b">
        <f>OR(Tabla19712[[#This Row],[Tiempo_lineal (ns)]]&gt;$C$508,Tabla19712[[#This Row],[Tiempo_lineal (ns)]]&lt;$C$509)</f>
        <v>1</v>
      </c>
      <c r="T476" t="b">
        <f>OR(Tabla19712[[#This Row],[Tiempo_normal (ns)]]&gt;$D$508,Tabla19712[[#This Row],[Tiempo_normal (ns)]]&lt;$D$509)</f>
        <v>0</v>
      </c>
      <c r="U476" s="5">
        <v>473</v>
      </c>
      <c r="V476" t="b">
        <f>OR(Tabla310813[[#This Row],[Tiempo_lineal (ns)]]&gt;$F$508,Tabla310813[[#This Row],[Tiempo_lineal (ns)]]&lt;$F$509)</f>
        <v>0</v>
      </c>
      <c r="W476" t="b">
        <f>OR(Tabla310813[[#This Row],[Tiempo_normal (ns)]]&gt;$G$508,Tabla310813[[#This Row],[Tiempo_normal (ns)]]&lt;$G$509)</f>
        <v>0</v>
      </c>
      <c r="X476" s="5">
        <v>473</v>
      </c>
      <c r="Y476" t="b">
        <f>OR(Tabla411914[[#This Row],[Tiempo_lineal (ns)]]&gt;$I$508,Tabla411914[[#This Row],[Tiempo_lineal (ns)]]&lt;$I$509)</f>
        <v>0</v>
      </c>
      <c r="Z476" t="b">
        <f>OR(Tabla411914[[#This Row],[Tiempo_normal (ns)]]&gt;$J$508,Tabla411914[[#This Row],[Tiempo_normal (ns)]]&lt;$J$509)</f>
        <v>0</v>
      </c>
      <c r="AA476" s="5">
        <v>473</v>
      </c>
      <c r="AB476" t="b">
        <f>OR(Tabla5121015[[#This Row],[Tiempo_lineal (ns)]]&gt;$L$508,Tabla5121015[[#This Row],[Tiempo_lineal (ns)]]&lt;$L$509)</f>
        <v>0</v>
      </c>
      <c r="AC476" t="b">
        <f>OR(Tabla5121015[[#This Row],[Tiempo_normal (ns)]]&gt;$M$508,Tabla5121015[[#This Row],[Tiempo_normal (ns)]]&lt;$M$509)</f>
        <v>0</v>
      </c>
      <c r="AD476" s="5">
        <v>473</v>
      </c>
      <c r="AE476" t="b">
        <f>OR(Tabla6131116[[#This Row],[Tiempo_lineal (ns)]]&gt;$O$508,Tabla6131116[[#This Row],[Tiempo_lineal (ns)]]&lt;$O$509)</f>
        <v>0</v>
      </c>
      <c r="AF476" s="6" t="b">
        <f>OR(Tabla6131116[[#This Row],[Tiempo_normal (ns)]]&gt;$P$508,Tabla6131116[[#This Row],[Tiempo_normal (ns)]]&lt;$P$509)</f>
        <v>0</v>
      </c>
    </row>
    <row r="477" spans="2:32" x14ac:dyDescent="0.3">
      <c r="B477">
        <v>474</v>
      </c>
      <c r="C477">
        <v>3176</v>
      </c>
      <c r="D477">
        <v>1721</v>
      </c>
      <c r="E477">
        <v>474</v>
      </c>
      <c r="F477">
        <v>5773</v>
      </c>
      <c r="G477">
        <v>2188</v>
      </c>
      <c r="H477">
        <v>474</v>
      </c>
      <c r="I477">
        <v>12962</v>
      </c>
      <c r="J477">
        <v>22832</v>
      </c>
      <c r="K477">
        <v>474</v>
      </c>
      <c r="L477">
        <v>44723</v>
      </c>
      <c r="M477">
        <v>51613</v>
      </c>
      <c r="N477">
        <v>474</v>
      </c>
      <c r="O477">
        <v>135463</v>
      </c>
      <c r="P477">
        <v>4112</v>
      </c>
      <c r="R477" s="7">
        <v>474</v>
      </c>
      <c r="S477" t="b">
        <f>OR(Tabla19712[[#This Row],[Tiempo_lineal (ns)]]&gt;$C$508,Tabla19712[[#This Row],[Tiempo_lineal (ns)]]&lt;$C$509)</f>
        <v>0</v>
      </c>
      <c r="T477" t="b">
        <f>OR(Tabla19712[[#This Row],[Tiempo_normal (ns)]]&gt;$D$508,Tabla19712[[#This Row],[Tiempo_normal (ns)]]&lt;$D$509)</f>
        <v>0</v>
      </c>
      <c r="U477" s="7">
        <v>474</v>
      </c>
      <c r="V477" t="b">
        <f>OR(Tabla310813[[#This Row],[Tiempo_lineal (ns)]]&gt;$F$508,Tabla310813[[#This Row],[Tiempo_lineal (ns)]]&lt;$F$509)</f>
        <v>0</v>
      </c>
      <c r="W477" t="b">
        <f>OR(Tabla310813[[#This Row],[Tiempo_normal (ns)]]&gt;$G$508,Tabla310813[[#This Row],[Tiempo_normal (ns)]]&lt;$G$509)</f>
        <v>0</v>
      </c>
      <c r="X477" s="7">
        <v>474</v>
      </c>
      <c r="Y477" t="b">
        <f>OR(Tabla411914[[#This Row],[Tiempo_lineal (ns)]]&gt;$I$508,Tabla411914[[#This Row],[Tiempo_lineal (ns)]]&lt;$I$509)</f>
        <v>1</v>
      </c>
      <c r="Z477" t="b">
        <f>OR(Tabla411914[[#This Row],[Tiempo_normal (ns)]]&gt;$J$508,Tabla411914[[#This Row],[Tiempo_normal (ns)]]&lt;$J$509)</f>
        <v>1</v>
      </c>
      <c r="AA477" s="7">
        <v>474</v>
      </c>
      <c r="AB477" t="b">
        <f>OR(Tabla5121015[[#This Row],[Tiempo_lineal (ns)]]&gt;$L$508,Tabla5121015[[#This Row],[Tiempo_lineal (ns)]]&lt;$L$509)</f>
        <v>0</v>
      </c>
      <c r="AC477" t="b">
        <f>OR(Tabla5121015[[#This Row],[Tiempo_normal (ns)]]&gt;$M$508,Tabla5121015[[#This Row],[Tiempo_normal (ns)]]&lt;$M$509)</f>
        <v>1</v>
      </c>
      <c r="AD477" s="7">
        <v>474</v>
      </c>
      <c r="AE477" t="b">
        <f>OR(Tabla6131116[[#This Row],[Tiempo_lineal (ns)]]&gt;$O$508,Tabla6131116[[#This Row],[Tiempo_lineal (ns)]]&lt;$O$509)</f>
        <v>0</v>
      </c>
      <c r="AF477" s="6" t="b">
        <f>OR(Tabla6131116[[#This Row],[Tiempo_normal (ns)]]&gt;$P$508,Tabla6131116[[#This Row],[Tiempo_normal (ns)]]&lt;$P$509)</f>
        <v>0</v>
      </c>
    </row>
    <row r="478" spans="2:32" x14ac:dyDescent="0.3">
      <c r="B478">
        <v>475</v>
      </c>
      <c r="C478">
        <v>3524</v>
      </c>
      <c r="D478">
        <v>5253</v>
      </c>
      <c r="E478">
        <v>475</v>
      </c>
      <c r="F478">
        <v>7142</v>
      </c>
      <c r="G478">
        <v>3043</v>
      </c>
      <c r="H478">
        <v>475</v>
      </c>
      <c r="I478">
        <v>22854</v>
      </c>
      <c r="J478">
        <v>23164</v>
      </c>
      <c r="K478">
        <v>475</v>
      </c>
      <c r="L478">
        <v>45185</v>
      </c>
      <c r="M478">
        <v>4430</v>
      </c>
      <c r="N478">
        <v>475</v>
      </c>
      <c r="O478">
        <v>288216</v>
      </c>
      <c r="P478">
        <v>4326</v>
      </c>
      <c r="R478" s="5">
        <v>475</v>
      </c>
      <c r="S478" t="b">
        <f>OR(Tabla19712[[#This Row],[Tiempo_lineal (ns)]]&gt;$C$508,Tabla19712[[#This Row],[Tiempo_lineal (ns)]]&lt;$C$509)</f>
        <v>0</v>
      </c>
      <c r="T478" t="b">
        <f>OR(Tabla19712[[#This Row],[Tiempo_normal (ns)]]&gt;$D$508,Tabla19712[[#This Row],[Tiempo_normal (ns)]]&lt;$D$509)</f>
        <v>1</v>
      </c>
      <c r="U478" s="5">
        <v>475</v>
      </c>
      <c r="V478" t="b">
        <f>OR(Tabla310813[[#This Row],[Tiempo_lineal (ns)]]&gt;$F$508,Tabla310813[[#This Row],[Tiempo_lineal (ns)]]&lt;$F$509)</f>
        <v>0</v>
      </c>
      <c r="W478" t="b">
        <f>OR(Tabla310813[[#This Row],[Tiempo_normal (ns)]]&gt;$G$508,Tabla310813[[#This Row],[Tiempo_normal (ns)]]&lt;$G$509)</f>
        <v>0</v>
      </c>
      <c r="X478" s="5">
        <v>475</v>
      </c>
      <c r="Y478" t="b">
        <f>OR(Tabla411914[[#This Row],[Tiempo_lineal (ns)]]&gt;$I$508,Tabla411914[[#This Row],[Tiempo_lineal (ns)]]&lt;$I$509)</f>
        <v>0</v>
      </c>
      <c r="Z478" t="b">
        <f>OR(Tabla411914[[#This Row],[Tiempo_normal (ns)]]&gt;$J$508,Tabla411914[[#This Row],[Tiempo_normal (ns)]]&lt;$J$509)</f>
        <v>1</v>
      </c>
      <c r="AA478" s="5">
        <v>475</v>
      </c>
      <c r="AB478" t="b">
        <f>OR(Tabla5121015[[#This Row],[Tiempo_lineal (ns)]]&gt;$L$508,Tabla5121015[[#This Row],[Tiempo_lineal (ns)]]&lt;$L$509)</f>
        <v>0</v>
      </c>
      <c r="AC478" t="b">
        <f>OR(Tabla5121015[[#This Row],[Tiempo_normal (ns)]]&gt;$M$508,Tabla5121015[[#This Row],[Tiempo_normal (ns)]]&lt;$M$509)</f>
        <v>0</v>
      </c>
      <c r="AD478" s="5">
        <v>475</v>
      </c>
      <c r="AE478" t="b">
        <f>OR(Tabla6131116[[#This Row],[Tiempo_lineal (ns)]]&gt;$O$508,Tabla6131116[[#This Row],[Tiempo_lineal (ns)]]&lt;$O$509)</f>
        <v>1</v>
      </c>
      <c r="AF478" s="6" t="b">
        <f>OR(Tabla6131116[[#This Row],[Tiempo_normal (ns)]]&gt;$P$508,Tabla6131116[[#This Row],[Tiempo_normal (ns)]]&lt;$P$509)</f>
        <v>0</v>
      </c>
    </row>
    <row r="479" spans="2:32" x14ac:dyDescent="0.3">
      <c r="B479">
        <v>476</v>
      </c>
      <c r="C479">
        <v>4311</v>
      </c>
      <c r="D479">
        <v>3236</v>
      </c>
      <c r="E479">
        <v>476</v>
      </c>
      <c r="F479">
        <v>6358</v>
      </c>
      <c r="G479">
        <v>2223</v>
      </c>
      <c r="H479">
        <v>476</v>
      </c>
      <c r="I479">
        <v>20811</v>
      </c>
      <c r="J479">
        <v>5118</v>
      </c>
      <c r="K479">
        <v>476</v>
      </c>
      <c r="L479">
        <v>45095</v>
      </c>
      <c r="M479">
        <v>4393</v>
      </c>
      <c r="N479">
        <v>476</v>
      </c>
      <c r="O479">
        <v>138928</v>
      </c>
      <c r="P479">
        <v>35434</v>
      </c>
      <c r="R479" s="7">
        <v>476</v>
      </c>
      <c r="S479" t="b">
        <f>OR(Tabla19712[[#This Row],[Tiempo_lineal (ns)]]&gt;$C$508,Tabla19712[[#This Row],[Tiempo_lineal (ns)]]&lt;$C$509)</f>
        <v>0</v>
      </c>
      <c r="T479" t="b">
        <f>OR(Tabla19712[[#This Row],[Tiempo_normal (ns)]]&gt;$D$508,Tabla19712[[#This Row],[Tiempo_normal (ns)]]&lt;$D$509)</f>
        <v>0</v>
      </c>
      <c r="U479" s="7">
        <v>476</v>
      </c>
      <c r="V479" t="b">
        <f>OR(Tabla310813[[#This Row],[Tiempo_lineal (ns)]]&gt;$F$508,Tabla310813[[#This Row],[Tiempo_lineal (ns)]]&lt;$F$509)</f>
        <v>0</v>
      </c>
      <c r="W479" t="b">
        <f>OR(Tabla310813[[#This Row],[Tiempo_normal (ns)]]&gt;$G$508,Tabla310813[[#This Row],[Tiempo_normal (ns)]]&lt;$G$509)</f>
        <v>0</v>
      </c>
      <c r="X479" s="7">
        <v>476</v>
      </c>
      <c r="Y479" t="b">
        <f>OR(Tabla411914[[#This Row],[Tiempo_lineal (ns)]]&gt;$I$508,Tabla411914[[#This Row],[Tiempo_lineal (ns)]]&lt;$I$509)</f>
        <v>0</v>
      </c>
      <c r="Z479" t="b">
        <f>OR(Tabla411914[[#This Row],[Tiempo_normal (ns)]]&gt;$J$508,Tabla411914[[#This Row],[Tiempo_normal (ns)]]&lt;$J$509)</f>
        <v>0</v>
      </c>
      <c r="AA479" s="7">
        <v>476</v>
      </c>
      <c r="AB479" t="b">
        <f>OR(Tabla5121015[[#This Row],[Tiempo_lineal (ns)]]&gt;$L$508,Tabla5121015[[#This Row],[Tiempo_lineal (ns)]]&lt;$L$509)</f>
        <v>0</v>
      </c>
      <c r="AC479" t="b">
        <f>OR(Tabla5121015[[#This Row],[Tiempo_normal (ns)]]&gt;$M$508,Tabla5121015[[#This Row],[Tiempo_normal (ns)]]&lt;$M$509)</f>
        <v>0</v>
      </c>
      <c r="AD479" s="7">
        <v>476</v>
      </c>
      <c r="AE479" t="b">
        <f>OR(Tabla6131116[[#This Row],[Tiempo_lineal (ns)]]&gt;$O$508,Tabla6131116[[#This Row],[Tiempo_lineal (ns)]]&lt;$O$509)</f>
        <v>0</v>
      </c>
      <c r="AF479" s="6" t="b">
        <f>OR(Tabla6131116[[#This Row],[Tiempo_normal (ns)]]&gt;$P$508,Tabla6131116[[#This Row],[Tiempo_normal (ns)]]&lt;$P$509)</f>
        <v>1</v>
      </c>
    </row>
    <row r="480" spans="2:32" x14ac:dyDescent="0.3">
      <c r="B480">
        <v>477</v>
      </c>
      <c r="C480">
        <v>3850</v>
      </c>
      <c r="D480">
        <v>1477</v>
      </c>
      <c r="E480">
        <v>477</v>
      </c>
      <c r="F480">
        <v>6527</v>
      </c>
      <c r="G480">
        <v>1614</v>
      </c>
      <c r="H480">
        <v>477</v>
      </c>
      <c r="I480">
        <v>25016</v>
      </c>
      <c r="J480">
        <v>4463</v>
      </c>
      <c r="K480">
        <v>477</v>
      </c>
      <c r="L480">
        <v>46635</v>
      </c>
      <c r="M480">
        <v>4637</v>
      </c>
      <c r="N480">
        <v>477</v>
      </c>
      <c r="O480">
        <v>18429</v>
      </c>
      <c r="P480">
        <v>4076</v>
      </c>
      <c r="R480" s="5">
        <v>477</v>
      </c>
      <c r="S480" t="b">
        <f>OR(Tabla19712[[#This Row],[Tiempo_lineal (ns)]]&gt;$C$508,Tabla19712[[#This Row],[Tiempo_lineal (ns)]]&lt;$C$509)</f>
        <v>0</v>
      </c>
      <c r="T480" t="b">
        <f>OR(Tabla19712[[#This Row],[Tiempo_normal (ns)]]&gt;$D$508,Tabla19712[[#This Row],[Tiempo_normal (ns)]]&lt;$D$509)</f>
        <v>0</v>
      </c>
      <c r="U480" s="5">
        <v>477</v>
      </c>
      <c r="V480" t="b">
        <f>OR(Tabla310813[[#This Row],[Tiempo_lineal (ns)]]&gt;$F$508,Tabla310813[[#This Row],[Tiempo_lineal (ns)]]&lt;$F$509)</f>
        <v>0</v>
      </c>
      <c r="W480" t="b">
        <f>OR(Tabla310813[[#This Row],[Tiempo_normal (ns)]]&gt;$G$508,Tabla310813[[#This Row],[Tiempo_normal (ns)]]&lt;$G$509)</f>
        <v>0</v>
      </c>
      <c r="X480" s="5">
        <v>477</v>
      </c>
      <c r="Y480" t="b">
        <f>OR(Tabla411914[[#This Row],[Tiempo_lineal (ns)]]&gt;$I$508,Tabla411914[[#This Row],[Tiempo_lineal (ns)]]&lt;$I$509)</f>
        <v>0</v>
      </c>
      <c r="Z480" t="b">
        <f>OR(Tabla411914[[#This Row],[Tiempo_normal (ns)]]&gt;$J$508,Tabla411914[[#This Row],[Tiempo_normal (ns)]]&lt;$J$509)</f>
        <v>0</v>
      </c>
      <c r="AA480" s="5">
        <v>477</v>
      </c>
      <c r="AB480" t="b">
        <f>OR(Tabla5121015[[#This Row],[Tiempo_lineal (ns)]]&gt;$L$508,Tabla5121015[[#This Row],[Tiempo_lineal (ns)]]&lt;$L$509)</f>
        <v>0</v>
      </c>
      <c r="AC480" t="b">
        <f>OR(Tabla5121015[[#This Row],[Tiempo_normal (ns)]]&gt;$M$508,Tabla5121015[[#This Row],[Tiempo_normal (ns)]]&lt;$M$509)</f>
        <v>0</v>
      </c>
      <c r="AD480" s="5">
        <v>477</v>
      </c>
      <c r="AE480" t="b">
        <f>OR(Tabla6131116[[#This Row],[Tiempo_lineal (ns)]]&gt;$O$508,Tabla6131116[[#This Row],[Tiempo_lineal (ns)]]&lt;$O$509)</f>
        <v>1</v>
      </c>
      <c r="AF480" s="6" t="b">
        <f>OR(Tabla6131116[[#This Row],[Tiempo_normal (ns)]]&gt;$P$508,Tabla6131116[[#This Row],[Tiempo_normal (ns)]]&lt;$P$509)</f>
        <v>0</v>
      </c>
    </row>
    <row r="481" spans="2:32" x14ac:dyDescent="0.3">
      <c r="B481">
        <v>478</v>
      </c>
      <c r="C481">
        <v>3821</v>
      </c>
      <c r="D481">
        <v>1300</v>
      </c>
      <c r="E481">
        <v>478</v>
      </c>
      <c r="F481">
        <v>5857</v>
      </c>
      <c r="G481">
        <v>2358</v>
      </c>
      <c r="H481">
        <v>478</v>
      </c>
      <c r="I481">
        <v>23508</v>
      </c>
      <c r="J481">
        <v>24712</v>
      </c>
      <c r="K481">
        <v>478</v>
      </c>
      <c r="L481">
        <v>45535</v>
      </c>
      <c r="M481">
        <v>5442</v>
      </c>
      <c r="N481">
        <v>478</v>
      </c>
      <c r="O481">
        <v>133072</v>
      </c>
      <c r="P481">
        <v>4844</v>
      </c>
      <c r="R481" s="7">
        <v>478</v>
      </c>
      <c r="S481" t="b">
        <f>OR(Tabla19712[[#This Row],[Tiempo_lineal (ns)]]&gt;$C$508,Tabla19712[[#This Row],[Tiempo_lineal (ns)]]&lt;$C$509)</f>
        <v>0</v>
      </c>
      <c r="T481" t="b">
        <f>OR(Tabla19712[[#This Row],[Tiempo_normal (ns)]]&gt;$D$508,Tabla19712[[#This Row],[Tiempo_normal (ns)]]&lt;$D$509)</f>
        <v>0</v>
      </c>
      <c r="U481" s="7">
        <v>478</v>
      </c>
      <c r="V481" t="b">
        <f>OR(Tabla310813[[#This Row],[Tiempo_lineal (ns)]]&gt;$F$508,Tabla310813[[#This Row],[Tiempo_lineal (ns)]]&lt;$F$509)</f>
        <v>0</v>
      </c>
      <c r="W481" t="b">
        <f>OR(Tabla310813[[#This Row],[Tiempo_normal (ns)]]&gt;$G$508,Tabla310813[[#This Row],[Tiempo_normal (ns)]]&lt;$G$509)</f>
        <v>0</v>
      </c>
      <c r="X481" s="7">
        <v>478</v>
      </c>
      <c r="Y481" t="b">
        <f>OR(Tabla411914[[#This Row],[Tiempo_lineal (ns)]]&gt;$I$508,Tabla411914[[#This Row],[Tiempo_lineal (ns)]]&lt;$I$509)</f>
        <v>0</v>
      </c>
      <c r="Z481" t="b">
        <f>OR(Tabla411914[[#This Row],[Tiempo_normal (ns)]]&gt;$J$508,Tabla411914[[#This Row],[Tiempo_normal (ns)]]&lt;$J$509)</f>
        <v>1</v>
      </c>
      <c r="AA481" s="7">
        <v>478</v>
      </c>
      <c r="AB481" t="b">
        <f>OR(Tabla5121015[[#This Row],[Tiempo_lineal (ns)]]&gt;$L$508,Tabla5121015[[#This Row],[Tiempo_lineal (ns)]]&lt;$L$509)</f>
        <v>0</v>
      </c>
      <c r="AC481" t="b">
        <f>OR(Tabla5121015[[#This Row],[Tiempo_normal (ns)]]&gt;$M$508,Tabla5121015[[#This Row],[Tiempo_normal (ns)]]&lt;$M$509)</f>
        <v>0</v>
      </c>
      <c r="AD481" s="7">
        <v>478</v>
      </c>
      <c r="AE481" t="b">
        <f>OR(Tabla6131116[[#This Row],[Tiempo_lineal (ns)]]&gt;$O$508,Tabla6131116[[#This Row],[Tiempo_lineal (ns)]]&lt;$O$509)</f>
        <v>0</v>
      </c>
      <c r="AF481" s="6" t="b">
        <f>OR(Tabla6131116[[#This Row],[Tiempo_normal (ns)]]&gt;$P$508,Tabla6131116[[#This Row],[Tiempo_normal (ns)]]&lt;$P$509)</f>
        <v>0</v>
      </c>
    </row>
    <row r="482" spans="2:32" x14ac:dyDescent="0.3">
      <c r="B482">
        <v>479</v>
      </c>
      <c r="C482">
        <v>4156</v>
      </c>
      <c r="D482">
        <v>979</v>
      </c>
      <c r="E482">
        <v>479</v>
      </c>
      <c r="F482">
        <v>6090</v>
      </c>
      <c r="G482">
        <v>1480</v>
      </c>
      <c r="H482">
        <v>479</v>
      </c>
      <c r="I482">
        <v>22983</v>
      </c>
      <c r="J482">
        <v>5049</v>
      </c>
      <c r="K482">
        <v>479</v>
      </c>
      <c r="L482">
        <v>43680</v>
      </c>
      <c r="M482">
        <v>6256</v>
      </c>
      <c r="N482">
        <v>479</v>
      </c>
      <c r="O482">
        <v>131945</v>
      </c>
      <c r="P482">
        <v>4877</v>
      </c>
      <c r="R482" s="5">
        <v>479</v>
      </c>
      <c r="S482" t="b">
        <f>OR(Tabla19712[[#This Row],[Tiempo_lineal (ns)]]&gt;$C$508,Tabla19712[[#This Row],[Tiempo_lineal (ns)]]&lt;$C$509)</f>
        <v>0</v>
      </c>
      <c r="T482" t="b">
        <f>OR(Tabla19712[[#This Row],[Tiempo_normal (ns)]]&gt;$D$508,Tabla19712[[#This Row],[Tiempo_normal (ns)]]&lt;$D$509)</f>
        <v>0</v>
      </c>
      <c r="U482" s="5">
        <v>479</v>
      </c>
      <c r="V482" t="b">
        <f>OR(Tabla310813[[#This Row],[Tiempo_lineal (ns)]]&gt;$F$508,Tabla310813[[#This Row],[Tiempo_lineal (ns)]]&lt;$F$509)</f>
        <v>0</v>
      </c>
      <c r="W482" t="b">
        <f>OR(Tabla310813[[#This Row],[Tiempo_normal (ns)]]&gt;$G$508,Tabla310813[[#This Row],[Tiempo_normal (ns)]]&lt;$G$509)</f>
        <v>0</v>
      </c>
      <c r="X482" s="5">
        <v>479</v>
      </c>
      <c r="Y482" t="b">
        <f>OR(Tabla411914[[#This Row],[Tiempo_lineal (ns)]]&gt;$I$508,Tabla411914[[#This Row],[Tiempo_lineal (ns)]]&lt;$I$509)</f>
        <v>0</v>
      </c>
      <c r="Z482" t="b">
        <f>OR(Tabla411914[[#This Row],[Tiempo_normal (ns)]]&gt;$J$508,Tabla411914[[#This Row],[Tiempo_normal (ns)]]&lt;$J$509)</f>
        <v>0</v>
      </c>
      <c r="AA482" s="5">
        <v>479</v>
      </c>
      <c r="AB482" t="b">
        <f>OR(Tabla5121015[[#This Row],[Tiempo_lineal (ns)]]&gt;$L$508,Tabla5121015[[#This Row],[Tiempo_lineal (ns)]]&lt;$L$509)</f>
        <v>0</v>
      </c>
      <c r="AC482" t="b">
        <f>OR(Tabla5121015[[#This Row],[Tiempo_normal (ns)]]&gt;$M$508,Tabla5121015[[#This Row],[Tiempo_normal (ns)]]&lt;$M$509)</f>
        <v>0</v>
      </c>
      <c r="AD482" s="5">
        <v>479</v>
      </c>
      <c r="AE482" t="b">
        <f>OR(Tabla6131116[[#This Row],[Tiempo_lineal (ns)]]&gt;$O$508,Tabla6131116[[#This Row],[Tiempo_lineal (ns)]]&lt;$O$509)</f>
        <v>0</v>
      </c>
      <c r="AF482" s="6" t="b">
        <f>OR(Tabla6131116[[#This Row],[Tiempo_normal (ns)]]&gt;$P$508,Tabla6131116[[#This Row],[Tiempo_normal (ns)]]&lt;$P$509)</f>
        <v>0</v>
      </c>
    </row>
    <row r="483" spans="2:32" x14ac:dyDescent="0.3">
      <c r="B483">
        <v>480</v>
      </c>
      <c r="C483">
        <v>3911</v>
      </c>
      <c r="D483">
        <v>1031</v>
      </c>
      <c r="E483">
        <v>480</v>
      </c>
      <c r="F483">
        <v>8849</v>
      </c>
      <c r="G483">
        <v>5644</v>
      </c>
      <c r="H483">
        <v>480</v>
      </c>
      <c r="I483">
        <v>23218</v>
      </c>
      <c r="J483">
        <v>4818</v>
      </c>
      <c r="K483">
        <v>480</v>
      </c>
      <c r="L483">
        <v>66613</v>
      </c>
      <c r="M483">
        <v>5097</v>
      </c>
      <c r="N483">
        <v>480</v>
      </c>
      <c r="O483">
        <v>257514</v>
      </c>
      <c r="P483">
        <v>5402</v>
      </c>
      <c r="R483" s="7">
        <v>480</v>
      </c>
      <c r="S483" t="b">
        <f>OR(Tabla19712[[#This Row],[Tiempo_lineal (ns)]]&gt;$C$508,Tabla19712[[#This Row],[Tiempo_lineal (ns)]]&lt;$C$509)</f>
        <v>0</v>
      </c>
      <c r="T483" t="b">
        <f>OR(Tabla19712[[#This Row],[Tiempo_normal (ns)]]&gt;$D$508,Tabla19712[[#This Row],[Tiempo_normal (ns)]]&lt;$D$509)</f>
        <v>0</v>
      </c>
      <c r="U483" s="7">
        <v>480</v>
      </c>
      <c r="V483" t="b">
        <f>OR(Tabla310813[[#This Row],[Tiempo_lineal (ns)]]&gt;$F$508,Tabla310813[[#This Row],[Tiempo_lineal (ns)]]&lt;$F$509)</f>
        <v>0</v>
      </c>
      <c r="W483" t="b">
        <f>OR(Tabla310813[[#This Row],[Tiempo_normal (ns)]]&gt;$G$508,Tabla310813[[#This Row],[Tiempo_normal (ns)]]&lt;$G$509)</f>
        <v>0</v>
      </c>
      <c r="X483" s="7">
        <v>480</v>
      </c>
      <c r="Y483" t="b">
        <f>OR(Tabla411914[[#This Row],[Tiempo_lineal (ns)]]&gt;$I$508,Tabla411914[[#This Row],[Tiempo_lineal (ns)]]&lt;$I$509)</f>
        <v>0</v>
      </c>
      <c r="Z483" t="b">
        <f>OR(Tabla411914[[#This Row],[Tiempo_normal (ns)]]&gt;$J$508,Tabla411914[[#This Row],[Tiempo_normal (ns)]]&lt;$J$509)</f>
        <v>0</v>
      </c>
      <c r="AA483" s="7">
        <v>480</v>
      </c>
      <c r="AB483" t="b">
        <f>OR(Tabla5121015[[#This Row],[Tiempo_lineal (ns)]]&gt;$L$508,Tabla5121015[[#This Row],[Tiempo_lineal (ns)]]&lt;$L$509)</f>
        <v>1</v>
      </c>
      <c r="AC483" t="b">
        <f>OR(Tabla5121015[[#This Row],[Tiempo_normal (ns)]]&gt;$M$508,Tabla5121015[[#This Row],[Tiempo_normal (ns)]]&lt;$M$509)</f>
        <v>0</v>
      </c>
      <c r="AD483" s="7">
        <v>480</v>
      </c>
      <c r="AE483" t="b">
        <f>OR(Tabla6131116[[#This Row],[Tiempo_lineal (ns)]]&gt;$O$508,Tabla6131116[[#This Row],[Tiempo_lineal (ns)]]&lt;$O$509)</f>
        <v>1</v>
      </c>
      <c r="AF483" s="6" t="b">
        <f>OR(Tabla6131116[[#This Row],[Tiempo_normal (ns)]]&gt;$P$508,Tabla6131116[[#This Row],[Tiempo_normal (ns)]]&lt;$P$509)</f>
        <v>0</v>
      </c>
    </row>
    <row r="484" spans="2:32" x14ac:dyDescent="0.3">
      <c r="B484">
        <v>481</v>
      </c>
      <c r="C484">
        <v>4421</v>
      </c>
      <c r="D484">
        <v>1531</v>
      </c>
      <c r="E484">
        <v>481</v>
      </c>
      <c r="F484">
        <v>5741</v>
      </c>
      <c r="G484">
        <v>2535</v>
      </c>
      <c r="H484">
        <v>481</v>
      </c>
      <c r="I484">
        <v>18779</v>
      </c>
      <c r="J484">
        <v>21132</v>
      </c>
      <c r="K484">
        <v>481</v>
      </c>
      <c r="L484">
        <v>45436</v>
      </c>
      <c r="M484">
        <v>4591</v>
      </c>
      <c r="N484">
        <v>481</v>
      </c>
      <c r="O484">
        <v>70556</v>
      </c>
      <c r="P484">
        <v>4758</v>
      </c>
      <c r="R484" s="5">
        <v>481</v>
      </c>
      <c r="S484" t="b">
        <f>OR(Tabla19712[[#This Row],[Tiempo_lineal (ns)]]&gt;$C$508,Tabla19712[[#This Row],[Tiempo_lineal (ns)]]&lt;$C$509)</f>
        <v>0</v>
      </c>
      <c r="T484" t="b">
        <f>OR(Tabla19712[[#This Row],[Tiempo_normal (ns)]]&gt;$D$508,Tabla19712[[#This Row],[Tiempo_normal (ns)]]&lt;$D$509)</f>
        <v>0</v>
      </c>
      <c r="U484" s="5">
        <v>481</v>
      </c>
      <c r="V484" t="b">
        <f>OR(Tabla310813[[#This Row],[Tiempo_lineal (ns)]]&gt;$F$508,Tabla310813[[#This Row],[Tiempo_lineal (ns)]]&lt;$F$509)</f>
        <v>0</v>
      </c>
      <c r="W484" t="b">
        <f>OR(Tabla310813[[#This Row],[Tiempo_normal (ns)]]&gt;$G$508,Tabla310813[[#This Row],[Tiempo_normal (ns)]]&lt;$G$509)</f>
        <v>0</v>
      </c>
      <c r="X484" s="5">
        <v>481</v>
      </c>
      <c r="Y484" t="b">
        <f>OR(Tabla411914[[#This Row],[Tiempo_lineal (ns)]]&gt;$I$508,Tabla411914[[#This Row],[Tiempo_lineal (ns)]]&lt;$I$509)</f>
        <v>0</v>
      </c>
      <c r="Z484" t="b">
        <f>OR(Tabla411914[[#This Row],[Tiempo_normal (ns)]]&gt;$J$508,Tabla411914[[#This Row],[Tiempo_normal (ns)]]&lt;$J$509)</f>
        <v>1</v>
      </c>
      <c r="AA484" s="5">
        <v>481</v>
      </c>
      <c r="AB484" t="b">
        <f>OR(Tabla5121015[[#This Row],[Tiempo_lineal (ns)]]&gt;$L$508,Tabla5121015[[#This Row],[Tiempo_lineal (ns)]]&lt;$L$509)</f>
        <v>0</v>
      </c>
      <c r="AC484" t="b">
        <f>OR(Tabla5121015[[#This Row],[Tiempo_normal (ns)]]&gt;$M$508,Tabla5121015[[#This Row],[Tiempo_normal (ns)]]&lt;$M$509)</f>
        <v>0</v>
      </c>
      <c r="AD484" s="5">
        <v>481</v>
      </c>
      <c r="AE484" t="b">
        <f>OR(Tabla6131116[[#This Row],[Tiempo_lineal (ns)]]&gt;$O$508,Tabla6131116[[#This Row],[Tiempo_lineal (ns)]]&lt;$O$509)</f>
        <v>1</v>
      </c>
      <c r="AF484" s="6" t="b">
        <f>OR(Tabla6131116[[#This Row],[Tiempo_normal (ns)]]&gt;$P$508,Tabla6131116[[#This Row],[Tiempo_normal (ns)]]&lt;$P$509)</f>
        <v>0</v>
      </c>
    </row>
    <row r="485" spans="2:32" x14ac:dyDescent="0.3">
      <c r="B485">
        <v>482</v>
      </c>
      <c r="C485">
        <v>4564</v>
      </c>
      <c r="D485">
        <v>2334</v>
      </c>
      <c r="E485">
        <v>482</v>
      </c>
      <c r="F485">
        <v>5457</v>
      </c>
      <c r="G485">
        <v>904</v>
      </c>
      <c r="H485">
        <v>482</v>
      </c>
      <c r="I485">
        <v>22780</v>
      </c>
      <c r="J485">
        <v>5597</v>
      </c>
      <c r="K485">
        <v>482</v>
      </c>
      <c r="L485">
        <v>51365</v>
      </c>
      <c r="M485">
        <v>4137</v>
      </c>
      <c r="N485">
        <v>482</v>
      </c>
      <c r="O485">
        <v>132633</v>
      </c>
      <c r="P485">
        <v>34150</v>
      </c>
      <c r="R485" s="7">
        <v>482</v>
      </c>
      <c r="S485" t="b">
        <f>OR(Tabla19712[[#This Row],[Tiempo_lineal (ns)]]&gt;$C$508,Tabla19712[[#This Row],[Tiempo_lineal (ns)]]&lt;$C$509)</f>
        <v>1</v>
      </c>
      <c r="T485" t="b">
        <f>OR(Tabla19712[[#This Row],[Tiempo_normal (ns)]]&gt;$D$508,Tabla19712[[#This Row],[Tiempo_normal (ns)]]&lt;$D$509)</f>
        <v>0</v>
      </c>
      <c r="U485" s="7">
        <v>482</v>
      </c>
      <c r="V485" t="b">
        <f>OR(Tabla310813[[#This Row],[Tiempo_lineal (ns)]]&gt;$F$508,Tabla310813[[#This Row],[Tiempo_lineal (ns)]]&lt;$F$509)</f>
        <v>0</v>
      </c>
      <c r="W485" t="b">
        <f>OR(Tabla310813[[#This Row],[Tiempo_normal (ns)]]&gt;$G$508,Tabla310813[[#This Row],[Tiempo_normal (ns)]]&lt;$G$509)</f>
        <v>0</v>
      </c>
      <c r="X485" s="7">
        <v>482</v>
      </c>
      <c r="Y485" t="b">
        <f>OR(Tabla411914[[#This Row],[Tiempo_lineal (ns)]]&gt;$I$508,Tabla411914[[#This Row],[Tiempo_lineal (ns)]]&lt;$I$509)</f>
        <v>0</v>
      </c>
      <c r="Z485" t="b">
        <f>OR(Tabla411914[[#This Row],[Tiempo_normal (ns)]]&gt;$J$508,Tabla411914[[#This Row],[Tiempo_normal (ns)]]&lt;$J$509)</f>
        <v>0</v>
      </c>
      <c r="AA485" s="7">
        <v>482</v>
      </c>
      <c r="AB485" t="b">
        <f>OR(Tabla5121015[[#This Row],[Tiempo_lineal (ns)]]&gt;$L$508,Tabla5121015[[#This Row],[Tiempo_lineal (ns)]]&lt;$L$509)</f>
        <v>0</v>
      </c>
      <c r="AC485" t="b">
        <f>OR(Tabla5121015[[#This Row],[Tiempo_normal (ns)]]&gt;$M$508,Tabla5121015[[#This Row],[Tiempo_normal (ns)]]&lt;$M$509)</f>
        <v>0</v>
      </c>
      <c r="AD485" s="7">
        <v>482</v>
      </c>
      <c r="AE485" t="b">
        <f>OR(Tabla6131116[[#This Row],[Tiempo_lineal (ns)]]&gt;$O$508,Tabla6131116[[#This Row],[Tiempo_lineal (ns)]]&lt;$O$509)</f>
        <v>0</v>
      </c>
      <c r="AF485" s="6" t="b">
        <f>OR(Tabla6131116[[#This Row],[Tiempo_normal (ns)]]&gt;$P$508,Tabla6131116[[#This Row],[Tiempo_normal (ns)]]&lt;$P$509)</f>
        <v>1</v>
      </c>
    </row>
    <row r="486" spans="2:32" x14ac:dyDescent="0.3">
      <c r="B486">
        <v>483</v>
      </c>
      <c r="C486">
        <v>3884</v>
      </c>
      <c r="D486">
        <v>2260</v>
      </c>
      <c r="E486">
        <v>483</v>
      </c>
      <c r="F486">
        <v>4802</v>
      </c>
      <c r="G486">
        <v>4855</v>
      </c>
      <c r="H486">
        <v>483</v>
      </c>
      <c r="I486">
        <v>18301</v>
      </c>
      <c r="J486">
        <v>4695</v>
      </c>
      <c r="K486">
        <v>483</v>
      </c>
      <c r="L486">
        <v>43173</v>
      </c>
      <c r="M486">
        <v>4044</v>
      </c>
      <c r="N486">
        <v>483</v>
      </c>
      <c r="O486">
        <v>139108</v>
      </c>
      <c r="P486">
        <v>191578</v>
      </c>
      <c r="R486" s="5">
        <v>483</v>
      </c>
      <c r="S486" t="b">
        <f>OR(Tabla19712[[#This Row],[Tiempo_lineal (ns)]]&gt;$C$508,Tabla19712[[#This Row],[Tiempo_lineal (ns)]]&lt;$C$509)</f>
        <v>0</v>
      </c>
      <c r="T486" t="b">
        <f>OR(Tabla19712[[#This Row],[Tiempo_normal (ns)]]&gt;$D$508,Tabla19712[[#This Row],[Tiempo_normal (ns)]]&lt;$D$509)</f>
        <v>0</v>
      </c>
      <c r="U486" s="5">
        <v>483</v>
      </c>
      <c r="V486" t="b">
        <f>OR(Tabla310813[[#This Row],[Tiempo_lineal (ns)]]&gt;$F$508,Tabla310813[[#This Row],[Tiempo_lineal (ns)]]&lt;$F$509)</f>
        <v>0</v>
      </c>
      <c r="W486" t="b">
        <f>OR(Tabla310813[[#This Row],[Tiempo_normal (ns)]]&gt;$G$508,Tabla310813[[#This Row],[Tiempo_normal (ns)]]&lt;$G$509)</f>
        <v>0</v>
      </c>
      <c r="X486" s="5">
        <v>483</v>
      </c>
      <c r="Y486" t="b">
        <f>OR(Tabla411914[[#This Row],[Tiempo_lineal (ns)]]&gt;$I$508,Tabla411914[[#This Row],[Tiempo_lineal (ns)]]&lt;$I$509)</f>
        <v>0</v>
      </c>
      <c r="Z486" t="b">
        <f>OR(Tabla411914[[#This Row],[Tiempo_normal (ns)]]&gt;$J$508,Tabla411914[[#This Row],[Tiempo_normal (ns)]]&lt;$J$509)</f>
        <v>0</v>
      </c>
      <c r="AA486" s="5">
        <v>483</v>
      </c>
      <c r="AB486" t="b">
        <f>OR(Tabla5121015[[#This Row],[Tiempo_lineal (ns)]]&gt;$L$508,Tabla5121015[[#This Row],[Tiempo_lineal (ns)]]&lt;$L$509)</f>
        <v>0</v>
      </c>
      <c r="AC486" t="b">
        <f>OR(Tabla5121015[[#This Row],[Tiempo_normal (ns)]]&gt;$M$508,Tabla5121015[[#This Row],[Tiempo_normal (ns)]]&lt;$M$509)</f>
        <v>0</v>
      </c>
      <c r="AD486" s="5">
        <v>483</v>
      </c>
      <c r="AE486" t="b">
        <f>OR(Tabla6131116[[#This Row],[Tiempo_lineal (ns)]]&gt;$O$508,Tabla6131116[[#This Row],[Tiempo_lineal (ns)]]&lt;$O$509)</f>
        <v>0</v>
      </c>
      <c r="AF486" s="6" t="b">
        <f>OR(Tabla6131116[[#This Row],[Tiempo_normal (ns)]]&gt;$P$508,Tabla6131116[[#This Row],[Tiempo_normal (ns)]]&lt;$P$509)</f>
        <v>1</v>
      </c>
    </row>
    <row r="487" spans="2:32" x14ac:dyDescent="0.3">
      <c r="B487">
        <v>484</v>
      </c>
      <c r="C487">
        <v>3453</v>
      </c>
      <c r="D487">
        <v>1737</v>
      </c>
      <c r="E487">
        <v>484</v>
      </c>
      <c r="F487">
        <v>5613</v>
      </c>
      <c r="G487">
        <v>753</v>
      </c>
      <c r="H487">
        <v>484</v>
      </c>
      <c r="I487">
        <v>33599</v>
      </c>
      <c r="J487">
        <v>19028</v>
      </c>
      <c r="K487">
        <v>484</v>
      </c>
      <c r="L487">
        <v>38744</v>
      </c>
      <c r="M487">
        <v>3497</v>
      </c>
      <c r="N487">
        <v>484</v>
      </c>
      <c r="O487">
        <v>136061</v>
      </c>
      <c r="P487">
        <v>6145</v>
      </c>
      <c r="R487" s="7">
        <v>484</v>
      </c>
      <c r="S487" t="b">
        <f>OR(Tabla19712[[#This Row],[Tiempo_lineal (ns)]]&gt;$C$508,Tabla19712[[#This Row],[Tiempo_lineal (ns)]]&lt;$C$509)</f>
        <v>0</v>
      </c>
      <c r="T487" t="b">
        <f>OR(Tabla19712[[#This Row],[Tiempo_normal (ns)]]&gt;$D$508,Tabla19712[[#This Row],[Tiempo_normal (ns)]]&lt;$D$509)</f>
        <v>0</v>
      </c>
      <c r="U487" s="7">
        <v>484</v>
      </c>
      <c r="V487" t="b">
        <f>OR(Tabla310813[[#This Row],[Tiempo_lineal (ns)]]&gt;$F$508,Tabla310813[[#This Row],[Tiempo_lineal (ns)]]&lt;$F$509)</f>
        <v>0</v>
      </c>
      <c r="W487" t="b">
        <f>OR(Tabla310813[[#This Row],[Tiempo_normal (ns)]]&gt;$G$508,Tabla310813[[#This Row],[Tiempo_normal (ns)]]&lt;$G$509)</f>
        <v>0</v>
      </c>
      <c r="X487" s="7">
        <v>484</v>
      </c>
      <c r="Y487" t="b">
        <f>OR(Tabla411914[[#This Row],[Tiempo_lineal (ns)]]&gt;$I$508,Tabla411914[[#This Row],[Tiempo_lineal (ns)]]&lt;$I$509)</f>
        <v>1</v>
      </c>
      <c r="Z487" t="b">
        <f>OR(Tabla411914[[#This Row],[Tiempo_normal (ns)]]&gt;$J$508,Tabla411914[[#This Row],[Tiempo_normal (ns)]]&lt;$J$509)</f>
        <v>1</v>
      </c>
      <c r="AA487" s="7">
        <v>484</v>
      </c>
      <c r="AB487" t="b">
        <f>OR(Tabla5121015[[#This Row],[Tiempo_lineal (ns)]]&gt;$L$508,Tabla5121015[[#This Row],[Tiempo_lineal (ns)]]&lt;$L$509)</f>
        <v>0</v>
      </c>
      <c r="AC487" t="b">
        <f>OR(Tabla5121015[[#This Row],[Tiempo_normal (ns)]]&gt;$M$508,Tabla5121015[[#This Row],[Tiempo_normal (ns)]]&lt;$M$509)</f>
        <v>0</v>
      </c>
      <c r="AD487" s="7">
        <v>484</v>
      </c>
      <c r="AE487" t="b">
        <f>OR(Tabla6131116[[#This Row],[Tiempo_lineal (ns)]]&gt;$O$508,Tabla6131116[[#This Row],[Tiempo_lineal (ns)]]&lt;$O$509)</f>
        <v>0</v>
      </c>
      <c r="AF487" s="6" t="b">
        <f>OR(Tabla6131116[[#This Row],[Tiempo_normal (ns)]]&gt;$P$508,Tabla6131116[[#This Row],[Tiempo_normal (ns)]]&lt;$P$509)</f>
        <v>0</v>
      </c>
    </row>
    <row r="488" spans="2:32" x14ac:dyDescent="0.3">
      <c r="B488">
        <v>485</v>
      </c>
      <c r="C488">
        <v>2259</v>
      </c>
      <c r="D488">
        <v>1668</v>
      </c>
      <c r="E488">
        <v>485</v>
      </c>
      <c r="F488">
        <v>6856</v>
      </c>
      <c r="G488">
        <v>1812</v>
      </c>
      <c r="H488">
        <v>485</v>
      </c>
      <c r="I488">
        <v>20029</v>
      </c>
      <c r="J488">
        <v>3500</v>
      </c>
      <c r="K488">
        <v>485</v>
      </c>
      <c r="L488">
        <v>12309</v>
      </c>
      <c r="M488">
        <v>5395</v>
      </c>
      <c r="N488">
        <v>485</v>
      </c>
      <c r="O488">
        <v>208581</v>
      </c>
      <c r="P488">
        <v>9785</v>
      </c>
      <c r="R488" s="5">
        <v>485</v>
      </c>
      <c r="S488" t="b">
        <f>OR(Tabla19712[[#This Row],[Tiempo_lineal (ns)]]&gt;$C$508,Tabla19712[[#This Row],[Tiempo_lineal (ns)]]&lt;$C$509)</f>
        <v>0</v>
      </c>
      <c r="T488" t="b">
        <f>OR(Tabla19712[[#This Row],[Tiempo_normal (ns)]]&gt;$D$508,Tabla19712[[#This Row],[Tiempo_normal (ns)]]&lt;$D$509)</f>
        <v>0</v>
      </c>
      <c r="U488" s="5">
        <v>485</v>
      </c>
      <c r="V488" t="b">
        <f>OR(Tabla310813[[#This Row],[Tiempo_lineal (ns)]]&gt;$F$508,Tabla310813[[#This Row],[Tiempo_lineal (ns)]]&lt;$F$509)</f>
        <v>0</v>
      </c>
      <c r="W488" t="b">
        <f>OR(Tabla310813[[#This Row],[Tiempo_normal (ns)]]&gt;$G$508,Tabla310813[[#This Row],[Tiempo_normal (ns)]]&lt;$G$509)</f>
        <v>0</v>
      </c>
      <c r="X488" s="5">
        <v>485</v>
      </c>
      <c r="Y488" t="b">
        <f>OR(Tabla411914[[#This Row],[Tiempo_lineal (ns)]]&gt;$I$508,Tabla411914[[#This Row],[Tiempo_lineal (ns)]]&lt;$I$509)</f>
        <v>0</v>
      </c>
      <c r="Z488" t="b">
        <f>OR(Tabla411914[[#This Row],[Tiempo_normal (ns)]]&gt;$J$508,Tabla411914[[#This Row],[Tiempo_normal (ns)]]&lt;$J$509)</f>
        <v>0</v>
      </c>
      <c r="AA488" s="5">
        <v>485</v>
      </c>
      <c r="AB488" t="b">
        <f>OR(Tabla5121015[[#This Row],[Tiempo_lineal (ns)]]&gt;$L$508,Tabla5121015[[#This Row],[Tiempo_lineal (ns)]]&lt;$L$509)</f>
        <v>1</v>
      </c>
      <c r="AC488" t="b">
        <f>OR(Tabla5121015[[#This Row],[Tiempo_normal (ns)]]&gt;$M$508,Tabla5121015[[#This Row],[Tiempo_normal (ns)]]&lt;$M$509)</f>
        <v>0</v>
      </c>
      <c r="AD488" s="5">
        <v>485</v>
      </c>
      <c r="AE488" t="b">
        <f>OR(Tabla6131116[[#This Row],[Tiempo_lineal (ns)]]&gt;$O$508,Tabla6131116[[#This Row],[Tiempo_lineal (ns)]]&lt;$O$509)</f>
        <v>1</v>
      </c>
      <c r="AF488" s="6" t="b">
        <f>OR(Tabla6131116[[#This Row],[Tiempo_normal (ns)]]&gt;$P$508,Tabla6131116[[#This Row],[Tiempo_normal (ns)]]&lt;$P$509)</f>
        <v>0</v>
      </c>
    </row>
    <row r="489" spans="2:32" x14ac:dyDescent="0.3">
      <c r="B489">
        <v>486</v>
      </c>
      <c r="C489">
        <v>3067</v>
      </c>
      <c r="D489">
        <v>1236</v>
      </c>
      <c r="E489">
        <v>486</v>
      </c>
      <c r="F489">
        <v>6136</v>
      </c>
      <c r="G489">
        <v>2329</v>
      </c>
      <c r="H489">
        <v>486</v>
      </c>
      <c r="I489">
        <v>11752</v>
      </c>
      <c r="J489">
        <v>3318</v>
      </c>
      <c r="K489">
        <v>486</v>
      </c>
      <c r="L489">
        <v>47896</v>
      </c>
      <c r="M489">
        <v>4366</v>
      </c>
      <c r="N489">
        <v>486</v>
      </c>
      <c r="O489">
        <v>133381</v>
      </c>
      <c r="P489">
        <v>5165</v>
      </c>
      <c r="R489" s="7">
        <v>486</v>
      </c>
      <c r="S489" t="b">
        <f>OR(Tabla19712[[#This Row],[Tiempo_lineal (ns)]]&gt;$C$508,Tabla19712[[#This Row],[Tiempo_lineal (ns)]]&lt;$C$509)</f>
        <v>0</v>
      </c>
      <c r="T489" t="b">
        <f>OR(Tabla19712[[#This Row],[Tiempo_normal (ns)]]&gt;$D$508,Tabla19712[[#This Row],[Tiempo_normal (ns)]]&lt;$D$509)</f>
        <v>0</v>
      </c>
      <c r="U489" s="7">
        <v>486</v>
      </c>
      <c r="V489" t="b">
        <f>OR(Tabla310813[[#This Row],[Tiempo_lineal (ns)]]&gt;$F$508,Tabla310813[[#This Row],[Tiempo_lineal (ns)]]&lt;$F$509)</f>
        <v>0</v>
      </c>
      <c r="W489" t="b">
        <f>OR(Tabla310813[[#This Row],[Tiempo_normal (ns)]]&gt;$G$508,Tabla310813[[#This Row],[Tiempo_normal (ns)]]&lt;$G$509)</f>
        <v>0</v>
      </c>
      <c r="X489" s="7">
        <v>486</v>
      </c>
      <c r="Y489" t="b">
        <f>OR(Tabla411914[[#This Row],[Tiempo_lineal (ns)]]&gt;$I$508,Tabla411914[[#This Row],[Tiempo_lineal (ns)]]&lt;$I$509)</f>
        <v>1</v>
      </c>
      <c r="Z489" t="b">
        <f>OR(Tabla411914[[#This Row],[Tiempo_normal (ns)]]&gt;$J$508,Tabla411914[[#This Row],[Tiempo_normal (ns)]]&lt;$J$509)</f>
        <v>0</v>
      </c>
      <c r="AA489" s="7">
        <v>486</v>
      </c>
      <c r="AB489" t="b">
        <f>OR(Tabla5121015[[#This Row],[Tiempo_lineal (ns)]]&gt;$L$508,Tabla5121015[[#This Row],[Tiempo_lineal (ns)]]&lt;$L$509)</f>
        <v>0</v>
      </c>
      <c r="AC489" t="b">
        <f>OR(Tabla5121015[[#This Row],[Tiempo_normal (ns)]]&gt;$M$508,Tabla5121015[[#This Row],[Tiempo_normal (ns)]]&lt;$M$509)</f>
        <v>0</v>
      </c>
      <c r="AD489" s="7">
        <v>486</v>
      </c>
      <c r="AE489" t="b">
        <f>OR(Tabla6131116[[#This Row],[Tiempo_lineal (ns)]]&gt;$O$508,Tabla6131116[[#This Row],[Tiempo_lineal (ns)]]&lt;$O$509)</f>
        <v>0</v>
      </c>
      <c r="AF489" s="6" t="b">
        <f>OR(Tabla6131116[[#This Row],[Tiempo_normal (ns)]]&gt;$P$508,Tabla6131116[[#This Row],[Tiempo_normal (ns)]]&lt;$P$509)</f>
        <v>0</v>
      </c>
    </row>
    <row r="490" spans="2:32" x14ac:dyDescent="0.3">
      <c r="B490">
        <v>487</v>
      </c>
      <c r="C490">
        <v>3972</v>
      </c>
      <c r="D490">
        <v>1875</v>
      </c>
      <c r="E490">
        <v>487</v>
      </c>
      <c r="F490">
        <v>5796</v>
      </c>
      <c r="G490">
        <v>1182</v>
      </c>
      <c r="H490">
        <v>487</v>
      </c>
      <c r="I490">
        <v>13363</v>
      </c>
      <c r="J490">
        <v>25204</v>
      </c>
      <c r="K490">
        <v>487</v>
      </c>
      <c r="L490">
        <v>43235</v>
      </c>
      <c r="M490">
        <v>4103</v>
      </c>
      <c r="N490">
        <v>487</v>
      </c>
      <c r="O490">
        <v>169383</v>
      </c>
      <c r="P490">
        <v>4701</v>
      </c>
      <c r="R490" s="5">
        <v>487</v>
      </c>
      <c r="S490" t="b">
        <f>OR(Tabla19712[[#This Row],[Tiempo_lineal (ns)]]&gt;$C$508,Tabla19712[[#This Row],[Tiempo_lineal (ns)]]&lt;$C$509)</f>
        <v>0</v>
      </c>
      <c r="T490" t="b">
        <f>OR(Tabla19712[[#This Row],[Tiempo_normal (ns)]]&gt;$D$508,Tabla19712[[#This Row],[Tiempo_normal (ns)]]&lt;$D$509)</f>
        <v>0</v>
      </c>
      <c r="U490" s="5">
        <v>487</v>
      </c>
      <c r="V490" t="b">
        <f>OR(Tabla310813[[#This Row],[Tiempo_lineal (ns)]]&gt;$F$508,Tabla310813[[#This Row],[Tiempo_lineal (ns)]]&lt;$F$509)</f>
        <v>0</v>
      </c>
      <c r="W490" t="b">
        <f>OR(Tabla310813[[#This Row],[Tiempo_normal (ns)]]&gt;$G$508,Tabla310813[[#This Row],[Tiempo_normal (ns)]]&lt;$G$509)</f>
        <v>0</v>
      </c>
      <c r="X490" s="5">
        <v>487</v>
      </c>
      <c r="Y490" t="b">
        <f>OR(Tabla411914[[#This Row],[Tiempo_lineal (ns)]]&gt;$I$508,Tabla411914[[#This Row],[Tiempo_lineal (ns)]]&lt;$I$509)</f>
        <v>0</v>
      </c>
      <c r="Z490" t="b">
        <f>OR(Tabla411914[[#This Row],[Tiempo_normal (ns)]]&gt;$J$508,Tabla411914[[#This Row],[Tiempo_normal (ns)]]&lt;$J$509)</f>
        <v>1</v>
      </c>
      <c r="AA490" s="5">
        <v>487</v>
      </c>
      <c r="AB490" t="b">
        <f>OR(Tabla5121015[[#This Row],[Tiempo_lineal (ns)]]&gt;$L$508,Tabla5121015[[#This Row],[Tiempo_lineal (ns)]]&lt;$L$509)</f>
        <v>0</v>
      </c>
      <c r="AC490" t="b">
        <f>OR(Tabla5121015[[#This Row],[Tiempo_normal (ns)]]&gt;$M$508,Tabla5121015[[#This Row],[Tiempo_normal (ns)]]&lt;$M$509)</f>
        <v>0</v>
      </c>
      <c r="AD490" s="5">
        <v>487</v>
      </c>
      <c r="AE490" t="b">
        <f>OR(Tabla6131116[[#This Row],[Tiempo_lineal (ns)]]&gt;$O$508,Tabla6131116[[#This Row],[Tiempo_lineal (ns)]]&lt;$O$509)</f>
        <v>0</v>
      </c>
      <c r="AF490" s="6" t="b">
        <f>OR(Tabla6131116[[#This Row],[Tiempo_normal (ns)]]&gt;$P$508,Tabla6131116[[#This Row],[Tiempo_normal (ns)]]&lt;$P$509)</f>
        <v>0</v>
      </c>
    </row>
    <row r="491" spans="2:32" x14ac:dyDescent="0.3">
      <c r="B491">
        <v>488</v>
      </c>
      <c r="C491">
        <v>4347</v>
      </c>
      <c r="D491">
        <v>1502</v>
      </c>
      <c r="E491">
        <v>488</v>
      </c>
      <c r="F491">
        <v>5844</v>
      </c>
      <c r="G491">
        <v>711</v>
      </c>
      <c r="H491">
        <v>488</v>
      </c>
      <c r="I491">
        <v>17478</v>
      </c>
      <c r="J491">
        <v>21803</v>
      </c>
      <c r="K491">
        <v>488</v>
      </c>
      <c r="L491">
        <v>44480</v>
      </c>
      <c r="M491">
        <v>4305</v>
      </c>
      <c r="N491">
        <v>488</v>
      </c>
      <c r="O491">
        <v>254687</v>
      </c>
      <c r="P491">
        <v>6908</v>
      </c>
      <c r="R491" s="7">
        <v>488</v>
      </c>
      <c r="S491" t="b">
        <f>OR(Tabla19712[[#This Row],[Tiempo_lineal (ns)]]&gt;$C$508,Tabla19712[[#This Row],[Tiempo_lineal (ns)]]&lt;$C$509)</f>
        <v>0</v>
      </c>
      <c r="T491" t="b">
        <f>OR(Tabla19712[[#This Row],[Tiempo_normal (ns)]]&gt;$D$508,Tabla19712[[#This Row],[Tiempo_normal (ns)]]&lt;$D$509)</f>
        <v>0</v>
      </c>
      <c r="U491" s="7">
        <v>488</v>
      </c>
      <c r="V491" t="b">
        <f>OR(Tabla310813[[#This Row],[Tiempo_lineal (ns)]]&gt;$F$508,Tabla310813[[#This Row],[Tiempo_lineal (ns)]]&lt;$F$509)</f>
        <v>0</v>
      </c>
      <c r="W491" t="b">
        <f>OR(Tabla310813[[#This Row],[Tiempo_normal (ns)]]&gt;$G$508,Tabla310813[[#This Row],[Tiempo_normal (ns)]]&lt;$G$509)</f>
        <v>0</v>
      </c>
      <c r="X491" s="7">
        <v>488</v>
      </c>
      <c r="Y491" t="b">
        <f>OR(Tabla411914[[#This Row],[Tiempo_lineal (ns)]]&gt;$I$508,Tabla411914[[#This Row],[Tiempo_lineal (ns)]]&lt;$I$509)</f>
        <v>0</v>
      </c>
      <c r="Z491" t="b">
        <f>OR(Tabla411914[[#This Row],[Tiempo_normal (ns)]]&gt;$J$508,Tabla411914[[#This Row],[Tiempo_normal (ns)]]&lt;$J$509)</f>
        <v>1</v>
      </c>
      <c r="AA491" s="7">
        <v>488</v>
      </c>
      <c r="AB491" t="b">
        <f>OR(Tabla5121015[[#This Row],[Tiempo_lineal (ns)]]&gt;$L$508,Tabla5121015[[#This Row],[Tiempo_lineal (ns)]]&lt;$L$509)</f>
        <v>0</v>
      </c>
      <c r="AC491" t="b">
        <f>OR(Tabla5121015[[#This Row],[Tiempo_normal (ns)]]&gt;$M$508,Tabla5121015[[#This Row],[Tiempo_normal (ns)]]&lt;$M$509)</f>
        <v>0</v>
      </c>
      <c r="AD491" s="7">
        <v>488</v>
      </c>
      <c r="AE491" t="b">
        <f>OR(Tabla6131116[[#This Row],[Tiempo_lineal (ns)]]&gt;$O$508,Tabla6131116[[#This Row],[Tiempo_lineal (ns)]]&lt;$O$509)</f>
        <v>1</v>
      </c>
      <c r="AF491" s="6" t="b">
        <f>OR(Tabla6131116[[#This Row],[Tiempo_normal (ns)]]&gt;$P$508,Tabla6131116[[#This Row],[Tiempo_normal (ns)]]&lt;$P$509)</f>
        <v>0</v>
      </c>
    </row>
    <row r="492" spans="2:32" x14ac:dyDescent="0.3">
      <c r="B492">
        <v>489</v>
      </c>
      <c r="C492">
        <v>1803</v>
      </c>
      <c r="D492">
        <v>1561</v>
      </c>
      <c r="E492">
        <v>489</v>
      </c>
      <c r="F492">
        <v>6114</v>
      </c>
      <c r="G492">
        <v>957</v>
      </c>
      <c r="H492">
        <v>489</v>
      </c>
      <c r="I492">
        <v>18465</v>
      </c>
      <c r="J492">
        <v>8282</v>
      </c>
      <c r="K492">
        <v>489</v>
      </c>
      <c r="L492">
        <v>44170</v>
      </c>
      <c r="M492">
        <v>5765</v>
      </c>
      <c r="N492">
        <v>489</v>
      </c>
      <c r="O492">
        <v>134322</v>
      </c>
      <c r="P492">
        <v>4255</v>
      </c>
      <c r="R492" s="5">
        <v>489</v>
      </c>
      <c r="S492" t="b">
        <f>OR(Tabla19712[[#This Row],[Tiempo_lineal (ns)]]&gt;$C$508,Tabla19712[[#This Row],[Tiempo_lineal (ns)]]&lt;$C$509)</f>
        <v>0</v>
      </c>
      <c r="T492" t="b">
        <f>OR(Tabla19712[[#This Row],[Tiempo_normal (ns)]]&gt;$D$508,Tabla19712[[#This Row],[Tiempo_normal (ns)]]&lt;$D$509)</f>
        <v>0</v>
      </c>
      <c r="U492" s="5">
        <v>489</v>
      </c>
      <c r="V492" t="b">
        <f>OR(Tabla310813[[#This Row],[Tiempo_lineal (ns)]]&gt;$F$508,Tabla310813[[#This Row],[Tiempo_lineal (ns)]]&lt;$F$509)</f>
        <v>0</v>
      </c>
      <c r="W492" t="b">
        <f>OR(Tabla310813[[#This Row],[Tiempo_normal (ns)]]&gt;$G$508,Tabla310813[[#This Row],[Tiempo_normal (ns)]]&lt;$G$509)</f>
        <v>0</v>
      </c>
      <c r="X492" s="5">
        <v>489</v>
      </c>
      <c r="Y492" t="b">
        <f>OR(Tabla411914[[#This Row],[Tiempo_lineal (ns)]]&gt;$I$508,Tabla411914[[#This Row],[Tiempo_lineal (ns)]]&lt;$I$509)</f>
        <v>0</v>
      </c>
      <c r="Z492" t="b">
        <f>OR(Tabla411914[[#This Row],[Tiempo_normal (ns)]]&gt;$J$508,Tabla411914[[#This Row],[Tiempo_normal (ns)]]&lt;$J$509)</f>
        <v>0</v>
      </c>
      <c r="AA492" s="5">
        <v>489</v>
      </c>
      <c r="AB492" t="b">
        <f>OR(Tabla5121015[[#This Row],[Tiempo_lineal (ns)]]&gt;$L$508,Tabla5121015[[#This Row],[Tiempo_lineal (ns)]]&lt;$L$509)</f>
        <v>0</v>
      </c>
      <c r="AC492" t="b">
        <f>OR(Tabla5121015[[#This Row],[Tiempo_normal (ns)]]&gt;$M$508,Tabla5121015[[#This Row],[Tiempo_normal (ns)]]&lt;$M$509)</f>
        <v>0</v>
      </c>
      <c r="AD492" s="5">
        <v>489</v>
      </c>
      <c r="AE492" t="b">
        <f>OR(Tabla6131116[[#This Row],[Tiempo_lineal (ns)]]&gt;$O$508,Tabla6131116[[#This Row],[Tiempo_lineal (ns)]]&lt;$O$509)</f>
        <v>0</v>
      </c>
      <c r="AF492" s="6" t="b">
        <f>OR(Tabla6131116[[#This Row],[Tiempo_normal (ns)]]&gt;$P$508,Tabla6131116[[#This Row],[Tiempo_normal (ns)]]&lt;$P$509)</f>
        <v>0</v>
      </c>
    </row>
    <row r="493" spans="2:32" x14ac:dyDescent="0.3">
      <c r="B493">
        <v>490</v>
      </c>
      <c r="C493">
        <v>3901</v>
      </c>
      <c r="D493">
        <v>1288</v>
      </c>
      <c r="E493">
        <v>490</v>
      </c>
      <c r="F493">
        <v>8689</v>
      </c>
      <c r="G493">
        <v>7555</v>
      </c>
      <c r="H493">
        <v>490</v>
      </c>
      <c r="I493">
        <v>18759</v>
      </c>
      <c r="J493">
        <v>3206</v>
      </c>
      <c r="K493">
        <v>490</v>
      </c>
      <c r="L493">
        <v>43955</v>
      </c>
      <c r="M493">
        <v>5141</v>
      </c>
      <c r="N493">
        <v>490</v>
      </c>
      <c r="O493">
        <v>229461</v>
      </c>
      <c r="P493">
        <v>4449</v>
      </c>
      <c r="R493" s="7">
        <v>490</v>
      </c>
      <c r="S493" t="b">
        <f>OR(Tabla19712[[#This Row],[Tiempo_lineal (ns)]]&gt;$C$508,Tabla19712[[#This Row],[Tiempo_lineal (ns)]]&lt;$C$509)</f>
        <v>0</v>
      </c>
      <c r="T493" t="b">
        <f>OR(Tabla19712[[#This Row],[Tiempo_normal (ns)]]&gt;$D$508,Tabla19712[[#This Row],[Tiempo_normal (ns)]]&lt;$D$509)</f>
        <v>0</v>
      </c>
      <c r="U493" s="7">
        <v>490</v>
      </c>
      <c r="V493" t="b">
        <f>OR(Tabla310813[[#This Row],[Tiempo_lineal (ns)]]&gt;$F$508,Tabla310813[[#This Row],[Tiempo_lineal (ns)]]&lt;$F$509)</f>
        <v>0</v>
      </c>
      <c r="W493" t="b">
        <f>OR(Tabla310813[[#This Row],[Tiempo_normal (ns)]]&gt;$G$508,Tabla310813[[#This Row],[Tiempo_normal (ns)]]&lt;$G$509)</f>
        <v>1</v>
      </c>
      <c r="X493" s="7">
        <v>490</v>
      </c>
      <c r="Y493" t="b">
        <f>OR(Tabla411914[[#This Row],[Tiempo_lineal (ns)]]&gt;$I$508,Tabla411914[[#This Row],[Tiempo_lineal (ns)]]&lt;$I$509)</f>
        <v>0</v>
      </c>
      <c r="Z493" t="b">
        <f>OR(Tabla411914[[#This Row],[Tiempo_normal (ns)]]&gt;$J$508,Tabla411914[[#This Row],[Tiempo_normal (ns)]]&lt;$J$509)</f>
        <v>0</v>
      </c>
      <c r="AA493" s="7">
        <v>490</v>
      </c>
      <c r="AB493" t="b">
        <f>OR(Tabla5121015[[#This Row],[Tiempo_lineal (ns)]]&gt;$L$508,Tabla5121015[[#This Row],[Tiempo_lineal (ns)]]&lt;$L$509)</f>
        <v>0</v>
      </c>
      <c r="AC493" t="b">
        <f>OR(Tabla5121015[[#This Row],[Tiempo_normal (ns)]]&gt;$M$508,Tabla5121015[[#This Row],[Tiempo_normal (ns)]]&lt;$M$509)</f>
        <v>0</v>
      </c>
      <c r="AD493" s="7">
        <v>490</v>
      </c>
      <c r="AE493" t="b">
        <f>OR(Tabla6131116[[#This Row],[Tiempo_lineal (ns)]]&gt;$O$508,Tabla6131116[[#This Row],[Tiempo_lineal (ns)]]&lt;$O$509)</f>
        <v>1</v>
      </c>
      <c r="AF493" s="6" t="b">
        <f>OR(Tabla6131116[[#This Row],[Tiempo_normal (ns)]]&gt;$P$508,Tabla6131116[[#This Row],[Tiempo_normal (ns)]]&lt;$P$509)</f>
        <v>0</v>
      </c>
    </row>
    <row r="494" spans="2:32" x14ac:dyDescent="0.3">
      <c r="B494">
        <v>491</v>
      </c>
      <c r="C494">
        <v>3944</v>
      </c>
      <c r="D494">
        <v>2810</v>
      </c>
      <c r="E494">
        <v>491</v>
      </c>
      <c r="F494">
        <v>8564</v>
      </c>
      <c r="G494">
        <v>1006</v>
      </c>
      <c r="H494">
        <v>491</v>
      </c>
      <c r="I494">
        <v>17921</v>
      </c>
      <c r="J494">
        <v>22128</v>
      </c>
      <c r="K494">
        <v>491</v>
      </c>
      <c r="L494">
        <v>43442</v>
      </c>
      <c r="M494">
        <v>4413</v>
      </c>
      <c r="N494">
        <v>491</v>
      </c>
      <c r="O494">
        <v>127496</v>
      </c>
      <c r="P494">
        <v>5175</v>
      </c>
      <c r="R494" s="5">
        <v>491</v>
      </c>
      <c r="S494" t="b">
        <f>OR(Tabla19712[[#This Row],[Tiempo_lineal (ns)]]&gt;$C$508,Tabla19712[[#This Row],[Tiempo_lineal (ns)]]&lt;$C$509)</f>
        <v>0</v>
      </c>
      <c r="T494" t="b">
        <f>OR(Tabla19712[[#This Row],[Tiempo_normal (ns)]]&gt;$D$508,Tabla19712[[#This Row],[Tiempo_normal (ns)]]&lt;$D$509)</f>
        <v>0</v>
      </c>
      <c r="U494" s="5">
        <v>491</v>
      </c>
      <c r="V494" t="b">
        <f>OR(Tabla310813[[#This Row],[Tiempo_lineal (ns)]]&gt;$F$508,Tabla310813[[#This Row],[Tiempo_lineal (ns)]]&lt;$F$509)</f>
        <v>0</v>
      </c>
      <c r="W494" t="b">
        <f>OR(Tabla310813[[#This Row],[Tiempo_normal (ns)]]&gt;$G$508,Tabla310813[[#This Row],[Tiempo_normal (ns)]]&lt;$G$509)</f>
        <v>0</v>
      </c>
      <c r="X494" s="5">
        <v>491</v>
      </c>
      <c r="Y494" t="b">
        <f>OR(Tabla411914[[#This Row],[Tiempo_lineal (ns)]]&gt;$I$508,Tabla411914[[#This Row],[Tiempo_lineal (ns)]]&lt;$I$509)</f>
        <v>0</v>
      </c>
      <c r="Z494" t="b">
        <f>OR(Tabla411914[[#This Row],[Tiempo_normal (ns)]]&gt;$J$508,Tabla411914[[#This Row],[Tiempo_normal (ns)]]&lt;$J$509)</f>
        <v>1</v>
      </c>
      <c r="AA494" s="5">
        <v>491</v>
      </c>
      <c r="AB494" t="b">
        <f>OR(Tabla5121015[[#This Row],[Tiempo_lineal (ns)]]&gt;$L$508,Tabla5121015[[#This Row],[Tiempo_lineal (ns)]]&lt;$L$509)</f>
        <v>0</v>
      </c>
      <c r="AC494" t="b">
        <f>OR(Tabla5121015[[#This Row],[Tiempo_normal (ns)]]&gt;$M$508,Tabla5121015[[#This Row],[Tiempo_normal (ns)]]&lt;$M$509)</f>
        <v>0</v>
      </c>
      <c r="AD494" s="5">
        <v>491</v>
      </c>
      <c r="AE494" t="b">
        <f>OR(Tabla6131116[[#This Row],[Tiempo_lineal (ns)]]&gt;$O$508,Tabla6131116[[#This Row],[Tiempo_lineal (ns)]]&lt;$O$509)</f>
        <v>0</v>
      </c>
      <c r="AF494" s="6" t="b">
        <f>OR(Tabla6131116[[#This Row],[Tiempo_normal (ns)]]&gt;$P$508,Tabla6131116[[#This Row],[Tiempo_normal (ns)]]&lt;$P$509)</f>
        <v>0</v>
      </c>
    </row>
    <row r="495" spans="2:32" x14ac:dyDescent="0.3">
      <c r="B495">
        <v>492</v>
      </c>
      <c r="C495">
        <v>4513</v>
      </c>
      <c r="D495">
        <v>3146</v>
      </c>
      <c r="E495">
        <v>492</v>
      </c>
      <c r="F495">
        <v>7305</v>
      </c>
      <c r="G495">
        <v>1323</v>
      </c>
      <c r="H495">
        <v>492</v>
      </c>
      <c r="I495">
        <v>18073</v>
      </c>
      <c r="J495">
        <v>22058</v>
      </c>
      <c r="K495">
        <v>492</v>
      </c>
      <c r="L495">
        <v>44085</v>
      </c>
      <c r="M495">
        <v>4690</v>
      </c>
      <c r="N495">
        <v>492</v>
      </c>
      <c r="O495">
        <v>136498</v>
      </c>
      <c r="P495">
        <v>6894</v>
      </c>
      <c r="R495" s="7">
        <v>492</v>
      </c>
      <c r="S495" t="b">
        <f>OR(Tabla19712[[#This Row],[Tiempo_lineal (ns)]]&gt;$C$508,Tabla19712[[#This Row],[Tiempo_lineal (ns)]]&lt;$C$509)</f>
        <v>1</v>
      </c>
      <c r="T495" t="b">
        <f>OR(Tabla19712[[#This Row],[Tiempo_normal (ns)]]&gt;$D$508,Tabla19712[[#This Row],[Tiempo_normal (ns)]]&lt;$D$509)</f>
        <v>0</v>
      </c>
      <c r="U495" s="7">
        <v>492</v>
      </c>
      <c r="V495" t="b">
        <f>OR(Tabla310813[[#This Row],[Tiempo_lineal (ns)]]&gt;$F$508,Tabla310813[[#This Row],[Tiempo_lineal (ns)]]&lt;$F$509)</f>
        <v>0</v>
      </c>
      <c r="W495" t="b">
        <f>OR(Tabla310813[[#This Row],[Tiempo_normal (ns)]]&gt;$G$508,Tabla310813[[#This Row],[Tiempo_normal (ns)]]&lt;$G$509)</f>
        <v>0</v>
      </c>
      <c r="X495" s="7">
        <v>492</v>
      </c>
      <c r="Y495" t="b">
        <f>OR(Tabla411914[[#This Row],[Tiempo_lineal (ns)]]&gt;$I$508,Tabla411914[[#This Row],[Tiempo_lineal (ns)]]&lt;$I$509)</f>
        <v>0</v>
      </c>
      <c r="Z495" t="b">
        <f>OR(Tabla411914[[#This Row],[Tiempo_normal (ns)]]&gt;$J$508,Tabla411914[[#This Row],[Tiempo_normal (ns)]]&lt;$J$509)</f>
        <v>1</v>
      </c>
      <c r="AA495" s="7">
        <v>492</v>
      </c>
      <c r="AB495" t="b">
        <f>OR(Tabla5121015[[#This Row],[Tiempo_lineal (ns)]]&gt;$L$508,Tabla5121015[[#This Row],[Tiempo_lineal (ns)]]&lt;$L$509)</f>
        <v>0</v>
      </c>
      <c r="AC495" t="b">
        <f>OR(Tabla5121015[[#This Row],[Tiempo_normal (ns)]]&gt;$M$508,Tabla5121015[[#This Row],[Tiempo_normal (ns)]]&lt;$M$509)</f>
        <v>0</v>
      </c>
      <c r="AD495" s="7">
        <v>492</v>
      </c>
      <c r="AE495" t="b">
        <f>OR(Tabla6131116[[#This Row],[Tiempo_lineal (ns)]]&gt;$O$508,Tabla6131116[[#This Row],[Tiempo_lineal (ns)]]&lt;$O$509)</f>
        <v>0</v>
      </c>
      <c r="AF495" s="6" t="b">
        <f>OR(Tabla6131116[[#This Row],[Tiempo_normal (ns)]]&gt;$P$508,Tabla6131116[[#This Row],[Tiempo_normal (ns)]]&lt;$P$509)</f>
        <v>0</v>
      </c>
    </row>
    <row r="496" spans="2:32" x14ac:dyDescent="0.3">
      <c r="B496">
        <v>493</v>
      </c>
      <c r="C496">
        <v>3799</v>
      </c>
      <c r="D496">
        <v>1351</v>
      </c>
      <c r="E496">
        <v>493</v>
      </c>
      <c r="F496">
        <v>5662</v>
      </c>
      <c r="G496">
        <v>4918</v>
      </c>
      <c r="H496">
        <v>493</v>
      </c>
      <c r="I496">
        <v>23310</v>
      </c>
      <c r="J496">
        <v>4659</v>
      </c>
      <c r="K496">
        <v>493</v>
      </c>
      <c r="L496">
        <v>43532</v>
      </c>
      <c r="M496">
        <v>4003</v>
      </c>
      <c r="N496">
        <v>493</v>
      </c>
      <c r="O496">
        <v>144488</v>
      </c>
      <c r="P496">
        <v>3846</v>
      </c>
      <c r="R496" s="5">
        <v>493</v>
      </c>
      <c r="S496" t="b">
        <f>OR(Tabla19712[[#This Row],[Tiempo_lineal (ns)]]&gt;$C$508,Tabla19712[[#This Row],[Tiempo_lineal (ns)]]&lt;$C$509)</f>
        <v>0</v>
      </c>
      <c r="T496" t="b">
        <f>OR(Tabla19712[[#This Row],[Tiempo_normal (ns)]]&gt;$D$508,Tabla19712[[#This Row],[Tiempo_normal (ns)]]&lt;$D$509)</f>
        <v>0</v>
      </c>
      <c r="U496" s="5">
        <v>493</v>
      </c>
      <c r="V496" t="b">
        <f>OR(Tabla310813[[#This Row],[Tiempo_lineal (ns)]]&gt;$F$508,Tabla310813[[#This Row],[Tiempo_lineal (ns)]]&lt;$F$509)</f>
        <v>0</v>
      </c>
      <c r="W496" t="b">
        <f>OR(Tabla310813[[#This Row],[Tiempo_normal (ns)]]&gt;$G$508,Tabla310813[[#This Row],[Tiempo_normal (ns)]]&lt;$G$509)</f>
        <v>0</v>
      </c>
      <c r="X496" s="5">
        <v>493</v>
      </c>
      <c r="Y496" t="b">
        <f>OR(Tabla411914[[#This Row],[Tiempo_lineal (ns)]]&gt;$I$508,Tabla411914[[#This Row],[Tiempo_lineal (ns)]]&lt;$I$509)</f>
        <v>0</v>
      </c>
      <c r="Z496" t="b">
        <f>OR(Tabla411914[[#This Row],[Tiempo_normal (ns)]]&gt;$J$508,Tabla411914[[#This Row],[Tiempo_normal (ns)]]&lt;$J$509)</f>
        <v>0</v>
      </c>
      <c r="AA496" s="5">
        <v>493</v>
      </c>
      <c r="AB496" t="b">
        <f>OR(Tabla5121015[[#This Row],[Tiempo_lineal (ns)]]&gt;$L$508,Tabla5121015[[#This Row],[Tiempo_lineal (ns)]]&lt;$L$509)</f>
        <v>0</v>
      </c>
      <c r="AC496" t="b">
        <f>OR(Tabla5121015[[#This Row],[Tiempo_normal (ns)]]&gt;$M$508,Tabla5121015[[#This Row],[Tiempo_normal (ns)]]&lt;$M$509)</f>
        <v>0</v>
      </c>
      <c r="AD496" s="5">
        <v>493</v>
      </c>
      <c r="AE496" t="b">
        <f>OR(Tabla6131116[[#This Row],[Tiempo_lineal (ns)]]&gt;$O$508,Tabla6131116[[#This Row],[Tiempo_lineal (ns)]]&lt;$O$509)</f>
        <v>0</v>
      </c>
      <c r="AF496" s="6" t="b">
        <f>OR(Tabla6131116[[#This Row],[Tiempo_normal (ns)]]&gt;$P$508,Tabla6131116[[#This Row],[Tiempo_normal (ns)]]&lt;$P$509)</f>
        <v>0</v>
      </c>
    </row>
    <row r="497" spans="2:32" x14ac:dyDescent="0.3">
      <c r="B497">
        <v>494</v>
      </c>
      <c r="C497">
        <v>3658</v>
      </c>
      <c r="D497">
        <v>1517</v>
      </c>
      <c r="E497">
        <v>494</v>
      </c>
      <c r="F497">
        <v>5667</v>
      </c>
      <c r="G497">
        <v>2610</v>
      </c>
      <c r="H497">
        <v>494</v>
      </c>
      <c r="I497">
        <v>22697</v>
      </c>
      <c r="J497">
        <v>23496</v>
      </c>
      <c r="K497">
        <v>494</v>
      </c>
      <c r="L497">
        <v>44723</v>
      </c>
      <c r="M497">
        <v>4388</v>
      </c>
      <c r="N497">
        <v>494</v>
      </c>
      <c r="O497">
        <v>36848</v>
      </c>
      <c r="P497">
        <v>3855</v>
      </c>
      <c r="R497" s="7">
        <v>494</v>
      </c>
      <c r="S497" t="b">
        <f>OR(Tabla19712[[#This Row],[Tiempo_lineal (ns)]]&gt;$C$508,Tabla19712[[#This Row],[Tiempo_lineal (ns)]]&lt;$C$509)</f>
        <v>0</v>
      </c>
      <c r="T497" t="b">
        <f>OR(Tabla19712[[#This Row],[Tiempo_normal (ns)]]&gt;$D$508,Tabla19712[[#This Row],[Tiempo_normal (ns)]]&lt;$D$509)</f>
        <v>0</v>
      </c>
      <c r="U497" s="7">
        <v>494</v>
      </c>
      <c r="V497" t="b">
        <f>OR(Tabla310813[[#This Row],[Tiempo_lineal (ns)]]&gt;$F$508,Tabla310813[[#This Row],[Tiempo_lineal (ns)]]&lt;$F$509)</f>
        <v>0</v>
      </c>
      <c r="W497" t="b">
        <f>OR(Tabla310813[[#This Row],[Tiempo_normal (ns)]]&gt;$G$508,Tabla310813[[#This Row],[Tiempo_normal (ns)]]&lt;$G$509)</f>
        <v>0</v>
      </c>
      <c r="X497" s="7">
        <v>494</v>
      </c>
      <c r="Y497" t="b">
        <f>OR(Tabla411914[[#This Row],[Tiempo_lineal (ns)]]&gt;$I$508,Tabla411914[[#This Row],[Tiempo_lineal (ns)]]&lt;$I$509)</f>
        <v>0</v>
      </c>
      <c r="Z497" t="b">
        <f>OR(Tabla411914[[#This Row],[Tiempo_normal (ns)]]&gt;$J$508,Tabla411914[[#This Row],[Tiempo_normal (ns)]]&lt;$J$509)</f>
        <v>1</v>
      </c>
      <c r="AA497" s="7">
        <v>494</v>
      </c>
      <c r="AB497" t="b">
        <f>OR(Tabla5121015[[#This Row],[Tiempo_lineal (ns)]]&gt;$L$508,Tabla5121015[[#This Row],[Tiempo_lineal (ns)]]&lt;$L$509)</f>
        <v>0</v>
      </c>
      <c r="AC497" t="b">
        <f>OR(Tabla5121015[[#This Row],[Tiempo_normal (ns)]]&gt;$M$508,Tabla5121015[[#This Row],[Tiempo_normal (ns)]]&lt;$M$509)</f>
        <v>0</v>
      </c>
      <c r="AD497" s="7">
        <v>494</v>
      </c>
      <c r="AE497" t="b">
        <f>OR(Tabla6131116[[#This Row],[Tiempo_lineal (ns)]]&gt;$O$508,Tabla6131116[[#This Row],[Tiempo_lineal (ns)]]&lt;$O$509)</f>
        <v>1</v>
      </c>
      <c r="AF497" s="6" t="b">
        <f>OR(Tabla6131116[[#This Row],[Tiempo_normal (ns)]]&gt;$P$508,Tabla6131116[[#This Row],[Tiempo_normal (ns)]]&lt;$P$509)</f>
        <v>0</v>
      </c>
    </row>
    <row r="498" spans="2:32" x14ac:dyDescent="0.3">
      <c r="B498">
        <v>495</v>
      </c>
      <c r="C498">
        <v>4049</v>
      </c>
      <c r="D498">
        <v>2599</v>
      </c>
      <c r="E498">
        <v>495</v>
      </c>
      <c r="F498">
        <v>6380</v>
      </c>
      <c r="G498">
        <v>1976</v>
      </c>
      <c r="H498">
        <v>495</v>
      </c>
      <c r="I498">
        <v>18146</v>
      </c>
      <c r="J498">
        <v>22508</v>
      </c>
      <c r="K498">
        <v>495</v>
      </c>
      <c r="L498">
        <v>46196</v>
      </c>
      <c r="M498">
        <v>5344</v>
      </c>
      <c r="N498">
        <v>495</v>
      </c>
      <c r="O498">
        <v>292771</v>
      </c>
      <c r="P498">
        <v>5044</v>
      </c>
      <c r="R498" s="5">
        <v>495</v>
      </c>
      <c r="S498" t="b">
        <f>OR(Tabla19712[[#This Row],[Tiempo_lineal (ns)]]&gt;$C$508,Tabla19712[[#This Row],[Tiempo_lineal (ns)]]&lt;$C$509)</f>
        <v>0</v>
      </c>
      <c r="T498" t="b">
        <f>OR(Tabla19712[[#This Row],[Tiempo_normal (ns)]]&gt;$D$508,Tabla19712[[#This Row],[Tiempo_normal (ns)]]&lt;$D$509)</f>
        <v>0</v>
      </c>
      <c r="U498" s="5">
        <v>495</v>
      </c>
      <c r="V498" t="b">
        <f>OR(Tabla310813[[#This Row],[Tiempo_lineal (ns)]]&gt;$F$508,Tabla310813[[#This Row],[Tiempo_lineal (ns)]]&lt;$F$509)</f>
        <v>0</v>
      </c>
      <c r="W498" t="b">
        <f>OR(Tabla310813[[#This Row],[Tiempo_normal (ns)]]&gt;$G$508,Tabla310813[[#This Row],[Tiempo_normal (ns)]]&lt;$G$509)</f>
        <v>0</v>
      </c>
      <c r="X498" s="5">
        <v>495</v>
      </c>
      <c r="Y498" t="b">
        <f>OR(Tabla411914[[#This Row],[Tiempo_lineal (ns)]]&gt;$I$508,Tabla411914[[#This Row],[Tiempo_lineal (ns)]]&lt;$I$509)</f>
        <v>0</v>
      </c>
      <c r="Z498" t="b">
        <f>OR(Tabla411914[[#This Row],[Tiempo_normal (ns)]]&gt;$J$508,Tabla411914[[#This Row],[Tiempo_normal (ns)]]&lt;$J$509)</f>
        <v>1</v>
      </c>
      <c r="AA498" s="5">
        <v>495</v>
      </c>
      <c r="AB498" t="b">
        <f>OR(Tabla5121015[[#This Row],[Tiempo_lineal (ns)]]&gt;$L$508,Tabla5121015[[#This Row],[Tiempo_lineal (ns)]]&lt;$L$509)</f>
        <v>0</v>
      </c>
      <c r="AC498" t="b">
        <f>OR(Tabla5121015[[#This Row],[Tiempo_normal (ns)]]&gt;$M$508,Tabla5121015[[#This Row],[Tiempo_normal (ns)]]&lt;$M$509)</f>
        <v>0</v>
      </c>
      <c r="AD498" s="5">
        <v>495</v>
      </c>
      <c r="AE498" t="b">
        <f>OR(Tabla6131116[[#This Row],[Tiempo_lineal (ns)]]&gt;$O$508,Tabla6131116[[#This Row],[Tiempo_lineal (ns)]]&lt;$O$509)</f>
        <v>1</v>
      </c>
      <c r="AF498" s="6" t="b">
        <f>OR(Tabla6131116[[#This Row],[Tiempo_normal (ns)]]&gt;$P$508,Tabla6131116[[#This Row],[Tiempo_normal (ns)]]&lt;$P$509)</f>
        <v>0</v>
      </c>
    </row>
    <row r="499" spans="2:32" x14ac:dyDescent="0.3">
      <c r="B499">
        <v>496</v>
      </c>
      <c r="C499">
        <v>4910</v>
      </c>
      <c r="D499">
        <v>1099</v>
      </c>
      <c r="E499">
        <v>496</v>
      </c>
      <c r="F499">
        <v>6961</v>
      </c>
      <c r="G499">
        <v>1090</v>
      </c>
      <c r="H499">
        <v>496</v>
      </c>
      <c r="I499">
        <v>17328</v>
      </c>
      <c r="J499">
        <v>7979</v>
      </c>
      <c r="K499">
        <v>496</v>
      </c>
      <c r="L499">
        <v>54976</v>
      </c>
      <c r="M499">
        <v>17576</v>
      </c>
      <c r="N499">
        <v>496</v>
      </c>
      <c r="O499">
        <v>167143</v>
      </c>
      <c r="P499">
        <v>4427</v>
      </c>
      <c r="R499" s="7">
        <v>496</v>
      </c>
      <c r="S499" t="b">
        <f>OR(Tabla19712[[#This Row],[Tiempo_lineal (ns)]]&gt;$C$508,Tabla19712[[#This Row],[Tiempo_lineal (ns)]]&lt;$C$509)</f>
        <v>1</v>
      </c>
      <c r="T499" t="b">
        <f>OR(Tabla19712[[#This Row],[Tiempo_normal (ns)]]&gt;$D$508,Tabla19712[[#This Row],[Tiempo_normal (ns)]]&lt;$D$509)</f>
        <v>0</v>
      </c>
      <c r="U499" s="7">
        <v>496</v>
      </c>
      <c r="V499" t="b">
        <f>OR(Tabla310813[[#This Row],[Tiempo_lineal (ns)]]&gt;$F$508,Tabla310813[[#This Row],[Tiempo_lineal (ns)]]&lt;$F$509)</f>
        <v>0</v>
      </c>
      <c r="W499" t="b">
        <f>OR(Tabla310813[[#This Row],[Tiempo_normal (ns)]]&gt;$G$508,Tabla310813[[#This Row],[Tiempo_normal (ns)]]&lt;$G$509)</f>
        <v>0</v>
      </c>
      <c r="X499" s="7">
        <v>496</v>
      </c>
      <c r="Y499" t="b">
        <f>OR(Tabla411914[[#This Row],[Tiempo_lineal (ns)]]&gt;$I$508,Tabla411914[[#This Row],[Tiempo_lineal (ns)]]&lt;$I$509)</f>
        <v>0</v>
      </c>
      <c r="Z499" t="b">
        <f>OR(Tabla411914[[#This Row],[Tiempo_normal (ns)]]&gt;$J$508,Tabla411914[[#This Row],[Tiempo_normal (ns)]]&lt;$J$509)</f>
        <v>0</v>
      </c>
      <c r="AA499" s="7">
        <v>496</v>
      </c>
      <c r="AB499" t="b">
        <f>OR(Tabla5121015[[#This Row],[Tiempo_lineal (ns)]]&gt;$L$508,Tabla5121015[[#This Row],[Tiempo_lineal (ns)]]&lt;$L$509)</f>
        <v>1</v>
      </c>
      <c r="AC499" t="b">
        <f>OR(Tabla5121015[[#This Row],[Tiempo_normal (ns)]]&gt;$M$508,Tabla5121015[[#This Row],[Tiempo_normal (ns)]]&lt;$M$509)</f>
        <v>1</v>
      </c>
      <c r="AD499" s="7">
        <v>496</v>
      </c>
      <c r="AE499" t="b">
        <f>OR(Tabla6131116[[#This Row],[Tiempo_lineal (ns)]]&gt;$O$508,Tabla6131116[[#This Row],[Tiempo_lineal (ns)]]&lt;$O$509)</f>
        <v>0</v>
      </c>
      <c r="AF499" s="6" t="b">
        <f>OR(Tabla6131116[[#This Row],[Tiempo_normal (ns)]]&gt;$P$508,Tabla6131116[[#This Row],[Tiempo_normal (ns)]]&lt;$P$509)</f>
        <v>0</v>
      </c>
    </row>
    <row r="500" spans="2:32" x14ac:dyDescent="0.3">
      <c r="B500">
        <v>497</v>
      </c>
      <c r="C500">
        <v>3891</v>
      </c>
      <c r="D500">
        <v>1980</v>
      </c>
      <c r="E500">
        <v>497</v>
      </c>
      <c r="F500">
        <v>6274</v>
      </c>
      <c r="G500">
        <v>2247</v>
      </c>
      <c r="H500">
        <v>497</v>
      </c>
      <c r="I500">
        <v>23776</v>
      </c>
      <c r="J500">
        <v>11234</v>
      </c>
      <c r="K500">
        <v>497</v>
      </c>
      <c r="L500">
        <v>46480</v>
      </c>
      <c r="M500">
        <v>4294</v>
      </c>
      <c r="N500">
        <v>497</v>
      </c>
      <c r="O500">
        <v>171912</v>
      </c>
      <c r="P500">
        <v>5281</v>
      </c>
      <c r="R500" s="5">
        <v>497</v>
      </c>
      <c r="S500" t="b">
        <f>OR(Tabla19712[[#This Row],[Tiempo_lineal (ns)]]&gt;$C$508,Tabla19712[[#This Row],[Tiempo_lineal (ns)]]&lt;$C$509)</f>
        <v>0</v>
      </c>
      <c r="T500" t="b">
        <f>OR(Tabla19712[[#This Row],[Tiempo_normal (ns)]]&gt;$D$508,Tabla19712[[#This Row],[Tiempo_normal (ns)]]&lt;$D$509)</f>
        <v>0</v>
      </c>
      <c r="U500" s="5">
        <v>497</v>
      </c>
      <c r="V500" t="b">
        <f>OR(Tabla310813[[#This Row],[Tiempo_lineal (ns)]]&gt;$F$508,Tabla310813[[#This Row],[Tiempo_lineal (ns)]]&lt;$F$509)</f>
        <v>0</v>
      </c>
      <c r="W500" t="b">
        <f>OR(Tabla310813[[#This Row],[Tiempo_normal (ns)]]&gt;$G$508,Tabla310813[[#This Row],[Tiempo_normal (ns)]]&lt;$G$509)</f>
        <v>0</v>
      </c>
      <c r="X500" s="5">
        <v>497</v>
      </c>
      <c r="Y500" t="b">
        <f>OR(Tabla411914[[#This Row],[Tiempo_lineal (ns)]]&gt;$I$508,Tabla411914[[#This Row],[Tiempo_lineal (ns)]]&lt;$I$509)</f>
        <v>0</v>
      </c>
      <c r="Z500" t="b">
        <f>OR(Tabla411914[[#This Row],[Tiempo_normal (ns)]]&gt;$J$508,Tabla411914[[#This Row],[Tiempo_normal (ns)]]&lt;$J$509)</f>
        <v>0</v>
      </c>
      <c r="AA500" s="5">
        <v>497</v>
      </c>
      <c r="AB500" t="b">
        <f>OR(Tabla5121015[[#This Row],[Tiempo_lineal (ns)]]&gt;$L$508,Tabla5121015[[#This Row],[Tiempo_lineal (ns)]]&lt;$L$509)</f>
        <v>0</v>
      </c>
      <c r="AC500" t="b">
        <f>OR(Tabla5121015[[#This Row],[Tiempo_normal (ns)]]&gt;$M$508,Tabla5121015[[#This Row],[Tiempo_normal (ns)]]&lt;$M$509)</f>
        <v>0</v>
      </c>
      <c r="AD500" s="5">
        <v>497</v>
      </c>
      <c r="AE500" t="b">
        <f>OR(Tabla6131116[[#This Row],[Tiempo_lineal (ns)]]&gt;$O$508,Tabla6131116[[#This Row],[Tiempo_lineal (ns)]]&lt;$O$509)</f>
        <v>0</v>
      </c>
      <c r="AF500" s="6" t="b">
        <f>OR(Tabla6131116[[#This Row],[Tiempo_normal (ns)]]&gt;$P$508,Tabla6131116[[#This Row],[Tiempo_normal (ns)]]&lt;$P$509)</f>
        <v>0</v>
      </c>
    </row>
    <row r="501" spans="2:32" x14ac:dyDescent="0.3">
      <c r="B501">
        <v>498</v>
      </c>
      <c r="C501">
        <v>2251</v>
      </c>
      <c r="D501">
        <v>1583</v>
      </c>
      <c r="E501">
        <v>498</v>
      </c>
      <c r="F501">
        <v>6520</v>
      </c>
      <c r="G501">
        <v>837</v>
      </c>
      <c r="H501">
        <v>498</v>
      </c>
      <c r="I501">
        <v>20452</v>
      </c>
      <c r="J501">
        <v>9844</v>
      </c>
      <c r="K501">
        <v>498</v>
      </c>
      <c r="L501">
        <v>57284</v>
      </c>
      <c r="M501">
        <v>5681</v>
      </c>
      <c r="N501">
        <v>498</v>
      </c>
      <c r="O501">
        <v>132858</v>
      </c>
      <c r="P501">
        <v>4451</v>
      </c>
      <c r="R501" s="7">
        <v>498</v>
      </c>
      <c r="S501" t="b">
        <f>OR(Tabla19712[[#This Row],[Tiempo_lineal (ns)]]&gt;$C$508,Tabla19712[[#This Row],[Tiempo_lineal (ns)]]&lt;$C$509)</f>
        <v>0</v>
      </c>
      <c r="T501" t="b">
        <f>OR(Tabla19712[[#This Row],[Tiempo_normal (ns)]]&gt;$D$508,Tabla19712[[#This Row],[Tiempo_normal (ns)]]&lt;$D$509)</f>
        <v>0</v>
      </c>
      <c r="U501" s="7">
        <v>498</v>
      </c>
      <c r="V501" t="b">
        <f>OR(Tabla310813[[#This Row],[Tiempo_lineal (ns)]]&gt;$F$508,Tabla310813[[#This Row],[Tiempo_lineal (ns)]]&lt;$F$509)</f>
        <v>0</v>
      </c>
      <c r="W501" t="b">
        <f>OR(Tabla310813[[#This Row],[Tiempo_normal (ns)]]&gt;$G$508,Tabla310813[[#This Row],[Tiempo_normal (ns)]]&lt;$G$509)</f>
        <v>0</v>
      </c>
      <c r="X501" s="7">
        <v>498</v>
      </c>
      <c r="Y501" t="b">
        <f>OR(Tabla411914[[#This Row],[Tiempo_lineal (ns)]]&gt;$I$508,Tabla411914[[#This Row],[Tiempo_lineal (ns)]]&lt;$I$509)</f>
        <v>0</v>
      </c>
      <c r="Z501" t="b">
        <f>OR(Tabla411914[[#This Row],[Tiempo_normal (ns)]]&gt;$J$508,Tabla411914[[#This Row],[Tiempo_normal (ns)]]&lt;$J$509)</f>
        <v>0</v>
      </c>
      <c r="AA501" s="7">
        <v>498</v>
      </c>
      <c r="AB501" t="b">
        <f>OR(Tabla5121015[[#This Row],[Tiempo_lineal (ns)]]&gt;$L$508,Tabla5121015[[#This Row],[Tiempo_lineal (ns)]]&lt;$L$509)</f>
        <v>1</v>
      </c>
      <c r="AC501" t="b">
        <f>OR(Tabla5121015[[#This Row],[Tiempo_normal (ns)]]&gt;$M$508,Tabla5121015[[#This Row],[Tiempo_normal (ns)]]&lt;$M$509)</f>
        <v>0</v>
      </c>
      <c r="AD501" s="7">
        <v>498</v>
      </c>
      <c r="AE501" t="b">
        <f>OR(Tabla6131116[[#This Row],[Tiempo_lineal (ns)]]&gt;$O$508,Tabla6131116[[#This Row],[Tiempo_lineal (ns)]]&lt;$O$509)</f>
        <v>0</v>
      </c>
      <c r="AF501" s="6" t="b">
        <f>OR(Tabla6131116[[#This Row],[Tiempo_normal (ns)]]&gt;$P$508,Tabla6131116[[#This Row],[Tiempo_normal (ns)]]&lt;$P$509)</f>
        <v>0</v>
      </c>
    </row>
    <row r="502" spans="2:32" x14ac:dyDescent="0.3">
      <c r="B502">
        <v>499</v>
      </c>
      <c r="C502">
        <v>3562</v>
      </c>
      <c r="D502">
        <v>2610</v>
      </c>
      <c r="E502">
        <v>499</v>
      </c>
      <c r="F502">
        <v>2407</v>
      </c>
      <c r="G502">
        <v>1381</v>
      </c>
      <c r="H502">
        <v>499</v>
      </c>
      <c r="I502">
        <v>19155</v>
      </c>
      <c r="J502">
        <v>5302</v>
      </c>
      <c r="K502">
        <v>499</v>
      </c>
      <c r="L502">
        <v>45794</v>
      </c>
      <c r="M502">
        <v>4031</v>
      </c>
      <c r="N502">
        <v>499</v>
      </c>
      <c r="O502">
        <v>134022</v>
      </c>
      <c r="P502">
        <v>4489</v>
      </c>
      <c r="R502" s="5">
        <v>499</v>
      </c>
      <c r="S502" t="b">
        <f>OR(Tabla19712[[#This Row],[Tiempo_lineal (ns)]]&gt;$C$508,Tabla19712[[#This Row],[Tiempo_lineal (ns)]]&lt;$C$509)</f>
        <v>0</v>
      </c>
      <c r="T502" t="b">
        <f>OR(Tabla19712[[#This Row],[Tiempo_normal (ns)]]&gt;$D$508,Tabla19712[[#This Row],[Tiempo_normal (ns)]]&lt;$D$509)</f>
        <v>0</v>
      </c>
      <c r="U502" s="5">
        <v>499</v>
      </c>
      <c r="V502" t="b">
        <f>OR(Tabla310813[[#This Row],[Tiempo_lineal (ns)]]&gt;$F$508,Tabla310813[[#This Row],[Tiempo_lineal (ns)]]&lt;$F$509)</f>
        <v>1</v>
      </c>
      <c r="W502" t="b">
        <f>OR(Tabla310813[[#This Row],[Tiempo_normal (ns)]]&gt;$G$508,Tabla310813[[#This Row],[Tiempo_normal (ns)]]&lt;$G$509)</f>
        <v>0</v>
      </c>
      <c r="X502" s="5">
        <v>499</v>
      </c>
      <c r="Y502" t="b">
        <f>OR(Tabla411914[[#This Row],[Tiempo_lineal (ns)]]&gt;$I$508,Tabla411914[[#This Row],[Tiempo_lineal (ns)]]&lt;$I$509)</f>
        <v>0</v>
      </c>
      <c r="Z502" t="b">
        <f>OR(Tabla411914[[#This Row],[Tiempo_normal (ns)]]&gt;$J$508,Tabla411914[[#This Row],[Tiempo_normal (ns)]]&lt;$J$509)</f>
        <v>0</v>
      </c>
      <c r="AA502" s="5">
        <v>499</v>
      </c>
      <c r="AB502" t="b">
        <f>OR(Tabla5121015[[#This Row],[Tiempo_lineal (ns)]]&gt;$L$508,Tabla5121015[[#This Row],[Tiempo_lineal (ns)]]&lt;$L$509)</f>
        <v>0</v>
      </c>
      <c r="AC502" t="b">
        <f>OR(Tabla5121015[[#This Row],[Tiempo_normal (ns)]]&gt;$M$508,Tabla5121015[[#This Row],[Tiempo_normal (ns)]]&lt;$M$509)</f>
        <v>0</v>
      </c>
      <c r="AD502" s="5">
        <v>499</v>
      </c>
      <c r="AE502" t="b">
        <f>OR(Tabla6131116[[#This Row],[Tiempo_lineal (ns)]]&gt;$O$508,Tabla6131116[[#This Row],[Tiempo_lineal (ns)]]&lt;$O$509)</f>
        <v>0</v>
      </c>
      <c r="AF502" s="6" t="b">
        <f>OR(Tabla6131116[[#This Row],[Tiempo_normal (ns)]]&gt;$P$508,Tabla6131116[[#This Row],[Tiempo_normal (ns)]]&lt;$P$509)</f>
        <v>0</v>
      </c>
    </row>
    <row r="503" spans="2:32" x14ac:dyDescent="0.3">
      <c r="B503">
        <v>500</v>
      </c>
      <c r="C503">
        <v>3503</v>
      </c>
      <c r="D503">
        <v>2859</v>
      </c>
      <c r="E503">
        <v>500</v>
      </c>
      <c r="F503">
        <v>5628</v>
      </c>
      <c r="G503">
        <v>6647</v>
      </c>
      <c r="H503">
        <v>500</v>
      </c>
      <c r="I503">
        <v>17500</v>
      </c>
      <c r="J503">
        <v>7289</v>
      </c>
      <c r="K503">
        <v>500</v>
      </c>
      <c r="L503">
        <v>36673</v>
      </c>
      <c r="M503">
        <v>4528</v>
      </c>
      <c r="N503">
        <v>500</v>
      </c>
      <c r="O503">
        <v>225767</v>
      </c>
      <c r="P503">
        <v>163067</v>
      </c>
      <c r="R503" s="8">
        <v>500</v>
      </c>
      <c r="S503" s="4" t="b">
        <f>OR(Tabla19712[[#This Row],[Tiempo_lineal (ns)]]&gt;$C$508,Tabla19712[[#This Row],[Tiempo_lineal (ns)]]&lt;$C$509)</f>
        <v>0</v>
      </c>
      <c r="T503" s="4" t="b">
        <f>OR(Tabla19712[[#This Row],[Tiempo_normal (ns)]]&gt;$D$508,Tabla19712[[#This Row],[Tiempo_normal (ns)]]&lt;$D$509)</f>
        <v>0</v>
      </c>
      <c r="U503" s="8">
        <v>500</v>
      </c>
      <c r="V503" s="4" t="b">
        <f>OR(Tabla310813[[#This Row],[Tiempo_lineal (ns)]]&gt;$F$508,Tabla310813[[#This Row],[Tiempo_lineal (ns)]]&lt;$F$509)</f>
        <v>0</v>
      </c>
      <c r="W503" s="4" t="b">
        <f>OR(Tabla310813[[#This Row],[Tiempo_normal (ns)]]&gt;$G$508,Tabla310813[[#This Row],[Tiempo_normal (ns)]]&lt;$G$509)</f>
        <v>0</v>
      </c>
      <c r="X503" s="8">
        <v>500</v>
      </c>
      <c r="Y503" s="4" t="b">
        <f>OR(Tabla411914[[#This Row],[Tiempo_lineal (ns)]]&gt;$I$508,Tabla411914[[#This Row],[Tiempo_lineal (ns)]]&lt;$I$509)</f>
        <v>0</v>
      </c>
      <c r="Z503" s="4" t="b">
        <f>OR(Tabla411914[[#This Row],[Tiempo_normal (ns)]]&gt;$J$508,Tabla411914[[#This Row],[Tiempo_normal (ns)]]&lt;$J$509)</f>
        <v>0</v>
      </c>
      <c r="AA503" s="8">
        <v>500</v>
      </c>
      <c r="AB503" s="4" t="b">
        <f>OR(Tabla5121015[[#This Row],[Tiempo_lineal (ns)]]&gt;$L$508,Tabla5121015[[#This Row],[Tiempo_lineal (ns)]]&lt;$L$509)</f>
        <v>1</v>
      </c>
      <c r="AC503" s="4" t="b">
        <f>OR(Tabla5121015[[#This Row],[Tiempo_normal (ns)]]&gt;$M$508,Tabla5121015[[#This Row],[Tiempo_normal (ns)]]&lt;$M$509)</f>
        <v>0</v>
      </c>
      <c r="AD503" s="8">
        <v>500</v>
      </c>
      <c r="AE503" s="4" t="b">
        <f>OR(Tabla6131116[[#This Row],[Tiempo_lineal (ns)]]&gt;$O$508,Tabla6131116[[#This Row],[Tiempo_lineal (ns)]]&lt;$O$509)</f>
        <v>1</v>
      </c>
      <c r="AF503" s="9" t="b">
        <f>OR(Tabla6131116[[#This Row],[Tiempo_normal (ns)]]&gt;$P$508,Tabla6131116[[#This Row],[Tiempo_normal (ns)]]&lt;$P$509)</f>
        <v>1</v>
      </c>
    </row>
    <row r="505" spans="2:32" x14ac:dyDescent="0.3">
      <c r="B505" s="10" t="s">
        <v>8</v>
      </c>
      <c r="C505" s="11">
        <f>QUARTILE(Tabla19712[Tiempo_lineal (ns)],1)</f>
        <v>2493.5</v>
      </c>
      <c r="D505" s="12">
        <f>QUARTILE(Tabla19712[Tiempo_normal (ns)],1)</f>
        <v>914.75</v>
      </c>
      <c r="E505" s="10" t="s">
        <v>8</v>
      </c>
      <c r="F505" s="13">
        <f>QUARTILE(Tabla310813[Tiempo_lineal (ns)],1)</f>
        <v>5712.75</v>
      </c>
      <c r="G505" s="14">
        <f>QUARTILE(Tabla310813[Tiempo_normal (ns)],1)</f>
        <v>1273.5</v>
      </c>
      <c r="H505" s="10" t="s">
        <v>8</v>
      </c>
      <c r="I505" s="15">
        <f>QUARTILE(Tabla411914[Tiempo_lineal (ns)],1)</f>
        <v>17849</v>
      </c>
      <c r="J505" s="12">
        <f>QUARTILE(Tabla411914[Tiempo_normal (ns)],1)</f>
        <v>4634</v>
      </c>
      <c r="K505" s="10" t="s">
        <v>8</v>
      </c>
      <c r="L505" s="13">
        <f>QUARTILE(Tabla5121015[Tiempo_lineal (ns)],1)</f>
        <v>43301.25</v>
      </c>
      <c r="M505" s="14">
        <f>QUARTILE(Tabla5121015[Tiempo_normal (ns)],1)</f>
        <v>4392.5</v>
      </c>
      <c r="N505" s="10" t="s">
        <v>8</v>
      </c>
      <c r="O505" s="15">
        <f>QUARTILE(Tabla6131116[Tiempo_lineal (ns)],1)</f>
        <v>128731.5</v>
      </c>
      <c r="P505" s="12">
        <f>QUARTILE(Tabla6131116[Tiempo_normal (ns)],1)</f>
        <v>4866.25</v>
      </c>
      <c r="R505" s="16" t="s">
        <v>9</v>
      </c>
      <c r="S505" s="17">
        <f>COUNTIF(S4:S503,TRUE)</f>
        <v>33</v>
      </c>
      <c r="T505" s="17">
        <f>COUNTIF(T4:T503,TRUE)</f>
        <v>16</v>
      </c>
      <c r="U505" s="16" t="s">
        <v>9</v>
      </c>
      <c r="V505" s="17">
        <f t="shared" ref="V505:AF505" si="0">COUNTIF(V4:V503,TRUE)</f>
        <v>60</v>
      </c>
      <c r="W505" s="17">
        <f t="shared" si="0"/>
        <v>16</v>
      </c>
      <c r="X505" s="16" t="s">
        <v>9</v>
      </c>
      <c r="Y505" s="17">
        <f t="shared" si="0"/>
        <v>76</v>
      </c>
      <c r="Z505" s="17">
        <f t="shared" si="0"/>
        <v>96</v>
      </c>
      <c r="AA505" s="16" t="s">
        <v>9</v>
      </c>
      <c r="AB505" s="17">
        <f t="shared" si="0"/>
        <v>151</v>
      </c>
      <c r="AC505" s="17">
        <f t="shared" si="0"/>
        <v>91</v>
      </c>
      <c r="AD505" s="16" t="s">
        <v>9</v>
      </c>
      <c r="AE505" s="17">
        <f t="shared" si="0"/>
        <v>116</v>
      </c>
      <c r="AF505" s="18">
        <f t="shared" si="0"/>
        <v>101</v>
      </c>
    </row>
    <row r="506" spans="2:32" x14ac:dyDescent="0.3">
      <c r="B506" s="19" t="s">
        <v>10</v>
      </c>
      <c r="C506" s="20">
        <f>QUARTILE(Tabla19712[Tiempo_lineal (ns)],3)</f>
        <v>3294.25</v>
      </c>
      <c r="D506" s="21">
        <f>QUARTILE(Tabla19712[Tiempo_normal (ns)],3)</f>
        <v>1956.25</v>
      </c>
      <c r="E506" s="19" t="s">
        <v>10</v>
      </c>
      <c r="F506" s="22">
        <f>QUARTILE(Tabla310813[Tiempo_lineal (ns)],3)</f>
        <v>7269.75</v>
      </c>
      <c r="G506" s="23">
        <f>QUARTILE(Tabla310813[Tiempo_normal (ns)],3)</f>
        <v>3548</v>
      </c>
      <c r="H506" s="19" t="s">
        <v>10</v>
      </c>
      <c r="I506" s="24">
        <f>QUARTILE(Tabla411914[Tiempo_lineal (ns)],3)</f>
        <v>20950.5</v>
      </c>
      <c r="J506" s="21">
        <f>QUARTILE(Tabla411914[Tiempo_normal (ns)],3)</f>
        <v>9380.75</v>
      </c>
      <c r="K506" s="19" t="s">
        <v>10</v>
      </c>
      <c r="L506" s="22">
        <f>QUARTILE(Tabla5121015[Tiempo_lineal (ns)],3)</f>
        <v>47665.25</v>
      </c>
      <c r="M506" s="23">
        <f>QUARTILE(Tabla5121015[Tiempo_normal (ns)],3)</f>
        <v>6617.5</v>
      </c>
      <c r="N506" s="19" t="s">
        <v>10</v>
      </c>
      <c r="O506" s="24">
        <f>QUARTILE(Tabla6131116[Tiempo_lineal (ns)],3)</f>
        <v>159921</v>
      </c>
      <c r="P506" s="21">
        <f>QUARTILE(Tabla6131116[Tiempo_normal (ns)],3)</f>
        <v>9483</v>
      </c>
    </row>
    <row r="507" spans="2:32" x14ac:dyDescent="0.3">
      <c r="B507" s="19" t="s">
        <v>11</v>
      </c>
      <c r="C507" s="20">
        <f>ABS(C506-C505)</f>
        <v>800.75</v>
      </c>
      <c r="D507" s="21">
        <f>ABS(D506-D505)</f>
        <v>1041.5</v>
      </c>
      <c r="E507" s="19" t="s">
        <v>11</v>
      </c>
      <c r="F507" s="22">
        <f t="shared" ref="F507:L507" si="1">ABS(F506-F505)</f>
        <v>1557</v>
      </c>
      <c r="G507" s="23">
        <f t="shared" si="1"/>
        <v>2274.5</v>
      </c>
      <c r="H507" s="19" t="s">
        <v>11</v>
      </c>
      <c r="I507" s="24">
        <f t="shared" si="1"/>
        <v>3101.5</v>
      </c>
      <c r="J507" s="21">
        <f t="shared" si="1"/>
        <v>4746.75</v>
      </c>
      <c r="K507" s="19" t="s">
        <v>11</v>
      </c>
      <c r="L507" s="22">
        <f t="shared" si="1"/>
        <v>4364</v>
      </c>
      <c r="M507" s="23">
        <f>ABS(M506-M505)</f>
        <v>2225</v>
      </c>
      <c r="N507" s="19" t="s">
        <v>11</v>
      </c>
      <c r="O507" s="24">
        <f>ABS(O506-O505)</f>
        <v>31189.5</v>
      </c>
      <c r="P507" s="21">
        <f>ABS(P506-P505)</f>
        <v>4616.75</v>
      </c>
      <c r="S507" s="25" t="s">
        <v>12</v>
      </c>
      <c r="T507" s="26" t="s">
        <v>13</v>
      </c>
      <c r="W507" s="25" t="s">
        <v>12</v>
      </c>
      <c r="X507" s="26" t="s">
        <v>13</v>
      </c>
    </row>
    <row r="508" spans="2:32" x14ac:dyDescent="0.3">
      <c r="B508" s="19" t="s">
        <v>14</v>
      </c>
      <c r="C508" s="20">
        <f>C506+(C507*1.5)</f>
        <v>4495.375</v>
      </c>
      <c r="D508" s="21">
        <f>D506+(D507*1.5)</f>
        <v>3518.5</v>
      </c>
      <c r="E508" s="19" t="s">
        <v>14</v>
      </c>
      <c r="F508" s="22">
        <f t="shared" ref="F508:P508" si="2">F506+(F507*1.5)</f>
        <v>9605.25</v>
      </c>
      <c r="G508" s="23">
        <f t="shared" si="2"/>
        <v>6959.75</v>
      </c>
      <c r="H508" s="19" t="s">
        <v>14</v>
      </c>
      <c r="I508" s="24">
        <f t="shared" si="2"/>
        <v>25602.75</v>
      </c>
      <c r="J508" s="21">
        <f t="shared" si="2"/>
        <v>16500.875</v>
      </c>
      <c r="K508" s="19" t="s">
        <v>14</v>
      </c>
      <c r="L508" s="22">
        <f t="shared" si="2"/>
        <v>54211.25</v>
      </c>
      <c r="M508" s="23">
        <f t="shared" si="2"/>
        <v>9955</v>
      </c>
      <c r="N508" s="19" t="s">
        <v>14</v>
      </c>
      <c r="O508" s="24">
        <f t="shared" si="2"/>
        <v>206705.25</v>
      </c>
      <c r="P508" s="21">
        <f t="shared" si="2"/>
        <v>16408.125</v>
      </c>
      <c r="R508" s="16" t="s">
        <v>1</v>
      </c>
      <c r="S508" s="36">
        <f>AVERAGE(Tabla19712[Tiempo_lineal (ns)])/1000000</f>
        <v>3.209946E-3</v>
      </c>
      <c r="T508" s="37">
        <f>AVERAGE(Tabla19712[Tiempo_normal (ns)])/1000000</f>
        <v>1.5906780000000001E-3</v>
      </c>
      <c r="V508" s="16" t="s">
        <v>1</v>
      </c>
      <c r="W508" s="17">
        <v>33</v>
      </c>
      <c r="X508" s="17">
        <v>16</v>
      </c>
    </row>
    <row r="509" spans="2:32" x14ac:dyDescent="0.3">
      <c r="B509" s="29" t="s">
        <v>15</v>
      </c>
      <c r="C509" s="30">
        <f>C505-(C507*1.5)</f>
        <v>1292.375</v>
      </c>
      <c r="D509" s="31">
        <f>D505-(D507*1.5)</f>
        <v>-647.5</v>
      </c>
      <c r="E509" s="29" t="s">
        <v>15</v>
      </c>
      <c r="F509" s="32">
        <f t="shared" ref="F509:P509" si="3">F505-(F507*1.5)</f>
        <v>3377.25</v>
      </c>
      <c r="G509" s="33">
        <f t="shared" si="3"/>
        <v>-2138.25</v>
      </c>
      <c r="H509" s="29" t="s">
        <v>15</v>
      </c>
      <c r="I509" s="34">
        <f t="shared" si="3"/>
        <v>13196.75</v>
      </c>
      <c r="J509" s="31">
        <f t="shared" si="3"/>
        <v>-2486.125</v>
      </c>
      <c r="K509" s="29" t="s">
        <v>15</v>
      </c>
      <c r="L509" s="32">
        <f t="shared" si="3"/>
        <v>36755.25</v>
      </c>
      <c r="M509" s="33">
        <f t="shared" si="3"/>
        <v>1055</v>
      </c>
      <c r="N509" s="29" t="s">
        <v>15</v>
      </c>
      <c r="O509" s="34">
        <f t="shared" si="3"/>
        <v>81947.25</v>
      </c>
      <c r="P509" s="31">
        <f t="shared" si="3"/>
        <v>-2058.875</v>
      </c>
      <c r="R509" s="16" t="s">
        <v>2</v>
      </c>
      <c r="S509" s="38">
        <f>AVERAGE(Tabla310813[Tiempo_lineal (ns)])/1000000</f>
        <v>7.0259700000000003E-3</v>
      </c>
      <c r="T509" s="39">
        <f>AVERAGE(Tabla310813[Tiempo_normal (ns)])/1000000</f>
        <v>2.734382E-3</v>
      </c>
      <c r="V509" s="16" t="s">
        <v>2</v>
      </c>
      <c r="W509" s="17">
        <v>60</v>
      </c>
      <c r="X509" s="18">
        <v>16</v>
      </c>
    </row>
    <row r="510" spans="2:32" x14ac:dyDescent="0.3">
      <c r="R510" s="16" t="s">
        <v>2</v>
      </c>
      <c r="S510" s="36">
        <f>AVERAGE(Tabla411914[Tiempo_lineal (ns)])/1000000</f>
        <v>2.2182996E-2</v>
      </c>
      <c r="T510" s="37">
        <f>AVERAGE(Tabla411914[Tiempo_normal (ns)])/1000000</f>
        <v>9.1122960000000006E-3</v>
      </c>
      <c r="V510" s="16" t="s">
        <v>2</v>
      </c>
      <c r="W510" s="27">
        <v>76</v>
      </c>
      <c r="X510" s="28">
        <v>96</v>
      </c>
    </row>
    <row r="511" spans="2:32" x14ac:dyDescent="0.3">
      <c r="B511" s="16" t="s">
        <v>16</v>
      </c>
      <c r="C511" s="27">
        <f>AVERAGE(Tabla19712[Tiempo_lineal (ns)])</f>
        <v>3209.9459999999999</v>
      </c>
      <c r="D511" s="28">
        <f>AVERAGE(Tabla19712[Tiempo_normal (ns)])</f>
        <v>1590.6780000000001</v>
      </c>
      <c r="E511" s="16" t="s">
        <v>16</v>
      </c>
      <c r="F511" s="17">
        <f>AVERAGE(Tabla310813[Tiempo_lineal (ns)])</f>
        <v>7025.97</v>
      </c>
      <c r="G511" s="18">
        <f>AVERAGE(Tabla310813[Tiempo_normal (ns)])</f>
        <v>2734.3820000000001</v>
      </c>
      <c r="H511" s="16" t="s">
        <v>16</v>
      </c>
      <c r="I511" s="27">
        <f>AVERAGE(Tabla411914[Tiempo_lineal (ns)])</f>
        <v>22182.995999999999</v>
      </c>
      <c r="J511" s="28">
        <f>AVERAGE(Tabla411914[Tiempo_normal (ns)])</f>
        <v>9112.2960000000003</v>
      </c>
      <c r="K511" s="16" t="s">
        <v>16</v>
      </c>
      <c r="L511" s="17">
        <f>AVERAGE(Tabla5121015[Tiempo_lineal (ns)])</f>
        <v>44338.955999999998</v>
      </c>
      <c r="M511" s="18">
        <f>AVERAGE(Tabla5121015[Tiempo_normal (ns)])</f>
        <v>10325.941999999999</v>
      </c>
      <c r="N511" s="16" t="s">
        <v>16</v>
      </c>
      <c r="O511" s="27">
        <f>AVERAGE(Tabla6131116[Tiempo_lineal (ns)])</f>
        <v>203447.11799999999</v>
      </c>
      <c r="P511" s="28">
        <f>AVERAGE(Tabla6131116[Tiempo_normal (ns)])</f>
        <v>33031.589999999997</v>
      </c>
      <c r="R511" s="16" t="s">
        <v>3</v>
      </c>
      <c r="S511" s="38">
        <f>AVERAGE(Tabla5121015[Tiempo_lineal (ns)])/1000000</f>
        <v>4.4338955999999999E-2</v>
      </c>
      <c r="T511" s="39">
        <f>AVERAGE(Tabla5121015[Tiempo_normal (ns)])/1000000</f>
        <v>1.0325941999999999E-2</v>
      </c>
      <c r="V511" s="16" t="s">
        <v>3</v>
      </c>
      <c r="W511" s="17">
        <v>151</v>
      </c>
      <c r="X511" s="18">
        <v>91</v>
      </c>
    </row>
    <row r="512" spans="2:32" x14ac:dyDescent="0.3">
      <c r="R512" s="16" t="s">
        <v>4</v>
      </c>
      <c r="S512" s="36">
        <f>AVERAGE(Tabla6131116[Tiempo_lineal (ns)])/1000000</f>
        <v>0.20344711799999998</v>
      </c>
      <c r="T512" s="37">
        <f>AVERAGE(Tabla6131116[Tiempo_normal (ns)])/1000000</f>
        <v>3.303159E-2</v>
      </c>
      <c r="V512" s="16" t="s">
        <v>4</v>
      </c>
      <c r="W512" s="27">
        <v>116</v>
      </c>
      <c r="X512" s="28">
        <v>101</v>
      </c>
      <c r="AA512" s="40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1B06-2B14-4AF3-A950-6C3B9E71C999}">
  <dimension ref="B2:AF512"/>
  <sheetViews>
    <sheetView topLeftCell="L499" zoomScale="80" zoomScaleNormal="80" workbookViewId="0">
      <selection activeCell="AA512" sqref="AA512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6637</v>
      </c>
      <c r="D4">
        <v>4220</v>
      </c>
      <c r="E4">
        <v>1</v>
      </c>
      <c r="F4">
        <v>51421</v>
      </c>
      <c r="G4">
        <v>41812</v>
      </c>
      <c r="H4">
        <v>1</v>
      </c>
      <c r="I4">
        <v>406992</v>
      </c>
      <c r="J4">
        <v>374858</v>
      </c>
      <c r="K4">
        <v>1</v>
      </c>
      <c r="L4" s="35">
        <v>3930350</v>
      </c>
      <c r="M4" s="35">
        <v>3928720</v>
      </c>
      <c r="N4">
        <v>1</v>
      </c>
      <c r="O4" s="35">
        <v>40573800</v>
      </c>
      <c r="P4" s="35">
        <v>40209600</v>
      </c>
      <c r="R4" s="5">
        <v>1</v>
      </c>
      <c r="S4" t="b">
        <f>OR(Tabla197[[#This Row],[Tiempo_lineal (ns)]]&gt;$C$508,Tabla197[[#This Row],[Tiempo_lineal (ns)]]&lt;$C$509)</f>
        <v>1</v>
      </c>
      <c r="T4" t="b">
        <f>OR(Tabla197[[#This Row],[Tiempo_normal (ns)]]&gt;$D$508,Tabla197[[#This Row],[Tiempo_normal (ns)]]&lt;$D$509)</f>
        <v>0</v>
      </c>
      <c r="U4" s="5">
        <v>1</v>
      </c>
      <c r="V4" t="b">
        <f>OR(Tabla3108[[#This Row],[Tiempo_lineal (ns)]]&gt;$F$508,Tabla3108[[#This Row],[Tiempo_lineal (ns)]]&lt;$F$509)</f>
        <v>1</v>
      </c>
      <c r="W4" t="b">
        <f>OR(Tabla3108[[#This Row],[Tiempo_normal (ns)]]&gt;$G$508,Tabla3108[[#This Row],[Tiempo_normal (ns)]]&lt;$G$509)</f>
        <v>1</v>
      </c>
      <c r="X4" s="5">
        <v>1</v>
      </c>
      <c r="Y4" t="b">
        <f>OR(Tabla4119[[#This Row],[Tiempo_lineal (ns)]]&gt;$I$508,Tabla4119[[#This Row],[Tiempo_lineal (ns)]]&lt;$I$509)</f>
        <v>0</v>
      </c>
      <c r="Z4" t="b">
        <f>OR(Tabla4119[[#This Row],[Tiempo_normal (ns)]]&gt;$J$508,Tabla4119[[#This Row],[Tiempo_normal (ns)]]&lt;$J$509)</f>
        <v>0</v>
      </c>
      <c r="AA4" s="5">
        <v>1</v>
      </c>
      <c r="AB4" t="b">
        <f>OR(Tabla51210[[#This Row],[Tiempo_lineal (ns)]]&gt;$L$508,Tabla51210[[#This Row],[Tiempo_lineal (ns)]]&lt;$L$509)</f>
        <v>0</v>
      </c>
      <c r="AC4" t="b">
        <f>OR(Tabla51210[[#This Row],[Tiempo_normal (ns)]]&gt;$M$508,Tabla51210[[#This Row],[Tiempo_normal (ns)]]&lt;$M$509)</f>
        <v>0</v>
      </c>
      <c r="AD4" s="5">
        <v>1</v>
      </c>
      <c r="AE4" t="b">
        <f>OR(Tabla61311[[#This Row],[Tiempo_lineal (ns)]]&gt;$O$508,Tabla61311[[#This Row],[Tiempo_lineal (ns)]]&lt;$O$509)</f>
        <v>0</v>
      </c>
      <c r="AF4" s="6" t="b">
        <f>OR(Tabla61311[[#This Row],[Tiempo_normal (ns)]]&gt;$P$508,Tabla61311[[#This Row],[Tiempo_normal (ns)]]&lt;$P$509)</f>
        <v>0</v>
      </c>
    </row>
    <row r="5" spans="2:32" x14ac:dyDescent="0.3">
      <c r="B5">
        <v>2</v>
      </c>
      <c r="C5">
        <v>4650</v>
      </c>
      <c r="D5">
        <v>4097</v>
      </c>
      <c r="E5">
        <v>2</v>
      </c>
      <c r="F5">
        <v>43968</v>
      </c>
      <c r="G5">
        <v>42235</v>
      </c>
      <c r="H5">
        <v>2</v>
      </c>
      <c r="I5">
        <v>397896</v>
      </c>
      <c r="J5">
        <v>390564</v>
      </c>
      <c r="K5">
        <v>2</v>
      </c>
      <c r="L5" s="35">
        <v>4264590</v>
      </c>
      <c r="M5" s="35">
        <v>3964850</v>
      </c>
      <c r="N5">
        <v>2</v>
      </c>
      <c r="O5" s="35">
        <v>42111900</v>
      </c>
      <c r="P5" s="35">
        <v>39755900</v>
      </c>
      <c r="R5" s="7">
        <v>2</v>
      </c>
      <c r="S5" t="b">
        <f>OR(Tabla197[[#This Row],[Tiempo_lineal (ns)]]&gt;$C$508,Tabla197[[#This Row],[Tiempo_lineal (ns)]]&lt;$C$509)</f>
        <v>0</v>
      </c>
      <c r="T5" t="b">
        <f>OR(Tabla197[[#This Row],[Tiempo_normal (ns)]]&gt;$D$508,Tabla197[[#This Row],[Tiempo_normal (ns)]]&lt;$D$509)</f>
        <v>0</v>
      </c>
      <c r="U5" s="7">
        <v>2</v>
      </c>
      <c r="V5" t="b">
        <f>OR(Tabla3108[[#This Row],[Tiempo_lineal (ns)]]&gt;$F$508,Tabla3108[[#This Row],[Tiempo_lineal (ns)]]&lt;$F$509)</f>
        <v>1</v>
      </c>
      <c r="W5" t="b">
        <f>OR(Tabla3108[[#This Row],[Tiempo_normal (ns)]]&gt;$G$508,Tabla3108[[#This Row],[Tiempo_normal (ns)]]&lt;$G$509)</f>
        <v>1</v>
      </c>
      <c r="X5" s="7">
        <v>2</v>
      </c>
      <c r="Y5" t="b">
        <f>OR(Tabla4119[[#This Row],[Tiempo_lineal (ns)]]&gt;$I$508,Tabla4119[[#This Row],[Tiempo_lineal (ns)]]&lt;$I$509)</f>
        <v>0</v>
      </c>
      <c r="Z5" t="b">
        <f>OR(Tabla4119[[#This Row],[Tiempo_normal (ns)]]&gt;$J$508,Tabla4119[[#This Row],[Tiempo_normal (ns)]]&lt;$J$509)</f>
        <v>0</v>
      </c>
      <c r="AA5" s="7">
        <v>2</v>
      </c>
      <c r="AB5" t="b">
        <f>OR(Tabla51210[[#This Row],[Tiempo_lineal (ns)]]&gt;$L$508,Tabla51210[[#This Row],[Tiempo_lineal (ns)]]&lt;$L$509)</f>
        <v>0</v>
      </c>
      <c r="AC5" t="b">
        <f>OR(Tabla51210[[#This Row],[Tiempo_normal (ns)]]&gt;$M$508,Tabla51210[[#This Row],[Tiempo_normal (ns)]]&lt;$M$509)</f>
        <v>0</v>
      </c>
      <c r="AD5" s="7">
        <v>2</v>
      </c>
      <c r="AE5" t="b">
        <f>OR(Tabla61311[[#This Row],[Tiempo_lineal (ns)]]&gt;$O$508,Tabla61311[[#This Row],[Tiempo_lineal (ns)]]&lt;$O$509)</f>
        <v>0</v>
      </c>
      <c r="AF5" s="6" t="b">
        <f>OR(Tabla61311[[#This Row],[Tiempo_normal (ns)]]&gt;$P$508,Tabla61311[[#This Row],[Tiempo_normal (ns)]]&lt;$P$509)</f>
        <v>0</v>
      </c>
    </row>
    <row r="6" spans="2:32" x14ac:dyDescent="0.3">
      <c r="B6">
        <v>3</v>
      </c>
      <c r="C6">
        <v>4964</v>
      </c>
      <c r="D6">
        <v>3903</v>
      </c>
      <c r="E6">
        <v>3</v>
      </c>
      <c r="F6">
        <v>43998</v>
      </c>
      <c r="G6">
        <v>43832</v>
      </c>
      <c r="H6">
        <v>3</v>
      </c>
      <c r="I6">
        <v>393988</v>
      </c>
      <c r="J6">
        <v>441264</v>
      </c>
      <c r="K6">
        <v>3</v>
      </c>
      <c r="L6" s="35">
        <v>4066900</v>
      </c>
      <c r="M6" s="35">
        <v>4019510</v>
      </c>
      <c r="N6">
        <v>3</v>
      </c>
      <c r="O6" s="35">
        <v>40671300</v>
      </c>
      <c r="P6" s="35">
        <v>40878500</v>
      </c>
      <c r="R6" s="5">
        <v>3</v>
      </c>
      <c r="S6" t="b">
        <f>OR(Tabla197[[#This Row],[Tiempo_lineal (ns)]]&gt;$C$508,Tabla197[[#This Row],[Tiempo_lineal (ns)]]&lt;$C$509)</f>
        <v>0</v>
      </c>
      <c r="T6" t="b">
        <f>OR(Tabla197[[#This Row],[Tiempo_normal (ns)]]&gt;$D$508,Tabla197[[#This Row],[Tiempo_normal (ns)]]&lt;$D$509)</f>
        <v>0</v>
      </c>
      <c r="U6" s="5">
        <v>3</v>
      </c>
      <c r="V6" t="b">
        <f>OR(Tabla3108[[#This Row],[Tiempo_lineal (ns)]]&gt;$F$508,Tabla3108[[#This Row],[Tiempo_lineal (ns)]]&lt;$F$509)</f>
        <v>1</v>
      </c>
      <c r="W6" t="b">
        <f>OR(Tabla3108[[#This Row],[Tiempo_normal (ns)]]&gt;$G$508,Tabla3108[[#This Row],[Tiempo_normal (ns)]]&lt;$G$509)</f>
        <v>1</v>
      </c>
      <c r="X6" s="5">
        <v>3</v>
      </c>
      <c r="Y6" t="b">
        <f>OR(Tabla4119[[#This Row],[Tiempo_lineal (ns)]]&gt;$I$508,Tabla4119[[#This Row],[Tiempo_lineal (ns)]]&lt;$I$509)</f>
        <v>0</v>
      </c>
      <c r="Z6" t="b">
        <f>OR(Tabla4119[[#This Row],[Tiempo_normal (ns)]]&gt;$J$508,Tabla4119[[#This Row],[Tiempo_normal (ns)]]&lt;$J$509)</f>
        <v>0</v>
      </c>
      <c r="AA6" s="5">
        <v>3</v>
      </c>
      <c r="AB6" t="b">
        <f>OR(Tabla51210[[#This Row],[Tiempo_lineal (ns)]]&gt;$L$508,Tabla51210[[#This Row],[Tiempo_lineal (ns)]]&lt;$L$509)</f>
        <v>0</v>
      </c>
      <c r="AC6" t="b">
        <f>OR(Tabla51210[[#This Row],[Tiempo_normal (ns)]]&gt;$M$508,Tabla51210[[#This Row],[Tiempo_normal (ns)]]&lt;$M$509)</f>
        <v>0</v>
      </c>
      <c r="AD6" s="5">
        <v>3</v>
      </c>
      <c r="AE6" t="b">
        <f>OR(Tabla61311[[#This Row],[Tiempo_lineal (ns)]]&gt;$O$508,Tabla61311[[#This Row],[Tiempo_lineal (ns)]]&lt;$O$509)</f>
        <v>0</v>
      </c>
      <c r="AF6" s="6" t="b">
        <f>OR(Tabla61311[[#This Row],[Tiempo_normal (ns)]]&gt;$P$508,Tabla61311[[#This Row],[Tiempo_normal (ns)]]&lt;$P$509)</f>
        <v>0</v>
      </c>
    </row>
    <row r="7" spans="2:32" x14ac:dyDescent="0.3">
      <c r="B7">
        <v>4</v>
      </c>
      <c r="C7">
        <v>4536</v>
      </c>
      <c r="D7">
        <v>4747</v>
      </c>
      <c r="E7">
        <v>4</v>
      </c>
      <c r="F7">
        <v>46778</v>
      </c>
      <c r="G7">
        <v>38441</v>
      </c>
      <c r="H7">
        <v>4</v>
      </c>
      <c r="I7">
        <v>397370</v>
      </c>
      <c r="J7">
        <v>384687</v>
      </c>
      <c r="K7">
        <v>4</v>
      </c>
      <c r="L7" s="35">
        <v>4196690</v>
      </c>
      <c r="M7" s="35">
        <v>4404270</v>
      </c>
      <c r="N7">
        <v>4</v>
      </c>
      <c r="O7" s="35">
        <v>40817000</v>
      </c>
      <c r="P7" s="35">
        <v>47302900</v>
      </c>
      <c r="R7" s="7">
        <v>4</v>
      </c>
      <c r="S7" t="b">
        <f>OR(Tabla197[[#This Row],[Tiempo_lineal (ns)]]&gt;$C$508,Tabla197[[#This Row],[Tiempo_lineal (ns)]]&lt;$C$509)</f>
        <v>0</v>
      </c>
      <c r="T7" t="b">
        <f>OR(Tabla197[[#This Row],[Tiempo_normal (ns)]]&gt;$D$508,Tabla197[[#This Row],[Tiempo_normal (ns)]]&lt;$D$509)</f>
        <v>0</v>
      </c>
      <c r="U7" s="7">
        <v>4</v>
      </c>
      <c r="V7" t="b">
        <f>OR(Tabla3108[[#This Row],[Tiempo_lineal (ns)]]&gt;$F$508,Tabla3108[[#This Row],[Tiempo_lineal (ns)]]&lt;$F$509)</f>
        <v>1</v>
      </c>
      <c r="W7" t="b">
        <f>OR(Tabla3108[[#This Row],[Tiempo_normal (ns)]]&gt;$G$508,Tabla3108[[#This Row],[Tiempo_normal (ns)]]&lt;$G$509)</f>
        <v>0</v>
      </c>
      <c r="X7" s="7">
        <v>4</v>
      </c>
      <c r="Y7" t="b">
        <f>OR(Tabla4119[[#This Row],[Tiempo_lineal (ns)]]&gt;$I$508,Tabla4119[[#This Row],[Tiempo_lineal (ns)]]&lt;$I$509)</f>
        <v>0</v>
      </c>
      <c r="Z7" t="b">
        <f>OR(Tabla4119[[#This Row],[Tiempo_normal (ns)]]&gt;$J$508,Tabla4119[[#This Row],[Tiempo_normal (ns)]]&lt;$J$509)</f>
        <v>0</v>
      </c>
      <c r="AA7" s="7">
        <v>4</v>
      </c>
      <c r="AB7" t="b">
        <f>OR(Tabla51210[[#This Row],[Tiempo_lineal (ns)]]&gt;$L$508,Tabla51210[[#This Row],[Tiempo_lineal (ns)]]&lt;$L$509)</f>
        <v>0</v>
      </c>
      <c r="AC7" t="b">
        <f>OR(Tabla51210[[#This Row],[Tiempo_normal (ns)]]&gt;$M$508,Tabla51210[[#This Row],[Tiempo_normal (ns)]]&lt;$M$509)</f>
        <v>0</v>
      </c>
      <c r="AD7" s="7">
        <v>4</v>
      </c>
      <c r="AE7" t="b">
        <f>OR(Tabla61311[[#This Row],[Tiempo_lineal (ns)]]&gt;$O$508,Tabla61311[[#This Row],[Tiempo_lineal (ns)]]&lt;$O$509)</f>
        <v>0</v>
      </c>
      <c r="AF7" s="6" t="b">
        <f>OR(Tabla61311[[#This Row],[Tiempo_normal (ns)]]&gt;$P$508,Tabla61311[[#This Row],[Tiempo_normal (ns)]]&lt;$P$509)</f>
        <v>1</v>
      </c>
    </row>
    <row r="8" spans="2:32" x14ac:dyDescent="0.3">
      <c r="B8">
        <v>5</v>
      </c>
      <c r="C8">
        <v>5268</v>
      </c>
      <c r="D8">
        <v>3898</v>
      </c>
      <c r="E8">
        <v>5</v>
      </c>
      <c r="F8">
        <v>40279</v>
      </c>
      <c r="G8">
        <v>45496</v>
      </c>
      <c r="H8">
        <v>5</v>
      </c>
      <c r="I8">
        <v>383919</v>
      </c>
      <c r="J8">
        <v>374784</v>
      </c>
      <c r="K8">
        <v>5</v>
      </c>
      <c r="L8" s="35">
        <v>4257390</v>
      </c>
      <c r="M8" s="35">
        <v>4048720</v>
      </c>
      <c r="N8">
        <v>5</v>
      </c>
      <c r="O8" s="35">
        <v>40396900</v>
      </c>
      <c r="P8" s="35">
        <v>40128300</v>
      </c>
      <c r="R8" s="5">
        <v>5</v>
      </c>
      <c r="S8" t="b">
        <f>OR(Tabla197[[#This Row],[Tiempo_lineal (ns)]]&gt;$C$508,Tabla197[[#This Row],[Tiempo_lineal (ns)]]&lt;$C$509)</f>
        <v>0</v>
      </c>
      <c r="T8" t="b">
        <f>OR(Tabla197[[#This Row],[Tiempo_normal (ns)]]&gt;$D$508,Tabla197[[#This Row],[Tiempo_normal (ns)]]&lt;$D$509)</f>
        <v>0</v>
      </c>
      <c r="U8" s="5">
        <v>5</v>
      </c>
      <c r="V8" t="b">
        <f>OR(Tabla3108[[#This Row],[Tiempo_lineal (ns)]]&gt;$F$508,Tabla3108[[#This Row],[Tiempo_lineal (ns)]]&lt;$F$509)</f>
        <v>0</v>
      </c>
      <c r="W8" t="b">
        <f>OR(Tabla3108[[#This Row],[Tiempo_normal (ns)]]&gt;$G$508,Tabla3108[[#This Row],[Tiempo_normal (ns)]]&lt;$G$509)</f>
        <v>1</v>
      </c>
      <c r="X8" s="5">
        <v>5</v>
      </c>
      <c r="Y8" t="b">
        <f>OR(Tabla4119[[#This Row],[Tiempo_lineal (ns)]]&gt;$I$508,Tabla4119[[#This Row],[Tiempo_lineal (ns)]]&lt;$I$509)</f>
        <v>0</v>
      </c>
      <c r="Z8" t="b">
        <f>OR(Tabla4119[[#This Row],[Tiempo_normal (ns)]]&gt;$J$508,Tabla4119[[#This Row],[Tiempo_normal (ns)]]&lt;$J$509)</f>
        <v>0</v>
      </c>
      <c r="AA8" s="5">
        <v>5</v>
      </c>
      <c r="AB8" t="b">
        <f>OR(Tabla51210[[#This Row],[Tiempo_lineal (ns)]]&gt;$L$508,Tabla51210[[#This Row],[Tiempo_lineal (ns)]]&lt;$L$509)</f>
        <v>0</v>
      </c>
      <c r="AC8" t="b">
        <f>OR(Tabla51210[[#This Row],[Tiempo_normal (ns)]]&gt;$M$508,Tabla51210[[#This Row],[Tiempo_normal (ns)]]&lt;$M$509)</f>
        <v>0</v>
      </c>
      <c r="AD8" s="5">
        <v>5</v>
      </c>
      <c r="AE8" t="b">
        <f>OR(Tabla61311[[#This Row],[Tiempo_lineal (ns)]]&gt;$O$508,Tabla61311[[#This Row],[Tiempo_lineal (ns)]]&lt;$O$509)</f>
        <v>0</v>
      </c>
      <c r="AF8" s="6" t="b">
        <f>OR(Tabla61311[[#This Row],[Tiempo_normal (ns)]]&gt;$P$508,Tabla61311[[#This Row],[Tiempo_normal (ns)]]&lt;$P$509)</f>
        <v>0</v>
      </c>
    </row>
    <row r="9" spans="2:32" x14ac:dyDescent="0.3">
      <c r="B9">
        <v>6</v>
      </c>
      <c r="C9">
        <v>4436</v>
      </c>
      <c r="D9">
        <v>3895</v>
      </c>
      <c r="E9">
        <v>6</v>
      </c>
      <c r="F9">
        <v>91184</v>
      </c>
      <c r="G9">
        <v>39586</v>
      </c>
      <c r="H9">
        <v>6</v>
      </c>
      <c r="I9">
        <v>388034</v>
      </c>
      <c r="J9">
        <v>376276</v>
      </c>
      <c r="K9">
        <v>6</v>
      </c>
      <c r="L9" s="35">
        <v>4054640</v>
      </c>
      <c r="M9" s="35">
        <v>4509150</v>
      </c>
      <c r="N9">
        <v>6</v>
      </c>
      <c r="O9" s="35">
        <v>40776100</v>
      </c>
      <c r="P9" s="35">
        <v>41487600</v>
      </c>
      <c r="R9" s="7">
        <v>6</v>
      </c>
      <c r="S9" t="b">
        <f>OR(Tabla197[[#This Row],[Tiempo_lineal (ns)]]&gt;$C$508,Tabla197[[#This Row],[Tiempo_lineal (ns)]]&lt;$C$509)</f>
        <v>0</v>
      </c>
      <c r="T9" t="b">
        <f>OR(Tabla197[[#This Row],[Tiempo_normal (ns)]]&gt;$D$508,Tabla197[[#This Row],[Tiempo_normal (ns)]]&lt;$D$509)</f>
        <v>0</v>
      </c>
      <c r="U9" s="7">
        <v>6</v>
      </c>
      <c r="V9" t="b">
        <f>OR(Tabla3108[[#This Row],[Tiempo_lineal (ns)]]&gt;$F$508,Tabla3108[[#This Row],[Tiempo_lineal (ns)]]&lt;$F$509)</f>
        <v>1</v>
      </c>
      <c r="W9" t="b">
        <f>OR(Tabla3108[[#This Row],[Tiempo_normal (ns)]]&gt;$G$508,Tabla3108[[#This Row],[Tiempo_normal (ns)]]&lt;$G$509)</f>
        <v>0</v>
      </c>
      <c r="X9" s="7">
        <v>6</v>
      </c>
      <c r="Y9" t="b">
        <f>OR(Tabla4119[[#This Row],[Tiempo_lineal (ns)]]&gt;$I$508,Tabla4119[[#This Row],[Tiempo_lineal (ns)]]&lt;$I$509)</f>
        <v>0</v>
      </c>
      <c r="Z9" t="b">
        <f>OR(Tabla4119[[#This Row],[Tiempo_normal (ns)]]&gt;$J$508,Tabla4119[[#This Row],[Tiempo_normal (ns)]]&lt;$J$509)</f>
        <v>0</v>
      </c>
      <c r="AA9" s="7">
        <v>6</v>
      </c>
      <c r="AB9" t="b">
        <f>OR(Tabla51210[[#This Row],[Tiempo_lineal (ns)]]&gt;$L$508,Tabla51210[[#This Row],[Tiempo_lineal (ns)]]&lt;$L$509)</f>
        <v>0</v>
      </c>
      <c r="AC9" t="b">
        <f>OR(Tabla51210[[#This Row],[Tiempo_normal (ns)]]&gt;$M$508,Tabla51210[[#This Row],[Tiempo_normal (ns)]]&lt;$M$509)</f>
        <v>0</v>
      </c>
      <c r="AD9" s="7">
        <v>6</v>
      </c>
      <c r="AE9" t="b">
        <f>OR(Tabla61311[[#This Row],[Tiempo_lineal (ns)]]&gt;$O$508,Tabla61311[[#This Row],[Tiempo_lineal (ns)]]&lt;$O$509)</f>
        <v>0</v>
      </c>
      <c r="AF9" s="6" t="b">
        <f>OR(Tabla61311[[#This Row],[Tiempo_normal (ns)]]&gt;$P$508,Tabla61311[[#This Row],[Tiempo_normal (ns)]]&lt;$P$509)</f>
        <v>0</v>
      </c>
    </row>
    <row r="10" spans="2:32" x14ac:dyDescent="0.3">
      <c r="B10">
        <v>7</v>
      </c>
      <c r="C10">
        <v>4399</v>
      </c>
      <c r="D10">
        <v>3951</v>
      </c>
      <c r="E10">
        <v>7</v>
      </c>
      <c r="F10">
        <v>38962</v>
      </c>
      <c r="G10">
        <v>40541</v>
      </c>
      <c r="H10">
        <v>7</v>
      </c>
      <c r="I10">
        <v>387352</v>
      </c>
      <c r="J10">
        <v>382711</v>
      </c>
      <c r="K10">
        <v>7</v>
      </c>
      <c r="L10" s="35">
        <v>4076950</v>
      </c>
      <c r="M10" s="35">
        <v>3887250</v>
      </c>
      <c r="N10">
        <v>7</v>
      </c>
      <c r="O10" s="35">
        <v>43817200</v>
      </c>
      <c r="P10" s="35">
        <v>43946700</v>
      </c>
      <c r="R10" s="5">
        <v>7</v>
      </c>
      <c r="S10" t="b">
        <f>OR(Tabla197[[#This Row],[Tiempo_lineal (ns)]]&gt;$C$508,Tabla197[[#This Row],[Tiempo_lineal (ns)]]&lt;$C$509)</f>
        <v>0</v>
      </c>
      <c r="T10" t="b">
        <f>OR(Tabla197[[#This Row],[Tiempo_normal (ns)]]&gt;$D$508,Tabla197[[#This Row],[Tiempo_normal (ns)]]&lt;$D$509)</f>
        <v>0</v>
      </c>
      <c r="U10" s="5">
        <v>7</v>
      </c>
      <c r="V10" t="b">
        <f>OR(Tabla3108[[#This Row],[Tiempo_lineal (ns)]]&gt;$F$508,Tabla3108[[#This Row],[Tiempo_lineal (ns)]]&lt;$F$509)</f>
        <v>0</v>
      </c>
      <c r="W10" t="b">
        <f>OR(Tabla3108[[#This Row],[Tiempo_normal (ns)]]&gt;$G$508,Tabla3108[[#This Row],[Tiempo_normal (ns)]]&lt;$G$509)</f>
        <v>0</v>
      </c>
      <c r="X10" s="5">
        <v>7</v>
      </c>
      <c r="Y10" t="b">
        <f>OR(Tabla4119[[#This Row],[Tiempo_lineal (ns)]]&gt;$I$508,Tabla4119[[#This Row],[Tiempo_lineal (ns)]]&lt;$I$509)</f>
        <v>0</v>
      </c>
      <c r="Z10" t="b">
        <f>OR(Tabla4119[[#This Row],[Tiempo_normal (ns)]]&gt;$J$508,Tabla4119[[#This Row],[Tiempo_normal (ns)]]&lt;$J$509)</f>
        <v>0</v>
      </c>
      <c r="AA10" s="5">
        <v>7</v>
      </c>
      <c r="AB10" t="b">
        <f>OR(Tabla51210[[#This Row],[Tiempo_lineal (ns)]]&gt;$L$508,Tabla51210[[#This Row],[Tiempo_lineal (ns)]]&lt;$L$509)</f>
        <v>0</v>
      </c>
      <c r="AC10" t="b">
        <f>OR(Tabla51210[[#This Row],[Tiempo_normal (ns)]]&gt;$M$508,Tabla51210[[#This Row],[Tiempo_normal (ns)]]&lt;$M$509)</f>
        <v>0</v>
      </c>
      <c r="AD10" s="5">
        <v>7</v>
      </c>
      <c r="AE10" t="b">
        <f>OR(Tabla61311[[#This Row],[Tiempo_lineal (ns)]]&gt;$O$508,Tabla61311[[#This Row],[Tiempo_lineal (ns)]]&lt;$O$509)</f>
        <v>0</v>
      </c>
      <c r="AF10" s="6" t="b">
        <f>OR(Tabla61311[[#This Row],[Tiempo_normal (ns)]]&gt;$P$508,Tabla61311[[#This Row],[Tiempo_normal (ns)]]&lt;$P$509)</f>
        <v>0</v>
      </c>
    </row>
    <row r="11" spans="2:32" x14ac:dyDescent="0.3">
      <c r="B11">
        <v>8</v>
      </c>
      <c r="C11">
        <v>4509</v>
      </c>
      <c r="D11">
        <v>4035</v>
      </c>
      <c r="E11">
        <v>8</v>
      </c>
      <c r="F11">
        <v>43506</v>
      </c>
      <c r="G11">
        <v>42720</v>
      </c>
      <c r="H11">
        <v>8</v>
      </c>
      <c r="I11">
        <v>482043</v>
      </c>
      <c r="J11">
        <v>516349</v>
      </c>
      <c r="K11">
        <v>8</v>
      </c>
      <c r="L11" s="35">
        <v>4512650</v>
      </c>
      <c r="M11" s="35">
        <v>4178000</v>
      </c>
      <c r="N11">
        <v>8</v>
      </c>
      <c r="O11" s="35">
        <v>42220300</v>
      </c>
      <c r="P11" s="35">
        <v>39300200</v>
      </c>
      <c r="R11" s="7">
        <v>8</v>
      </c>
      <c r="S11" t="b">
        <f>OR(Tabla197[[#This Row],[Tiempo_lineal (ns)]]&gt;$C$508,Tabla197[[#This Row],[Tiempo_lineal (ns)]]&lt;$C$509)</f>
        <v>0</v>
      </c>
      <c r="T11" t="b">
        <f>OR(Tabla197[[#This Row],[Tiempo_normal (ns)]]&gt;$D$508,Tabla197[[#This Row],[Tiempo_normal (ns)]]&lt;$D$509)</f>
        <v>0</v>
      </c>
      <c r="U11" s="7">
        <v>8</v>
      </c>
      <c r="V11" t="b">
        <f>OR(Tabla3108[[#This Row],[Tiempo_lineal (ns)]]&gt;$F$508,Tabla3108[[#This Row],[Tiempo_lineal (ns)]]&lt;$F$509)</f>
        <v>0</v>
      </c>
      <c r="W11" t="b">
        <f>OR(Tabla3108[[#This Row],[Tiempo_normal (ns)]]&gt;$G$508,Tabla3108[[#This Row],[Tiempo_normal (ns)]]&lt;$G$509)</f>
        <v>1</v>
      </c>
      <c r="X11" s="7">
        <v>8</v>
      </c>
      <c r="Y11" t="b">
        <f>OR(Tabla4119[[#This Row],[Tiempo_lineal (ns)]]&gt;$I$508,Tabla4119[[#This Row],[Tiempo_lineal (ns)]]&lt;$I$509)</f>
        <v>0</v>
      </c>
      <c r="Z11" t="b">
        <f>OR(Tabla4119[[#This Row],[Tiempo_normal (ns)]]&gt;$J$508,Tabla4119[[#This Row],[Tiempo_normal (ns)]]&lt;$J$509)</f>
        <v>1</v>
      </c>
      <c r="AA11" s="7">
        <v>8</v>
      </c>
      <c r="AB11" t="b">
        <f>OR(Tabla51210[[#This Row],[Tiempo_lineal (ns)]]&gt;$L$508,Tabla51210[[#This Row],[Tiempo_lineal (ns)]]&lt;$L$509)</f>
        <v>0</v>
      </c>
      <c r="AC11" t="b">
        <f>OR(Tabla51210[[#This Row],[Tiempo_normal (ns)]]&gt;$M$508,Tabla51210[[#This Row],[Tiempo_normal (ns)]]&lt;$M$509)</f>
        <v>0</v>
      </c>
      <c r="AD11" s="7">
        <v>8</v>
      </c>
      <c r="AE11" t="b">
        <f>OR(Tabla61311[[#This Row],[Tiempo_lineal (ns)]]&gt;$O$508,Tabla61311[[#This Row],[Tiempo_lineal (ns)]]&lt;$O$509)</f>
        <v>0</v>
      </c>
      <c r="AF11" s="6" t="b">
        <f>OR(Tabla61311[[#This Row],[Tiempo_normal (ns)]]&gt;$P$508,Tabla61311[[#This Row],[Tiempo_normal (ns)]]&lt;$P$509)</f>
        <v>0</v>
      </c>
    </row>
    <row r="12" spans="2:32" x14ac:dyDescent="0.3">
      <c r="B12">
        <v>9</v>
      </c>
      <c r="C12">
        <v>5033</v>
      </c>
      <c r="D12">
        <v>4088</v>
      </c>
      <c r="E12">
        <v>9</v>
      </c>
      <c r="F12">
        <v>43569</v>
      </c>
      <c r="G12">
        <v>38271</v>
      </c>
      <c r="H12">
        <v>9</v>
      </c>
      <c r="I12">
        <v>439756</v>
      </c>
      <c r="J12">
        <v>383201</v>
      </c>
      <c r="K12">
        <v>9</v>
      </c>
      <c r="L12" s="35">
        <v>4477820</v>
      </c>
      <c r="M12" s="35">
        <v>5255870</v>
      </c>
      <c r="N12">
        <v>9</v>
      </c>
      <c r="O12" s="35">
        <v>40937200</v>
      </c>
      <c r="P12" s="35">
        <v>41117800</v>
      </c>
      <c r="R12" s="5">
        <v>9</v>
      </c>
      <c r="S12" t="b">
        <f>OR(Tabla197[[#This Row],[Tiempo_lineal (ns)]]&gt;$C$508,Tabla197[[#This Row],[Tiempo_lineal (ns)]]&lt;$C$509)</f>
        <v>0</v>
      </c>
      <c r="T12" t="b">
        <f>OR(Tabla197[[#This Row],[Tiempo_normal (ns)]]&gt;$D$508,Tabla197[[#This Row],[Tiempo_normal (ns)]]&lt;$D$509)</f>
        <v>0</v>
      </c>
      <c r="U12" s="5">
        <v>9</v>
      </c>
      <c r="V12" t="b">
        <f>OR(Tabla3108[[#This Row],[Tiempo_lineal (ns)]]&gt;$F$508,Tabla3108[[#This Row],[Tiempo_lineal (ns)]]&lt;$F$509)</f>
        <v>0</v>
      </c>
      <c r="W12" t="b">
        <f>OR(Tabla3108[[#This Row],[Tiempo_normal (ns)]]&gt;$G$508,Tabla3108[[#This Row],[Tiempo_normal (ns)]]&lt;$G$509)</f>
        <v>0</v>
      </c>
      <c r="X12" s="5">
        <v>9</v>
      </c>
      <c r="Y12" t="b">
        <f>OR(Tabla4119[[#This Row],[Tiempo_lineal (ns)]]&gt;$I$508,Tabla4119[[#This Row],[Tiempo_lineal (ns)]]&lt;$I$509)</f>
        <v>0</v>
      </c>
      <c r="Z12" t="b">
        <f>OR(Tabla4119[[#This Row],[Tiempo_normal (ns)]]&gt;$J$508,Tabla4119[[#This Row],[Tiempo_normal (ns)]]&lt;$J$509)</f>
        <v>0</v>
      </c>
      <c r="AA12" s="5">
        <v>9</v>
      </c>
      <c r="AB12" t="b">
        <f>OR(Tabla51210[[#This Row],[Tiempo_lineal (ns)]]&gt;$L$508,Tabla51210[[#This Row],[Tiempo_lineal (ns)]]&lt;$L$509)</f>
        <v>0</v>
      </c>
      <c r="AC12" t="b">
        <f>OR(Tabla51210[[#This Row],[Tiempo_normal (ns)]]&gt;$M$508,Tabla51210[[#This Row],[Tiempo_normal (ns)]]&lt;$M$509)</f>
        <v>1</v>
      </c>
      <c r="AD12" s="5">
        <v>9</v>
      </c>
      <c r="AE12" t="b">
        <f>OR(Tabla61311[[#This Row],[Tiempo_lineal (ns)]]&gt;$O$508,Tabla61311[[#This Row],[Tiempo_lineal (ns)]]&lt;$O$509)</f>
        <v>0</v>
      </c>
      <c r="AF12" s="6" t="b">
        <f>OR(Tabla61311[[#This Row],[Tiempo_normal (ns)]]&gt;$P$508,Tabla61311[[#This Row],[Tiempo_normal (ns)]]&lt;$P$509)</f>
        <v>0</v>
      </c>
    </row>
    <row r="13" spans="2:32" x14ac:dyDescent="0.3">
      <c r="B13">
        <v>10</v>
      </c>
      <c r="C13">
        <v>5043</v>
      </c>
      <c r="D13">
        <v>4220</v>
      </c>
      <c r="E13">
        <v>10</v>
      </c>
      <c r="F13">
        <v>43325</v>
      </c>
      <c r="G13">
        <v>38114</v>
      </c>
      <c r="H13">
        <v>10</v>
      </c>
      <c r="I13">
        <v>406590</v>
      </c>
      <c r="J13">
        <v>376376</v>
      </c>
      <c r="K13">
        <v>10</v>
      </c>
      <c r="L13" s="35">
        <v>4117190</v>
      </c>
      <c r="M13" s="35">
        <v>4264110</v>
      </c>
      <c r="N13">
        <v>10</v>
      </c>
      <c r="O13" s="35">
        <v>40087500</v>
      </c>
      <c r="P13" s="35">
        <v>44745600</v>
      </c>
      <c r="R13" s="7">
        <v>10</v>
      </c>
      <c r="S13" t="b">
        <f>OR(Tabla197[[#This Row],[Tiempo_lineal (ns)]]&gt;$C$508,Tabla197[[#This Row],[Tiempo_lineal (ns)]]&lt;$C$509)</f>
        <v>0</v>
      </c>
      <c r="T13" t="b">
        <f>OR(Tabla197[[#This Row],[Tiempo_normal (ns)]]&gt;$D$508,Tabla197[[#This Row],[Tiempo_normal (ns)]]&lt;$D$509)</f>
        <v>0</v>
      </c>
      <c r="U13" s="7">
        <v>10</v>
      </c>
      <c r="V13" t="b">
        <f>OR(Tabla3108[[#This Row],[Tiempo_lineal (ns)]]&gt;$F$508,Tabla3108[[#This Row],[Tiempo_lineal (ns)]]&lt;$F$509)</f>
        <v>0</v>
      </c>
      <c r="W13" t="b">
        <f>OR(Tabla3108[[#This Row],[Tiempo_normal (ns)]]&gt;$G$508,Tabla3108[[#This Row],[Tiempo_normal (ns)]]&lt;$G$509)</f>
        <v>0</v>
      </c>
      <c r="X13" s="7">
        <v>10</v>
      </c>
      <c r="Y13" t="b">
        <f>OR(Tabla4119[[#This Row],[Tiempo_lineal (ns)]]&gt;$I$508,Tabla4119[[#This Row],[Tiempo_lineal (ns)]]&lt;$I$509)</f>
        <v>0</v>
      </c>
      <c r="Z13" t="b">
        <f>OR(Tabla4119[[#This Row],[Tiempo_normal (ns)]]&gt;$J$508,Tabla4119[[#This Row],[Tiempo_normal (ns)]]&lt;$J$509)</f>
        <v>0</v>
      </c>
      <c r="AA13" s="7">
        <v>10</v>
      </c>
      <c r="AB13" t="b">
        <f>OR(Tabla51210[[#This Row],[Tiempo_lineal (ns)]]&gt;$L$508,Tabla51210[[#This Row],[Tiempo_lineal (ns)]]&lt;$L$509)</f>
        <v>0</v>
      </c>
      <c r="AC13" t="b">
        <f>OR(Tabla51210[[#This Row],[Tiempo_normal (ns)]]&gt;$M$508,Tabla51210[[#This Row],[Tiempo_normal (ns)]]&lt;$M$509)</f>
        <v>0</v>
      </c>
      <c r="AD13" s="7">
        <v>10</v>
      </c>
      <c r="AE13" t="b">
        <f>OR(Tabla61311[[#This Row],[Tiempo_lineal (ns)]]&gt;$O$508,Tabla61311[[#This Row],[Tiempo_lineal (ns)]]&lt;$O$509)</f>
        <v>0</v>
      </c>
      <c r="AF13" s="6" t="b">
        <f>OR(Tabla61311[[#This Row],[Tiempo_normal (ns)]]&gt;$P$508,Tabla61311[[#This Row],[Tiempo_normal (ns)]]&lt;$P$509)</f>
        <v>0</v>
      </c>
    </row>
    <row r="14" spans="2:32" x14ac:dyDescent="0.3">
      <c r="B14">
        <v>11</v>
      </c>
      <c r="C14">
        <v>5175</v>
      </c>
      <c r="D14">
        <v>4145</v>
      </c>
      <c r="E14">
        <v>11</v>
      </c>
      <c r="F14">
        <v>39304</v>
      </c>
      <c r="G14">
        <v>37518</v>
      </c>
      <c r="H14">
        <v>11</v>
      </c>
      <c r="I14">
        <v>440600</v>
      </c>
      <c r="J14">
        <v>384316</v>
      </c>
      <c r="K14">
        <v>11</v>
      </c>
      <c r="L14" s="35">
        <v>4388790</v>
      </c>
      <c r="M14" s="35">
        <v>4037670</v>
      </c>
      <c r="N14">
        <v>11</v>
      </c>
      <c r="O14" s="35">
        <v>49271700</v>
      </c>
      <c r="P14" s="35">
        <v>39305800</v>
      </c>
      <c r="R14" s="5">
        <v>11</v>
      </c>
      <c r="S14" t="b">
        <f>OR(Tabla197[[#This Row],[Tiempo_lineal (ns)]]&gt;$C$508,Tabla197[[#This Row],[Tiempo_lineal (ns)]]&lt;$C$509)</f>
        <v>0</v>
      </c>
      <c r="T14" t="b">
        <f>OR(Tabla197[[#This Row],[Tiempo_normal (ns)]]&gt;$D$508,Tabla197[[#This Row],[Tiempo_normal (ns)]]&lt;$D$509)</f>
        <v>0</v>
      </c>
      <c r="U14" s="5">
        <v>11</v>
      </c>
      <c r="V14" t="b">
        <f>OR(Tabla3108[[#This Row],[Tiempo_lineal (ns)]]&gt;$F$508,Tabla3108[[#This Row],[Tiempo_lineal (ns)]]&lt;$F$509)</f>
        <v>0</v>
      </c>
      <c r="W14" t="b">
        <f>OR(Tabla3108[[#This Row],[Tiempo_normal (ns)]]&gt;$G$508,Tabla3108[[#This Row],[Tiempo_normal (ns)]]&lt;$G$509)</f>
        <v>0</v>
      </c>
      <c r="X14" s="5">
        <v>11</v>
      </c>
      <c r="Y14" t="b">
        <f>OR(Tabla4119[[#This Row],[Tiempo_lineal (ns)]]&gt;$I$508,Tabla4119[[#This Row],[Tiempo_lineal (ns)]]&lt;$I$509)</f>
        <v>0</v>
      </c>
      <c r="Z14" t="b">
        <f>OR(Tabla4119[[#This Row],[Tiempo_normal (ns)]]&gt;$J$508,Tabla4119[[#This Row],[Tiempo_normal (ns)]]&lt;$J$509)</f>
        <v>0</v>
      </c>
      <c r="AA14" s="5">
        <v>11</v>
      </c>
      <c r="AB14" t="b">
        <f>OR(Tabla51210[[#This Row],[Tiempo_lineal (ns)]]&gt;$L$508,Tabla51210[[#This Row],[Tiempo_lineal (ns)]]&lt;$L$509)</f>
        <v>0</v>
      </c>
      <c r="AC14" t="b">
        <f>OR(Tabla51210[[#This Row],[Tiempo_normal (ns)]]&gt;$M$508,Tabla51210[[#This Row],[Tiempo_normal (ns)]]&lt;$M$509)</f>
        <v>0</v>
      </c>
      <c r="AD14" s="5">
        <v>11</v>
      </c>
      <c r="AE14" t="b">
        <f>OR(Tabla61311[[#This Row],[Tiempo_lineal (ns)]]&gt;$O$508,Tabla61311[[#This Row],[Tiempo_lineal (ns)]]&lt;$O$509)</f>
        <v>1</v>
      </c>
      <c r="AF14" s="6" t="b">
        <f>OR(Tabla61311[[#This Row],[Tiempo_normal (ns)]]&gt;$P$508,Tabla61311[[#This Row],[Tiempo_normal (ns)]]&lt;$P$509)</f>
        <v>0</v>
      </c>
    </row>
    <row r="15" spans="2:32" x14ac:dyDescent="0.3">
      <c r="B15">
        <v>12</v>
      </c>
      <c r="C15">
        <v>5060</v>
      </c>
      <c r="D15">
        <v>4920</v>
      </c>
      <c r="E15">
        <v>12</v>
      </c>
      <c r="F15">
        <v>37807</v>
      </c>
      <c r="G15">
        <v>37541</v>
      </c>
      <c r="H15">
        <v>12</v>
      </c>
      <c r="I15">
        <v>387163</v>
      </c>
      <c r="J15">
        <v>374991</v>
      </c>
      <c r="K15">
        <v>12</v>
      </c>
      <c r="L15" s="35">
        <v>4021710</v>
      </c>
      <c r="M15" s="35">
        <v>3998410</v>
      </c>
      <c r="N15">
        <v>12</v>
      </c>
      <c r="O15" s="35">
        <v>42011600</v>
      </c>
      <c r="P15" s="35">
        <v>39976100</v>
      </c>
      <c r="R15" s="7">
        <v>12</v>
      </c>
      <c r="S15" t="b">
        <f>OR(Tabla197[[#This Row],[Tiempo_lineal (ns)]]&gt;$C$508,Tabla197[[#This Row],[Tiempo_lineal (ns)]]&lt;$C$509)</f>
        <v>0</v>
      </c>
      <c r="T15" t="b">
        <f>OR(Tabla197[[#This Row],[Tiempo_normal (ns)]]&gt;$D$508,Tabla197[[#This Row],[Tiempo_normal (ns)]]&lt;$D$509)</f>
        <v>0</v>
      </c>
      <c r="U15" s="7">
        <v>12</v>
      </c>
      <c r="V15" t="b">
        <f>OR(Tabla3108[[#This Row],[Tiempo_lineal (ns)]]&gt;$F$508,Tabla3108[[#This Row],[Tiempo_lineal (ns)]]&lt;$F$509)</f>
        <v>0</v>
      </c>
      <c r="W15" t="b">
        <f>OR(Tabla3108[[#This Row],[Tiempo_normal (ns)]]&gt;$G$508,Tabla3108[[#This Row],[Tiempo_normal (ns)]]&lt;$G$509)</f>
        <v>0</v>
      </c>
      <c r="X15" s="7">
        <v>12</v>
      </c>
      <c r="Y15" t="b">
        <f>OR(Tabla4119[[#This Row],[Tiempo_lineal (ns)]]&gt;$I$508,Tabla4119[[#This Row],[Tiempo_lineal (ns)]]&lt;$I$509)</f>
        <v>0</v>
      </c>
      <c r="Z15" t="b">
        <f>OR(Tabla4119[[#This Row],[Tiempo_normal (ns)]]&gt;$J$508,Tabla4119[[#This Row],[Tiempo_normal (ns)]]&lt;$J$509)</f>
        <v>0</v>
      </c>
      <c r="AA15" s="7">
        <v>12</v>
      </c>
      <c r="AB15" t="b">
        <f>OR(Tabla51210[[#This Row],[Tiempo_lineal (ns)]]&gt;$L$508,Tabla51210[[#This Row],[Tiempo_lineal (ns)]]&lt;$L$509)</f>
        <v>0</v>
      </c>
      <c r="AC15" t="b">
        <f>OR(Tabla51210[[#This Row],[Tiempo_normal (ns)]]&gt;$M$508,Tabla51210[[#This Row],[Tiempo_normal (ns)]]&lt;$M$509)</f>
        <v>0</v>
      </c>
      <c r="AD15" s="7">
        <v>12</v>
      </c>
      <c r="AE15" t="b">
        <f>OR(Tabla61311[[#This Row],[Tiempo_lineal (ns)]]&gt;$O$508,Tabla61311[[#This Row],[Tiempo_lineal (ns)]]&lt;$O$509)</f>
        <v>0</v>
      </c>
      <c r="AF15" s="6" t="b">
        <f>OR(Tabla61311[[#This Row],[Tiempo_normal (ns)]]&gt;$P$508,Tabla61311[[#This Row],[Tiempo_normal (ns)]]&lt;$P$509)</f>
        <v>0</v>
      </c>
    </row>
    <row r="16" spans="2:32" x14ac:dyDescent="0.3">
      <c r="B16">
        <v>13</v>
      </c>
      <c r="C16">
        <v>4908</v>
      </c>
      <c r="D16">
        <v>3951</v>
      </c>
      <c r="E16">
        <v>13</v>
      </c>
      <c r="F16">
        <v>38648</v>
      </c>
      <c r="G16">
        <v>39105</v>
      </c>
      <c r="H16">
        <v>13</v>
      </c>
      <c r="I16">
        <v>455284</v>
      </c>
      <c r="J16">
        <v>465854</v>
      </c>
      <c r="K16">
        <v>13</v>
      </c>
      <c r="L16" s="35">
        <v>4090100</v>
      </c>
      <c r="M16" s="35">
        <v>4486190</v>
      </c>
      <c r="N16">
        <v>13</v>
      </c>
      <c r="O16" s="35">
        <v>42282200</v>
      </c>
      <c r="P16" s="35">
        <v>40735700</v>
      </c>
      <c r="R16" s="5">
        <v>13</v>
      </c>
      <c r="S16" t="b">
        <f>OR(Tabla197[[#This Row],[Tiempo_lineal (ns)]]&gt;$C$508,Tabla197[[#This Row],[Tiempo_lineal (ns)]]&lt;$C$509)</f>
        <v>0</v>
      </c>
      <c r="T16" t="b">
        <f>OR(Tabla197[[#This Row],[Tiempo_normal (ns)]]&gt;$D$508,Tabla197[[#This Row],[Tiempo_normal (ns)]]&lt;$D$509)</f>
        <v>0</v>
      </c>
      <c r="U16" s="5">
        <v>13</v>
      </c>
      <c r="V16" t="b">
        <f>OR(Tabla3108[[#This Row],[Tiempo_lineal (ns)]]&gt;$F$508,Tabla3108[[#This Row],[Tiempo_lineal (ns)]]&lt;$F$509)</f>
        <v>0</v>
      </c>
      <c r="W16" t="b">
        <f>OR(Tabla3108[[#This Row],[Tiempo_normal (ns)]]&gt;$G$508,Tabla3108[[#This Row],[Tiempo_normal (ns)]]&lt;$G$509)</f>
        <v>0</v>
      </c>
      <c r="X16" s="5">
        <v>13</v>
      </c>
      <c r="Y16" t="b">
        <f>OR(Tabla4119[[#This Row],[Tiempo_lineal (ns)]]&gt;$I$508,Tabla4119[[#This Row],[Tiempo_lineal (ns)]]&lt;$I$509)</f>
        <v>0</v>
      </c>
      <c r="Z16" t="b">
        <f>OR(Tabla4119[[#This Row],[Tiempo_normal (ns)]]&gt;$J$508,Tabla4119[[#This Row],[Tiempo_normal (ns)]]&lt;$J$509)</f>
        <v>0</v>
      </c>
      <c r="AA16" s="5">
        <v>13</v>
      </c>
      <c r="AB16" t="b">
        <f>OR(Tabla51210[[#This Row],[Tiempo_lineal (ns)]]&gt;$L$508,Tabla51210[[#This Row],[Tiempo_lineal (ns)]]&lt;$L$509)</f>
        <v>0</v>
      </c>
      <c r="AC16" t="b">
        <f>OR(Tabla51210[[#This Row],[Tiempo_normal (ns)]]&gt;$M$508,Tabla51210[[#This Row],[Tiempo_normal (ns)]]&lt;$M$509)</f>
        <v>0</v>
      </c>
      <c r="AD16" s="5">
        <v>13</v>
      </c>
      <c r="AE16" t="b">
        <f>OR(Tabla61311[[#This Row],[Tiempo_lineal (ns)]]&gt;$O$508,Tabla61311[[#This Row],[Tiempo_lineal (ns)]]&lt;$O$509)</f>
        <v>0</v>
      </c>
      <c r="AF16" s="6" t="b">
        <f>OR(Tabla61311[[#This Row],[Tiempo_normal (ns)]]&gt;$P$508,Tabla61311[[#This Row],[Tiempo_normal (ns)]]&lt;$P$509)</f>
        <v>0</v>
      </c>
    </row>
    <row r="17" spans="2:32" x14ac:dyDescent="0.3">
      <c r="B17">
        <v>14</v>
      </c>
      <c r="C17">
        <v>5014</v>
      </c>
      <c r="D17">
        <v>4041</v>
      </c>
      <c r="E17">
        <v>14</v>
      </c>
      <c r="F17">
        <v>38424</v>
      </c>
      <c r="G17">
        <v>47764</v>
      </c>
      <c r="H17">
        <v>14</v>
      </c>
      <c r="I17">
        <v>383096</v>
      </c>
      <c r="J17">
        <v>384848</v>
      </c>
      <c r="K17">
        <v>14</v>
      </c>
      <c r="L17" s="35">
        <v>3949450</v>
      </c>
      <c r="M17" s="35">
        <v>4076240</v>
      </c>
      <c r="N17">
        <v>14</v>
      </c>
      <c r="O17" s="35">
        <v>42043400</v>
      </c>
      <c r="P17" s="35">
        <v>42733300</v>
      </c>
      <c r="R17" s="7">
        <v>14</v>
      </c>
      <c r="S17" t="b">
        <f>OR(Tabla197[[#This Row],[Tiempo_lineal (ns)]]&gt;$C$508,Tabla197[[#This Row],[Tiempo_lineal (ns)]]&lt;$C$509)</f>
        <v>0</v>
      </c>
      <c r="T17" t="b">
        <f>OR(Tabla197[[#This Row],[Tiempo_normal (ns)]]&gt;$D$508,Tabla197[[#This Row],[Tiempo_normal (ns)]]&lt;$D$509)</f>
        <v>0</v>
      </c>
      <c r="U17" s="7">
        <v>14</v>
      </c>
      <c r="V17" t="b">
        <f>OR(Tabla3108[[#This Row],[Tiempo_lineal (ns)]]&gt;$F$508,Tabla3108[[#This Row],[Tiempo_lineal (ns)]]&lt;$F$509)</f>
        <v>0</v>
      </c>
      <c r="W17" t="b">
        <f>OR(Tabla3108[[#This Row],[Tiempo_normal (ns)]]&gt;$G$508,Tabla3108[[#This Row],[Tiempo_normal (ns)]]&lt;$G$509)</f>
        <v>1</v>
      </c>
      <c r="X17" s="7">
        <v>14</v>
      </c>
      <c r="Y17" t="b">
        <f>OR(Tabla4119[[#This Row],[Tiempo_lineal (ns)]]&gt;$I$508,Tabla4119[[#This Row],[Tiempo_lineal (ns)]]&lt;$I$509)</f>
        <v>0</v>
      </c>
      <c r="Z17" t="b">
        <f>OR(Tabla4119[[#This Row],[Tiempo_normal (ns)]]&gt;$J$508,Tabla4119[[#This Row],[Tiempo_normal (ns)]]&lt;$J$509)</f>
        <v>0</v>
      </c>
      <c r="AA17" s="7">
        <v>14</v>
      </c>
      <c r="AB17" t="b">
        <f>OR(Tabla51210[[#This Row],[Tiempo_lineal (ns)]]&gt;$L$508,Tabla51210[[#This Row],[Tiempo_lineal (ns)]]&lt;$L$509)</f>
        <v>0</v>
      </c>
      <c r="AC17" t="b">
        <f>OR(Tabla51210[[#This Row],[Tiempo_normal (ns)]]&gt;$M$508,Tabla51210[[#This Row],[Tiempo_normal (ns)]]&lt;$M$509)</f>
        <v>0</v>
      </c>
      <c r="AD17" s="7">
        <v>14</v>
      </c>
      <c r="AE17" t="b">
        <f>OR(Tabla61311[[#This Row],[Tiempo_lineal (ns)]]&gt;$O$508,Tabla61311[[#This Row],[Tiempo_lineal (ns)]]&lt;$O$509)</f>
        <v>0</v>
      </c>
      <c r="AF17" s="6" t="b">
        <f>OR(Tabla61311[[#This Row],[Tiempo_normal (ns)]]&gt;$P$508,Tabla61311[[#This Row],[Tiempo_normal (ns)]]&lt;$P$509)</f>
        <v>0</v>
      </c>
    </row>
    <row r="18" spans="2:32" x14ac:dyDescent="0.3">
      <c r="B18">
        <v>15</v>
      </c>
      <c r="C18">
        <v>5941</v>
      </c>
      <c r="D18">
        <v>4535</v>
      </c>
      <c r="E18">
        <v>15</v>
      </c>
      <c r="F18">
        <v>42987</v>
      </c>
      <c r="G18">
        <v>37776</v>
      </c>
      <c r="H18">
        <v>15</v>
      </c>
      <c r="I18">
        <v>389687</v>
      </c>
      <c r="J18">
        <v>381612</v>
      </c>
      <c r="K18">
        <v>15</v>
      </c>
      <c r="L18" s="35">
        <v>4182310</v>
      </c>
      <c r="M18" s="35">
        <v>4314770</v>
      </c>
      <c r="N18">
        <v>15</v>
      </c>
      <c r="O18" s="35">
        <v>43020600</v>
      </c>
      <c r="P18" s="35">
        <v>43422600</v>
      </c>
      <c r="R18" s="5">
        <v>15</v>
      </c>
      <c r="S18" t="b">
        <f>OR(Tabla197[[#This Row],[Tiempo_lineal (ns)]]&gt;$C$508,Tabla197[[#This Row],[Tiempo_lineal (ns)]]&lt;$C$509)</f>
        <v>0</v>
      </c>
      <c r="T18" t="b">
        <f>OR(Tabla197[[#This Row],[Tiempo_normal (ns)]]&gt;$D$508,Tabla197[[#This Row],[Tiempo_normal (ns)]]&lt;$D$509)</f>
        <v>0</v>
      </c>
      <c r="U18" s="5">
        <v>15</v>
      </c>
      <c r="V18" t="b">
        <f>OR(Tabla3108[[#This Row],[Tiempo_lineal (ns)]]&gt;$F$508,Tabla3108[[#This Row],[Tiempo_lineal (ns)]]&lt;$F$509)</f>
        <v>0</v>
      </c>
      <c r="W18" t="b">
        <f>OR(Tabla3108[[#This Row],[Tiempo_normal (ns)]]&gt;$G$508,Tabla3108[[#This Row],[Tiempo_normal (ns)]]&lt;$G$509)</f>
        <v>0</v>
      </c>
      <c r="X18" s="5">
        <v>15</v>
      </c>
      <c r="Y18" t="b">
        <f>OR(Tabla4119[[#This Row],[Tiempo_lineal (ns)]]&gt;$I$508,Tabla4119[[#This Row],[Tiempo_lineal (ns)]]&lt;$I$509)</f>
        <v>0</v>
      </c>
      <c r="Z18" t="b">
        <f>OR(Tabla4119[[#This Row],[Tiempo_normal (ns)]]&gt;$J$508,Tabla4119[[#This Row],[Tiempo_normal (ns)]]&lt;$J$509)</f>
        <v>0</v>
      </c>
      <c r="AA18" s="5">
        <v>15</v>
      </c>
      <c r="AB18" t="b">
        <f>OR(Tabla51210[[#This Row],[Tiempo_lineal (ns)]]&gt;$L$508,Tabla51210[[#This Row],[Tiempo_lineal (ns)]]&lt;$L$509)</f>
        <v>0</v>
      </c>
      <c r="AC18" t="b">
        <f>OR(Tabla51210[[#This Row],[Tiempo_normal (ns)]]&gt;$M$508,Tabla51210[[#This Row],[Tiempo_normal (ns)]]&lt;$M$509)</f>
        <v>0</v>
      </c>
      <c r="AD18" s="5">
        <v>15</v>
      </c>
      <c r="AE18" t="b">
        <f>OR(Tabla61311[[#This Row],[Tiempo_lineal (ns)]]&gt;$O$508,Tabla61311[[#This Row],[Tiempo_lineal (ns)]]&lt;$O$509)</f>
        <v>0</v>
      </c>
      <c r="AF18" s="6" t="b">
        <f>OR(Tabla61311[[#This Row],[Tiempo_normal (ns)]]&gt;$P$508,Tabla61311[[#This Row],[Tiempo_normal (ns)]]&lt;$P$509)</f>
        <v>0</v>
      </c>
    </row>
    <row r="19" spans="2:32" x14ac:dyDescent="0.3">
      <c r="B19">
        <v>16</v>
      </c>
      <c r="C19">
        <v>5906</v>
      </c>
      <c r="D19">
        <v>4478</v>
      </c>
      <c r="E19">
        <v>16</v>
      </c>
      <c r="F19">
        <v>39606</v>
      </c>
      <c r="G19">
        <v>42293</v>
      </c>
      <c r="H19">
        <v>16</v>
      </c>
      <c r="I19">
        <v>401746</v>
      </c>
      <c r="J19">
        <v>422398</v>
      </c>
      <c r="K19">
        <v>16</v>
      </c>
      <c r="L19" s="35">
        <v>4148520</v>
      </c>
      <c r="M19" s="35">
        <v>3886610</v>
      </c>
      <c r="N19">
        <v>16</v>
      </c>
      <c r="O19" s="35">
        <v>41978700</v>
      </c>
      <c r="P19" s="35">
        <v>39689700</v>
      </c>
      <c r="R19" s="7">
        <v>16</v>
      </c>
      <c r="S19" t="b">
        <f>OR(Tabla197[[#This Row],[Tiempo_lineal (ns)]]&gt;$C$508,Tabla197[[#This Row],[Tiempo_lineal (ns)]]&lt;$C$509)</f>
        <v>0</v>
      </c>
      <c r="T19" t="b">
        <f>OR(Tabla197[[#This Row],[Tiempo_normal (ns)]]&gt;$D$508,Tabla197[[#This Row],[Tiempo_normal (ns)]]&lt;$D$509)</f>
        <v>0</v>
      </c>
      <c r="U19" s="7">
        <v>16</v>
      </c>
      <c r="V19" t="b">
        <f>OR(Tabla3108[[#This Row],[Tiempo_lineal (ns)]]&gt;$F$508,Tabla3108[[#This Row],[Tiempo_lineal (ns)]]&lt;$F$509)</f>
        <v>0</v>
      </c>
      <c r="W19" t="b">
        <f>OR(Tabla3108[[#This Row],[Tiempo_normal (ns)]]&gt;$G$508,Tabla3108[[#This Row],[Tiempo_normal (ns)]]&lt;$G$509)</f>
        <v>1</v>
      </c>
      <c r="X19" s="7">
        <v>16</v>
      </c>
      <c r="Y19" t="b">
        <f>OR(Tabla4119[[#This Row],[Tiempo_lineal (ns)]]&gt;$I$508,Tabla4119[[#This Row],[Tiempo_lineal (ns)]]&lt;$I$509)</f>
        <v>0</v>
      </c>
      <c r="Z19" t="b">
        <f>OR(Tabla4119[[#This Row],[Tiempo_normal (ns)]]&gt;$J$508,Tabla4119[[#This Row],[Tiempo_normal (ns)]]&lt;$J$509)</f>
        <v>0</v>
      </c>
      <c r="AA19" s="7">
        <v>16</v>
      </c>
      <c r="AB19" t="b">
        <f>OR(Tabla51210[[#This Row],[Tiempo_lineal (ns)]]&gt;$L$508,Tabla51210[[#This Row],[Tiempo_lineal (ns)]]&lt;$L$509)</f>
        <v>0</v>
      </c>
      <c r="AC19" t="b">
        <f>OR(Tabla51210[[#This Row],[Tiempo_normal (ns)]]&gt;$M$508,Tabla51210[[#This Row],[Tiempo_normal (ns)]]&lt;$M$509)</f>
        <v>0</v>
      </c>
      <c r="AD19" s="7">
        <v>16</v>
      </c>
      <c r="AE19" t="b">
        <f>OR(Tabla61311[[#This Row],[Tiempo_lineal (ns)]]&gt;$O$508,Tabla61311[[#This Row],[Tiempo_lineal (ns)]]&lt;$O$509)</f>
        <v>0</v>
      </c>
      <c r="AF19" s="6" t="b">
        <f>OR(Tabla61311[[#This Row],[Tiempo_normal (ns)]]&gt;$P$508,Tabla61311[[#This Row],[Tiempo_normal (ns)]]&lt;$P$509)</f>
        <v>0</v>
      </c>
    </row>
    <row r="20" spans="2:32" x14ac:dyDescent="0.3">
      <c r="B20">
        <v>17</v>
      </c>
      <c r="C20">
        <v>5440</v>
      </c>
      <c r="D20">
        <v>4811</v>
      </c>
      <c r="E20">
        <v>17</v>
      </c>
      <c r="F20">
        <v>38450</v>
      </c>
      <c r="G20">
        <v>37585</v>
      </c>
      <c r="H20">
        <v>17</v>
      </c>
      <c r="I20">
        <v>397625</v>
      </c>
      <c r="J20">
        <v>374535</v>
      </c>
      <c r="K20">
        <v>17</v>
      </c>
      <c r="L20" s="35">
        <v>4198470</v>
      </c>
      <c r="M20" s="35">
        <v>4214440</v>
      </c>
      <c r="N20">
        <v>17</v>
      </c>
      <c r="O20" s="35">
        <v>42978800</v>
      </c>
      <c r="P20" s="35">
        <v>41249900</v>
      </c>
      <c r="R20" s="5">
        <v>17</v>
      </c>
      <c r="S20" t="b">
        <f>OR(Tabla197[[#This Row],[Tiempo_lineal (ns)]]&gt;$C$508,Tabla197[[#This Row],[Tiempo_lineal (ns)]]&lt;$C$509)</f>
        <v>0</v>
      </c>
      <c r="T20" t="b">
        <f>OR(Tabla197[[#This Row],[Tiempo_normal (ns)]]&gt;$D$508,Tabla197[[#This Row],[Tiempo_normal (ns)]]&lt;$D$509)</f>
        <v>0</v>
      </c>
      <c r="U20" s="5">
        <v>17</v>
      </c>
      <c r="V20" t="b">
        <f>OR(Tabla3108[[#This Row],[Tiempo_lineal (ns)]]&gt;$F$508,Tabla3108[[#This Row],[Tiempo_lineal (ns)]]&lt;$F$509)</f>
        <v>0</v>
      </c>
      <c r="W20" t="b">
        <f>OR(Tabla3108[[#This Row],[Tiempo_normal (ns)]]&gt;$G$508,Tabla3108[[#This Row],[Tiempo_normal (ns)]]&lt;$G$509)</f>
        <v>0</v>
      </c>
      <c r="X20" s="5">
        <v>17</v>
      </c>
      <c r="Y20" t="b">
        <f>OR(Tabla4119[[#This Row],[Tiempo_lineal (ns)]]&gt;$I$508,Tabla4119[[#This Row],[Tiempo_lineal (ns)]]&lt;$I$509)</f>
        <v>0</v>
      </c>
      <c r="Z20" t="b">
        <f>OR(Tabla4119[[#This Row],[Tiempo_normal (ns)]]&gt;$J$508,Tabla4119[[#This Row],[Tiempo_normal (ns)]]&lt;$J$509)</f>
        <v>0</v>
      </c>
      <c r="AA20" s="5">
        <v>17</v>
      </c>
      <c r="AB20" t="b">
        <f>OR(Tabla51210[[#This Row],[Tiempo_lineal (ns)]]&gt;$L$508,Tabla51210[[#This Row],[Tiempo_lineal (ns)]]&lt;$L$509)</f>
        <v>0</v>
      </c>
      <c r="AC20" t="b">
        <f>OR(Tabla51210[[#This Row],[Tiempo_normal (ns)]]&gt;$M$508,Tabla51210[[#This Row],[Tiempo_normal (ns)]]&lt;$M$509)</f>
        <v>0</v>
      </c>
      <c r="AD20" s="5">
        <v>17</v>
      </c>
      <c r="AE20" t="b">
        <f>OR(Tabla61311[[#This Row],[Tiempo_lineal (ns)]]&gt;$O$508,Tabla61311[[#This Row],[Tiempo_lineal (ns)]]&lt;$O$509)</f>
        <v>0</v>
      </c>
      <c r="AF20" s="6" t="b">
        <f>OR(Tabla61311[[#This Row],[Tiempo_normal (ns)]]&gt;$P$508,Tabla61311[[#This Row],[Tiempo_normal (ns)]]&lt;$P$509)</f>
        <v>0</v>
      </c>
    </row>
    <row r="21" spans="2:32" x14ac:dyDescent="0.3">
      <c r="B21">
        <v>18</v>
      </c>
      <c r="C21">
        <v>5485</v>
      </c>
      <c r="D21">
        <v>4979</v>
      </c>
      <c r="E21">
        <v>18</v>
      </c>
      <c r="F21">
        <v>39531</v>
      </c>
      <c r="G21">
        <v>38474</v>
      </c>
      <c r="H21">
        <v>18</v>
      </c>
      <c r="I21">
        <v>507345</v>
      </c>
      <c r="J21">
        <v>454121</v>
      </c>
      <c r="K21">
        <v>18</v>
      </c>
      <c r="L21" s="35">
        <v>4448750</v>
      </c>
      <c r="M21" s="35">
        <v>4081560</v>
      </c>
      <c r="N21">
        <v>18</v>
      </c>
      <c r="O21" s="35">
        <v>46689400</v>
      </c>
      <c r="P21" s="35">
        <v>43388200</v>
      </c>
      <c r="R21" s="7">
        <v>18</v>
      </c>
      <c r="S21" t="b">
        <f>OR(Tabla197[[#This Row],[Tiempo_lineal (ns)]]&gt;$C$508,Tabla197[[#This Row],[Tiempo_lineal (ns)]]&lt;$C$509)</f>
        <v>0</v>
      </c>
      <c r="T21" t="b">
        <f>OR(Tabla197[[#This Row],[Tiempo_normal (ns)]]&gt;$D$508,Tabla197[[#This Row],[Tiempo_normal (ns)]]&lt;$D$509)</f>
        <v>0</v>
      </c>
      <c r="U21" s="7">
        <v>18</v>
      </c>
      <c r="V21" t="b">
        <f>OR(Tabla3108[[#This Row],[Tiempo_lineal (ns)]]&gt;$F$508,Tabla3108[[#This Row],[Tiempo_lineal (ns)]]&lt;$F$509)</f>
        <v>0</v>
      </c>
      <c r="W21" t="b">
        <f>OR(Tabla3108[[#This Row],[Tiempo_normal (ns)]]&gt;$G$508,Tabla3108[[#This Row],[Tiempo_normal (ns)]]&lt;$G$509)</f>
        <v>0</v>
      </c>
      <c r="X21" s="7">
        <v>18</v>
      </c>
      <c r="Y21" t="b">
        <f>OR(Tabla4119[[#This Row],[Tiempo_lineal (ns)]]&gt;$I$508,Tabla4119[[#This Row],[Tiempo_lineal (ns)]]&lt;$I$509)</f>
        <v>1</v>
      </c>
      <c r="Z21" t="b">
        <f>OR(Tabla4119[[#This Row],[Tiempo_normal (ns)]]&gt;$J$508,Tabla4119[[#This Row],[Tiempo_normal (ns)]]&lt;$J$509)</f>
        <v>0</v>
      </c>
      <c r="AA21" s="7">
        <v>18</v>
      </c>
      <c r="AB21" t="b">
        <f>OR(Tabla51210[[#This Row],[Tiempo_lineal (ns)]]&gt;$L$508,Tabla51210[[#This Row],[Tiempo_lineal (ns)]]&lt;$L$509)</f>
        <v>0</v>
      </c>
      <c r="AC21" t="b">
        <f>OR(Tabla51210[[#This Row],[Tiempo_normal (ns)]]&gt;$M$508,Tabla51210[[#This Row],[Tiempo_normal (ns)]]&lt;$M$509)</f>
        <v>0</v>
      </c>
      <c r="AD21" s="7">
        <v>18</v>
      </c>
      <c r="AE21" t="b">
        <f>OR(Tabla61311[[#This Row],[Tiempo_lineal (ns)]]&gt;$O$508,Tabla61311[[#This Row],[Tiempo_lineal (ns)]]&lt;$O$509)</f>
        <v>0</v>
      </c>
      <c r="AF21" s="6" t="b">
        <f>OR(Tabla61311[[#This Row],[Tiempo_normal (ns)]]&gt;$P$508,Tabla61311[[#This Row],[Tiempo_normal (ns)]]&lt;$P$509)</f>
        <v>0</v>
      </c>
    </row>
    <row r="22" spans="2:32" x14ac:dyDescent="0.3">
      <c r="B22">
        <v>19</v>
      </c>
      <c r="C22">
        <v>5388</v>
      </c>
      <c r="D22">
        <v>5325</v>
      </c>
      <c r="E22">
        <v>19</v>
      </c>
      <c r="F22">
        <v>40065</v>
      </c>
      <c r="G22">
        <v>107634</v>
      </c>
      <c r="H22">
        <v>19</v>
      </c>
      <c r="I22">
        <v>388945</v>
      </c>
      <c r="J22">
        <v>392543</v>
      </c>
      <c r="K22">
        <v>19</v>
      </c>
      <c r="L22" s="35">
        <v>4061640</v>
      </c>
      <c r="M22" s="35">
        <v>3847880</v>
      </c>
      <c r="N22">
        <v>19</v>
      </c>
      <c r="O22" s="35">
        <v>42792800</v>
      </c>
      <c r="P22" s="35">
        <v>39690700</v>
      </c>
      <c r="R22" s="5">
        <v>19</v>
      </c>
      <c r="S22" t="b">
        <f>OR(Tabla197[[#This Row],[Tiempo_lineal (ns)]]&gt;$C$508,Tabla197[[#This Row],[Tiempo_lineal (ns)]]&lt;$C$509)</f>
        <v>0</v>
      </c>
      <c r="T22" t="b">
        <f>OR(Tabla197[[#This Row],[Tiempo_normal (ns)]]&gt;$D$508,Tabla197[[#This Row],[Tiempo_normal (ns)]]&lt;$D$509)</f>
        <v>1</v>
      </c>
      <c r="U22" s="5">
        <v>19</v>
      </c>
      <c r="V22" t="b">
        <f>OR(Tabla3108[[#This Row],[Tiempo_lineal (ns)]]&gt;$F$508,Tabla3108[[#This Row],[Tiempo_lineal (ns)]]&lt;$F$509)</f>
        <v>0</v>
      </c>
      <c r="W22" t="b">
        <f>OR(Tabla3108[[#This Row],[Tiempo_normal (ns)]]&gt;$G$508,Tabla3108[[#This Row],[Tiempo_normal (ns)]]&lt;$G$509)</f>
        <v>1</v>
      </c>
      <c r="X22" s="5">
        <v>19</v>
      </c>
      <c r="Y22" t="b">
        <f>OR(Tabla4119[[#This Row],[Tiempo_lineal (ns)]]&gt;$I$508,Tabla4119[[#This Row],[Tiempo_lineal (ns)]]&lt;$I$509)</f>
        <v>0</v>
      </c>
      <c r="Z22" t="b">
        <f>OR(Tabla4119[[#This Row],[Tiempo_normal (ns)]]&gt;$J$508,Tabla4119[[#This Row],[Tiempo_normal (ns)]]&lt;$J$509)</f>
        <v>0</v>
      </c>
      <c r="AA22" s="5">
        <v>19</v>
      </c>
      <c r="AB22" t="b">
        <f>OR(Tabla51210[[#This Row],[Tiempo_lineal (ns)]]&gt;$L$508,Tabla51210[[#This Row],[Tiempo_lineal (ns)]]&lt;$L$509)</f>
        <v>0</v>
      </c>
      <c r="AC22" t="b">
        <f>OR(Tabla51210[[#This Row],[Tiempo_normal (ns)]]&gt;$M$508,Tabla51210[[#This Row],[Tiempo_normal (ns)]]&lt;$M$509)</f>
        <v>0</v>
      </c>
      <c r="AD22" s="5">
        <v>19</v>
      </c>
      <c r="AE22" t="b">
        <f>OR(Tabla61311[[#This Row],[Tiempo_lineal (ns)]]&gt;$O$508,Tabla61311[[#This Row],[Tiempo_lineal (ns)]]&lt;$O$509)</f>
        <v>0</v>
      </c>
      <c r="AF22" s="6" t="b">
        <f>OR(Tabla61311[[#This Row],[Tiempo_normal (ns)]]&gt;$P$508,Tabla61311[[#This Row],[Tiempo_normal (ns)]]&lt;$P$509)</f>
        <v>0</v>
      </c>
    </row>
    <row r="23" spans="2:32" x14ac:dyDescent="0.3">
      <c r="B23">
        <v>20</v>
      </c>
      <c r="C23">
        <v>6020</v>
      </c>
      <c r="D23">
        <v>4725</v>
      </c>
      <c r="E23">
        <v>20</v>
      </c>
      <c r="F23">
        <v>41687</v>
      </c>
      <c r="G23">
        <v>41374</v>
      </c>
      <c r="H23">
        <v>20</v>
      </c>
      <c r="I23">
        <v>404240</v>
      </c>
      <c r="J23">
        <v>385511</v>
      </c>
      <c r="K23">
        <v>20</v>
      </c>
      <c r="L23" s="35">
        <v>3993610</v>
      </c>
      <c r="M23" s="35">
        <v>4068580</v>
      </c>
      <c r="N23">
        <v>20</v>
      </c>
      <c r="O23" s="35">
        <v>42923900</v>
      </c>
      <c r="P23" s="35">
        <v>39763100</v>
      </c>
      <c r="R23" s="7">
        <v>20</v>
      </c>
      <c r="S23" t="b">
        <f>OR(Tabla197[[#This Row],[Tiempo_lineal (ns)]]&gt;$C$508,Tabla197[[#This Row],[Tiempo_lineal (ns)]]&lt;$C$509)</f>
        <v>1</v>
      </c>
      <c r="T23" t="b">
        <f>OR(Tabla197[[#This Row],[Tiempo_normal (ns)]]&gt;$D$508,Tabla197[[#This Row],[Tiempo_normal (ns)]]&lt;$D$509)</f>
        <v>0</v>
      </c>
      <c r="U23" s="7">
        <v>20</v>
      </c>
      <c r="V23" t="b">
        <f>OR(Tabla3108[[#This Row],[Tiempo_lineal (ns)]]&gt;$F$508,Tabla3108[[#This Row],[Tiempo_lineal (ns)]]&lt;$F$509)</f>
        <v>0</v>
      </c>
      <c r="W23" t="b">
        <f>OR(Tabla3108[[#This Row],[Tiempo_normal (ns)]]&gt;$G$508,Tabla3108[[#This Row],[Tiempo_normal (ns)]]&lt;$G$509)</f>
        <v>1</v>
      </c>
      <c r="X23" s="7">
        <v>20</v>
      </c>
      <c r="Y23" t="b">
        <f>OR(Tabla4119[[#This Row],[Tiempo_lineal (ns)]]&gt;$I$508,Tabla4119[[#This Row],[Tiempo_lineal (ns)]]&lt;$I$509)</f>
        <v>0</v>
      </c>
      <c r="Z23" t="b">
        <f>OR(Tabla4119[[#This Row],[Tiempo_normal (ns)]]&gt;$J$508,Tabla4119[[#This Row],[Tiempo_normal (ns)]]&lt;$J$509)</f>
        <v>0</v>
      </c>
      <c r="AA23" s="7">
        <v>20</v>
      </c>
      <c r="AB23" t="b">
        <f>OR(Tabla51210[[#This Row],[Tiempo_lineal (ns)]]&gt;$L$508,Tabla51210[[#This Row],[Tiempo_lineal (ns)]]&lt;$L$509)</f>
        <v>0</v>
      </c>
      <c r="AC23" t="b">
        <f>OR(Tabla51210[[#This Row],[Tiempo_normal (ns)]]&gt;$M$508,Tabla51210[[#This Row],[Tiempo_normal (ns)]]&lt;$M$509)</f>
        <v>0</v>
      </c>
      <c r="AD23" s="7">
        <v>20</v>
      </c>
      <c r="AE23" t="b">
        <f>OR(Tabla61311[[#This Row],[Tiempo_lineal (ns)]]&gt;$O$508,Tabla61311[[#This Row],[Tiempo_lineal (ns)]]&lt;$O$509)</f>
        <v>0</v>
      </c>
      <c r="AF23" s="6" t="b">
        <f>OR(Tabla61311[[#This Row],[Tiempo_normal (ns)]]&gt;$P$508,Tabla61311[[#This Row],[Tiempo_normal (ns)]]&lt;$P$509)</f>
        <v>0</v>
      </c>
    </row>
    <row r="24" spans="2:32" x14ac:dyDescent="0.3">
      <c r="B24">
        <v>21</v>
      </c>
      <c r="C24">
        <v>5999</v>
      </c>
      <c r="D24">
        <v>4968</v>
      </c>
      <c r="E24">
        <v>21</v>
      </c>
      <c r="F24">
        <v>42700</v>
      </c>
      <c r="G24">
        <v>40852</v>
      </c>
      <c r="H24">
        <v>21</v>
      </c>
      <c r="I24">
        <v>392695</v>
      </c>
      <c r="J24">
        <v>416491</v>
      </c>
      <c r="K24">
        <v>21</v>
      </c>
      <c r="L24" s="35">
        <v>4089300</v>
      </c>
      <c r="M24" s="35">
        <v>4587840</v>
      </c>
      <c r="N24">
        <v>21</v>
      </c>
      <c r="O24" s="35">
        <v>46983600</v>
      </c>
      <c r="P24" s="35">
        <v>40840300</v>
      </c>
      <c r="R24" s="5">
        <v>21</v>
      </c>
      <c r="S24" t="b">
        <f>OR(Tabla197[[#This Row],[Tiempo_lineal (ns)]]&gt;$C$508,Tabla197[[#This Row],[Tiempo_lineal (ns)]]&lt;$C$509)</f>
        <v>1</v>
      </c>
      <c r="T24" t="b">
        <f>OR(Tabla197[[#This Row],[Tiempo_normal (ns)]]&gt;$D$508,Tabla197[[#This Row],[Tiempo_normal (ns)]]&lt;$D$509)</f>
        <v>0</v>
      </c>
      <c r="U24" s="5">
        <v>21</v>
      </c>
      <c r="V24" t="b">
        <f>OR(Tabla3108[[#This Row],[Tiempo_lineal (ns)]]&gt;$F$508,Tabla3108[[#This Row],[Tiempo_lineal (ns)]]&lt;$F$509)</f>
        <v>0</v>
      </c>
      <c r="W24" t="b">
        <f>OR(Tabla3108[[#This Row],[Tiempo_normal (ns)]]&gt;$G$508,Tabla3108[[#This Row],[Tiempo_normal (ns)]]&lt;$G$509)</f>
        <v>0</v>
      </c>
      <c r="X24" s="5">
        <v>21</v>
      </c>
      <c r="Y24" t="b">
        <f>OR(Tabla4119[[#This Row],[Tiempo_lineal (ns)]]&gt;$I$508,Tabla4119[[#This Row],[Tiempo_lineal (ns)]]&lt;$I$509)</f>
        <v>0</v>
      </c>
      <c r="Z24" t="b">
        <f>OR(Tabla4119[[#This Row],[Tiempo_normal (ns)]]&gt;$J$508,Tabla4119[[#This Row],[Tiempo_normal (ns)]]&lt;$J$509)</f>
        <v>0</v>
      </c>
      <c r="AA24" s="5">
        <v>21</v>
      </c>
      <c r="AB24" t="b">
        <f>OR(Tabla51210[[#This Row],[Tiempo_lineal (ns)]]&gt;$L$508,Tabla51210[[#This Row],[Tiempo_lineal (ns)]]&lt;$L$509)</f>
        <v>0</v>
      </c>
      <c r="AC24" t="b">
        <f>OR(Tabla51210[[#This Row],[Tiempo_normal (ns)]]&gt;$M$508,Tabla51210[[#This Row],[Tiempo_normal (ns)]]&lt;$M$509)</f>
        <v>0</v>
      </c>
      <c r="AD24" s="5">
        <v>21</v>
      </c>
      <c r="AE24" t="b">
        <f>OR(Tabla61311[[#This Row],[Tiempo_lineal (ns)]]&gt;$O$508,Tabla61311[[#This Row],[Tiempo_lineal (ns)]]&lt;$O$509)</f>
        <v>0</v>
      </c>
      <c r="AF24" s="6" t="b">
        <f>OR(Tabla61311[[#This Row],[Tiempo_normal (ns)]]&gt;$P$508,Tabla61311[[#This Row],[Tiempo_normal (ns)]]&lt;$P$509)</f>
        <v>0</v>
      </c>
    </row>
    <row r="25" spans="2:32" x14ac:dyDescent="0.3">
      <c r="B25">
        <v>22</v>
      </c>
      <c r="C25">
        <v>7518</v>
      </c>
      <c r="D25">
        <v>4267</v>
      </c>
      <c r="E25">
        <v>22</v>
      </c>
      <c r="F25">
        <v>42032</v>
      </c>
      <c r="G25">
        <v>40181</v>
      </c>
      <c r="H25">
        <v>22</v>
      </c>
      <c r="I25">
        <v>522782</v>
      </c>
      <c r="J25">
        <v>382067</v>
      </c>
      <c r="K25">
        <v>22</v>
      </c>
      <c r="L25" s="35">
        <v>4007300</v>
      </c>
      <c r="M25" s="35">
        <v>4591350</v>
      </c>
      <c r="N25">
        <v>22</v>
      </c>
      <c r="O25" s="35">
        <v>40257000</v>
      </c>
      <c r="P25" s="35">
        <v>40551500</v>
      </c>
      <c r="R25" s="7">
        <v>22</v>
      </c>
      <c r="S25" t="b">
        <f>OR(Tabla197[[#This Row],[Tiempo_lineal (ns)]]&gt;$C$508,Tabla197[[#This Row],[Tiempo_lineal (ns)]]&lt;$C$509)</f>
        <v>1</v>
      </c>
      <c r="T25" t="b">
        <f>OR(Tabla197[[#This Row],[Tiempo_normal (ns)]]&gt;$D$508,Tabla197[[#This Row],[Tiempo_normal (ns)]]&lt;$D$509)</f>
        <v>0</v>
      </c>
      <c r="U25" s="7">
        <v>22</v>
      </c>
      <c r="V25" t="b">
        <f>OR(Tabla3108[[#This Row],[Tiempo_lineal (ns)]]&gt;$F$508,Tabla3108[[#This Row],[Tiempo_lineal (ns)]]&lt;$F$509)</f>
        <v>0</v>
      </c>
      <c r="W25" t="b">
        <f>OR(Tabla3108[[#This Row],[Tiempo_normal (ns)]]&gt;$G$508,Tabla3108[[#This Row],[Tiempo_normal (ns)]]&lt;$G$509)</f>
        <v>0</v>
      </c>
      <c r="X25" s="7">
        <v>22</v>
      </c>
      <c r="Y25" t="b">
        <f>OR(Tabla4119[[#This Row],[Tiempo_lineal (ns)]]&gt;$I$508,Tabla4119[[#This Row],[Tiempo_lineal (ns)]]&lt;$I$509)</f>
        <v>1</v>
      </c>
      <c r="Z25" t="b">
        <f>OR(Tabla4119[[#This Row],[Tiempo_normal (ns)]]&gt;$J$508,Tabla4119[[#This Row],[Tiempo_normal (ns)]]&lt;$J$509)</f>
        <v>0</v>
      </c>
      <c r="AA25" s="7">
        <v>22</v>
      </c>
      <c r="AB25" t="b">
        <f>OR(Tabla51210[[#This Row],[Tiempo_lineal (ns)]]&gt;$L$508,Tabla51210[[#This Row],[Tiempo_lineal (ns)]]&lt;$L$509)</f>
        <v>0</v>
      </c>
      <c r="AC25" t="b">
        <f>OR(Tabla51210[[#This Row],[Tiempo_normal (ns)]]&gt;$M$508,Tabla51210[[#This Row],[Tiempo_normal (ns)]]&lt;$M$509)</f>
        <v>0</v>
      </c>
      <c r="AD25" s="7">
        <v>22</v>
      </c>
      <c r="AE25" t="b">
        <f>OR(Tabla61311[[#This Row],[Tiempo_lineal (ns)]]&gt;$O$508,Tabla61311[[#This Row],[Tiempo_lineal (ns)]]&lt;$O$509)</f>
        <v>0</v>
      </c>
      <c r="AF25" s="6" t="b">
        <f>OR(Tabla61311[[#This Row],[Tiempo_normal (ns)]]&gt;$P$508,Tabla61311[[#This Row],[Tiempo_normal (ns)]]&lt;$P$509)</f>
        <v>0</v>
      </c>
    </row>
    <row r="26" spans="2:32" x14ac:dyDescent="0.3">
      <c r="B26">
        <v>23</v>
      </c>
      <c r="C26">
        <v>4779</v>
      </c>
      <c r="D26">
        <v>3956</v>
      </c>
      <c r="E26">
        <v>23</v>
      </c>
      <c r="F26">
        <v>40656</v>
      </c>
      <c r="G26">
        <v>40084</v>
      </c>
      <c r="H26">
        <v>23</v>
      </c>
      <c r="I26">
        <v>393724</v>
      </c>
      <c r="J26">
        <v>495815</v>
      </c>
      <c r="K26">
        <v>23</v>
      </c>
      <c r="L26" s="35">
        <v>4380850</v>
      </c>
      <c r="M26" s="35">
        <v>3919090</v>
      </c>
      <c r="N26">
        <v>23</v>
      </c>
      <c r="O26" s="35">
        <v>50473400</v>
      </c>
      <c r="P26" s="35">
        <v>41694000</v>
      </c>
      <c r="R26" s="5">
        <v>23</v>
      </c>
      <c r="S26" t="b">
        <f>OR(Tabla197[[#This Row],[Tiempo_lineal (ns)]]&gt;$C$508,Tabla197[[#This Row],[Tiempo_lineal (ns)]]&lt;$C$509)</f>
        <v>0</v>
      </c>
      <c r="T26" t="b">
        <f>OR(Tabla197[[#This Row],[Tiempo_normal (ns)]]&gt;$D$508,Tabla197[[#This Row],[Tiempo_normal (ns)]]&lt;$D$509)</f>
        <v>0</v>
      </c>
      <c r="U26" s="5">
        <v>23</v>
      </c>
      <c r="V26" t="b">
        <f>OR(Tabla3108[[#This Row],[Tiempo_lineal (ns)]]&gt;$F$508,Tabla3108[[#This Row],[Tiempo_lineal (ns)]]&lt;$F$509)</f>
        <v>0</v>
      </c>
      <c r="W26" t="b">
        <f>OR(Tabla3108[[#This Row],[Tiempo_normal (ns)]]&gt;$G$508,Tabla3108[[#This Row],[Tiempo_normal (ns)]]&lt;$G$509)</f>
        <v>0</v>
      </c>
      <c r="X26" s="5">
        <v>23</v>
      </c>
      <c r="Y26" t="b">
        <f>OR(Tabla4119[[#This Row],[Tiempo_lineal (ns)]]&gt;$I$508,Tabla4119[[#This Row],[Tiempo_lineal (ns)]]&lt;$I$509)</f>
        <v>0</v>
      </c>
      <c r="Z26" t="b">
        <f>OR(Tabla4119[[#This Row],[Tiempo_normal (ns)]]&gt;$J$508,Tabla4119[[#This Row],[Tiempo_normal (ns)]]&lt;$J$509)</f>
        <v>1</v>
      </c>
      <c r="AA26" s="5">
        <v>23</v>
      </c>
      <c r="AB26" t="b">
        <f>OR(Tabla51210[[#This Row],[Tiempo_lineal (ns)]]&gt;$L$508,Tabla51210[[#This Row],[Tiempo_lineal (ns)]]&lt;$L$509)</f>
        <v>0</v>
      </c>
      <c r="AC26" t="b">
        <f>OR(Tabla51210[[#This Row],[Tiempo_normal (ns)]]&gt;$M$508,Tabla51210[[#This Row],[Tiempo_normal (ns)]]&lt;$M$509)</f>
        <v>0</v>
      </c>
      <c r="AD26" s="5">
        <v>23</v>
      </c>
      <c r="AE26" t="b">
        <f>OR(Tabla61311[[#This Row],[Tiempo_lineal (ns)]]&gt;$O$508,Tabla61311[[#This Row],[Tiempo_lineal (ns)]]&lt;$O$509)</f>
        <v>1</v>
      </c>
      <c r="AF26" s="6" t="b">
        <f>OR(Tabla61311[[#This Row],[Tiempo_normal (ns)]]&gt;$P$508,Tabla61311[[#This Row],[Tiempo_normal (ns)]]&lt;$P$509)</f>
        <v>0</v>
      </c>
    </row>
    <row r="27" spans="2:32" x14ac:dyDescent="0.3">
      <c r="B27">
        <v>24</v>
      </c>
      <c r="C27">
        <v>4561</v>
      </c>
      <c r="D27">
        <v>4243</v>
      </c>
      <c r="E27">
        <v>24</v>
      </c>
      <c r="F27">
        <v>38985</v>
      </c>
      <c r="G27">
        <v>38917</v>
      </c>
      <c r="H27">
        <v>24</v>
      </c>
      <c r="I27">
        <v>521893</v>
      </c>
      <c r="J27">
        <v>492195</v>
      </c>
      <c r="K27">
        <v>24</v>
      </c>
      <c r="L27" s="35">
        <v>4005300</v>
      </c>
      <c r="M27" s="35">
        <v>3872640</v>
      </c>
      <c r="N27">
        <v>24</v>
      </c>
      <c r="O27" s="35">
        <v>44707000</v>
      </c>
      <c r="P27" s="35">
        <v>43706500</v>
      </c>
      <c r="R27" s="7">
        <v>24</v>
      </c>
      <c r="S27" t="b">
        <f>OR(Tabla197[[#This Row],[Tiempo_lineal (ns)]]&gt;$C$508,Tabla197[[#This Row],[Tiempo_lineal (ns)]]&lt;$C$509)</f>
        <v>0</v>
      </c>
      <c r="T27" t="b">
        <f>OR(Tabla197[[#This Row],[Tiempo_normal (ns)]]&gt;$D$508,Tabla197[[#This Row],[Tiempo_normal (ns)]]&lt;$D$509)</f>
        <v>0</v>
      </c>
      <c r="U27" s="7">
        <v>24</v>
      </c>
      <c r="V27" t="b">
        <f>OR(Tabla3108[[#This Row],[Tiempo_lineal (ns)]]&gt;$F$508,Tabla3108[[#This Row],[Tiempo_lineal (ns)]]&lt;$F$509)</f>
        <v>0</v>
      </c>
      <c r="W27" t="b">
        <f>OR(Tabla3108[[#This Row],[Tiempo_normal (ns)]]&gt;$G$508,Tabla3108[[#This Row],[Tiempo_normal (ns)]]&lt;$G$509)</f>
        <v>0</v>
      </c>
      <c r="X27" s="7">
        <v>24</v>
      </c>
      <c r="Y27" t="b">
        <f>OR(Tabla4119[[#This Row],[Tiempo_lineal (ns)]]&gt;$I$508,Tabla4119[[#This Row],[Tiempo_lineal (ns)]]&lt;$I$509)</f>
        <v>1</v>
      </c>
      <c r="Z27" t="b">
        <f>OR(Tabla4119[[#This Row],[Tiempo_normal (ns)]]&gt;$J$508,Tabla4119[[#This Row],[Tiempo_normal (ns)]]&lt;$J$509)</f>
        <v>1</v>
      </c>
      <c r="AA27" s="7">
        <v>24</v>
      </c>
      <c r="AB27" t="b">
        <f>OR(Tabla51210[[#This Row],[Tiempo_lineal (ns)]]&gt;$L$508,Tabla51210[[#This Row],[Tiempo_lineal (ns)]]&lt;$L$509)</f>
        <v>0</v>
      </c>
      <c r="AC27" t="b">
        <f>OR(Tabla51210[[#This Row],[Tiempo_normal (ns)]]&gt;$M$508,Tabla51210[[#This Row],[Tiempo_normal (ns)]]&lt;$M$509)</f>
        <v>0</v>
      </c>
      <c r="AD27" s="7">
        <v>24</v>
      </c>
      <c r="AE27" t="b">
        <f>OR(Tabla61311[[#This Row],[Tiempo_lineal (ns)]]&gt;$O$508,Tabla61311[[#This Row],[Tiempo_lineal (ns)]]&lt;$O$509)</f>
        <v>0</v>
      </c>
      <c r="AF27" s="6" t="b">
        <f>OR(Tabla61311[[#This Row],[Tiempo_normal (ns)]]&gt;$P$508,Tabla61311[[#This Row],[Tiempo_normal (ns)]]&lt;$P$509)</f>
        <v>0</v>
      </c>
    </row>
    <row r="28" spans="2:32" x14ac:dyDescent="0.3">
      <c r="B28">
        <v>25</v>
      </c>
      <c r="C28">
        <v>4372</v>
      </c>
      <c r="D28">
        <v>3928</v>
      </c>
      <c r="E28">
        <v>25</v>
      </c>
      <c r="F28">
        <v>38248</v>
      </c>
      <c r="G28">
        <v>37650</v>
      </c>
      <c r="H28">
        <v>25</v>
      </c>
      <c r="I28">
        <v>390574</v>
      </c>
      <c r="J28">
        <v>430273</v>
      </c>
      <c r="K28">
        <v>25</v>
      </c>
      <c r="L28" s="35">
        <v>4008350</v>
      </c>
      <c r="M28" s="35">
        <v>4046980</v>
      </c>
      <c r="N28">
        <v>25</v>
      </c>
      <c r="O28" s="35">
        <v>48361300</v>
      </c>
      <c r="P28" s="35">
        <v>42233200</v>
      </c>
      <c r="R28" s="5">
        <v>25</v>
      </c>
      <c r="S28" t="b">
        <f>OR(Tabla197[[#This Row],[Tiempo_lineal (ns)]]&gt;$C$508,Tabla197[[#This Row],[Tiempo_lineal (ns)]]&lt;$C$509)</f>
        <v>0</v>
      </c>
      <c r="T28" t="b">
        <f>OR(Tabla197[[#This Row],[Tiempo_normal (ns)]]&gt;$D$508,Tabla197[[#This Row],[Tiempo_normal (ns)]]&lt;$D$509)</f>
        <v>0</v>
      </c>
      <c r="U28" s="5">
        <v>25</v>
      </c>
      <c r="V28" t="b">
        <f>OR(Tabla3108[[#This Row],[Tiempo_lineal (ns)]]&gt;$F$508,Tabla3108[[#This Row],[Tiempo_lineal (ns)]]&lt;$F$509)</f>
        <v>0</v>
      </c>
      <c r="W28" t="b">
        <f>OR(Tabla3108[[#This Row],[Tiempo_normal (ns)]]&gt;$G$508,Tabla3108[[#This Row],[Tiempo_normal (ns)]]&lt;$G$509)</f>
        <v>0</v>
      </c>
      <c r="X28" s="5">
        <v>25</v>
      </c>
      <c r="Y28" t="b">
        <f>OR(Tabla4119[[#This Row],[Tiempo_lineal (ns)]]&gt;$I$508,Tabla4119[[#This Row],[Tiempo_lineal (ns)]]&lt;$I$509)</f>
        <v>0</v>
      </c>
      <c r="Z28" t="b">
        <f>OR(Tabla4119[[#This Row],[Tiempo_normal (ns)]]&gt;$J$508,Tabla4119[[#This Row],[Tiempo_normal (ns)]]&lt;$J$509)</f>
        <v>0</v>
      </c>
      <c r="AA28" s="5">
        <v>25</v>
      </c>
      <c r="AB28" t="b">
        <f>OR(Tabla51210[[#This Row],[Tiempo_lineal (ns)]]&gt;$L$508,Tabla51210[[#This Row],[Tiempo_lineal (ns)]]&lt;$L$509)</f>
        <v>0</v>
      </c>
      <c r="AC28" t="b">
        <f>OR(Tabla51210[[#This Row],[Tiempo_normal (ns)]]&gt;$M$508,Tabla51210[[#This Row],[Tiempo_normal (ns)]]&lt;$M$509)</f>
        <v>0</v>
      </c>
      <c r="AD28" s="5">
        <v>25</v>
      </c>
      <c r="AE28" t="b">
        <f>OR(Tabla61311[[#This Row],[Tiempo_lineal (ns)]]&gt;$O$508,Tabla61311[[#This Row],[Tiempo_lineal (ns)]]&lt;$O$509)</f>
        <v>1</v>
      </c>
      <c r="AF28" s="6" t="b">
        <f>OR(Tabla61311[[#This Row],[Tiempo_normal (ns)]]&gt;$P$508,Tabla61311[[#This Row],[Tiempo_normal (ns)]]&lt;$P$509)</f>
        <v>0</v>
      </c>
    </row>
    <row r="29" spans="2:32" x14ac:dyDescent="0.3">
      <c r="B29">
        <v>26</v>
      </c>
      <c r="C29">
        <v>4961</v>
      </c>
      <c r="D29">
        <v>3934</v>
      </c>
      <c r="E29">
        <v>26</v>
      </c>
      <c r="F29">
        <v>38370</v>
      </c>
      <c r="G29">
        <v>40700</v>
      </c>
      <c r="H29">
        <v>26</v>
      </c>
      <c r="I29">
        <v>444358</v>
      </c>
      <c r="J29">
        <v>460455</v>
      </c>
      <c r="K29">
        <v>26</v>
      </c>
      <c r="L29" s="35">
        <v>4150030</v>
      </c>
      <c r="M29" s="35">
        <v>4373850</v>
      </c>
      <c r="N29">
        <v>26</v>
      </c>
      <c r="O29" s="35">
        <v>41628500</v>
      </c>
      <c r="P29" s="35">
        <v>41828700</v>
      </c>
      <c r="R29" s="7">
        <v>26</v>
      </c>
      <c r="S29" t="b">
        <f>OR(Tabla197[[#This Row],[Tiempo_lineal (ns)]]&gt;$C$508,Tabla197[[#This Row],[Tiempo_lineal (ns)]]&lt;$C$509)</f>
        <v>0</v>
      </c>
      <c r="T29" t="b">
        <f>OR(Tabla197[[#This Row],[Tiempo_normal (ns)]]&gt;$D$508,Tabla197[[#This Row],[Tiempo_normal (ns)]]&lt;$D$509)</f>
        <v>0</v>
      </c>
      <c r="U29" s="7">
        <v>26</v>
      </c>
      <c r="V29" t="b">
        <f>OR(Tabla3108[[#This Row],[Tiempo_lineal (ns)]]&gt;$F$508,Tabla3108[[#This Row],[Tiempo_lineal (ns)]]&lt;$F$509)</f>
        <v>0</v>
      </c>
      <c r="W29" t="b">
        <f>OR(Tabla3108[[#This Row],[Tiempo_normal (ns)]]&gt;$G$508,Tabla3108[[#This Row],[Tiempo_normal (ns)]]&lt;$G$509)</f>
        <v>0</v>
      </c>
      <c r="X29" s="7">
        <v>26</v>
      </c>
      <c r="Y29" t="b">
        <f>OR(Tabla4119[[#This Row],[Tiempo_lineal (ns)]]&gt;$I$508,Tabla4119[[#This Row],[Tiempo_lineal (ns)]]&lt;$I$509)</f>
        <v>0</v>
      </c>
      <c r="Z29" t="b">
        <f>OR(Tabla4119[[#This Row],[Tiempo_normal (ns)]]&gt;$J$508,Tabla4119[[#This Row],[Tiempo_normal (ns)]]&lt;$J$509)</f>
        <v>0</v>
      </c>
      <c r="AA29" s="7">
        <v>26</v>
      </c>
      <c r="AB29" t="b">
        <f>OR(Tabla51210[[#This Row],[Tiempo_lineal (ns)]]&gt;$L$508,Tabla51210[[#This Row],[Tiempo_lineal (ns)]]&lt;$L$509)</f>
        <v>0</v>
      </c>
      <c r="AC29" t="b">
        <f>OR(Tabla51210[[#This Row],[Tiempo_normal (ns)]]&gt;$M$508,Tabla51210[[#This Row],[Tiempo_normal (ns)]]&lt;$M$509)</f>
        <v>0</v>
      </c>
      <c r="AD29" s="7">
        <v>26</v>
      </c>
      <c r="AE29" t="b">
        <f>OR(Tabla61311[[#This Row],[Tiempo_lineal (ns)]]&gt;$O$508,Tabla61311[[#This Row],[Tiempo_lineal (ns)]]&lt;$O$509)</f>
        <v>0</v>
      </c>
      <c r="AF29" s="6" t="b">
        <f>OR(Tabla61311[[#This Row],[Tiempo_normal (ns)]]&gt;$P$508,Tabla61311[[#This Row],[Tiempo_normal (ns)]]&lt;$P$509)</f>
        <v>0</v>
      </c>
    </row>
    <row r="30" spans="2:32" x14ac:dyDescent="0.3">
      <c r="B30">
        <v>27</v>
      </c>
      <c r="C30">
        <v>4349</v>
      </c>
      <c r="D30">
        <v>4096</v>
      </c>
      <c r="E30">
        <v>27</v>
      </c>
      <c r="F30">
        <v>38754</v>
      </c>
      <c r="G30">
        <v>37711</v>
      </c>
      <c r="H30">
        <v>27</v>
      </c>
      <c r="I30">
        <v>455058</v>
      </c>
      <c r="J30">
        <v>412483</v>
      </c>
      <c r="K30">
        <v>27</v>
      </c>
      <c r="L30" s="35">
        <v>4583620</v>
      </c>
      <c r="M30" s="35">
        <v>3964300</v>
      </c>
      <c r="N30">
        <v>27</v>
      </c>
      <c r="O30" s="35">
        <v>41536100</v>
      </c>
      <c r="P30" s="35">
        <v>41455400</v>
      </c>
      <c r="R30" s="5">
        <v>27</v>
      </c>
      <c r="S30" t="b">
        <f>OR(Tabla197[[#This Row],[Tiempo_lineal (ns)]]&gt;$C$508,Tabla197[[#This Row],[Tiempo_lineal (ns)]]&lt;$C$509)</f>
        <v>0</v>
      </c>
      <c r="T30" t="b">
        <f>OR(Tabla197[[#This Row],[Tiempo_normal (ns)]]&gt;$D$508,Tabla197[[#This Row],[Tiempo_normal (ns)]]&lt;$D$509)</f>
        <v>0</v>
      </c>
      <c r="U30" s="5">
        <v>27</v>
      </c>
      <c r="V30" t="b">
        <f>OR(Tabla3108[[#This Row],[Tiempo_lineal (ns)]]&gt;$F$508,Tabla3108[[#This Row],[Tiempo_lineal (ns)]]&lt;$F$509)</f>
        <v>0</v>
      </c>
      <c r="W30" t="b">
        <f>OR(Tabla3108[[#This Row],[Tiempo_normal (ns)]]&gt;$G$508,Tabla3108[[#This Row],[Tiempo_normal (ns)]]&lt;$G$509)</f>
        <v>0</v>
      </c>
      <c r="X30" s="5">
        <v>27</v>
      </c>
      <c r="Y30" t="b">
        <f>OR(Tabla4119[[#This Row],[Tiempo_lineal (ns)]]&gt;$I$508,Tabla4119[[#This Row],[Tiempo_lineal (ns)]]&lt;$I$509)</f>
        <v>0</v>
      </c>
      <c r="Z30" t="b">
        <f>OR(Tabla4119[[#This Row],[Tiempo_normal (ns)]]&gt;$J$508,Tabla4119[[#This Row],[Tiempo_normal (ns)]]&lt;$J$509)</f>
        <v>0</v>
      </c>
      <c r="AA30" s="5">
        <v>27</v>
      </c>
      <c r="AB30" t="b">
        <f>OR(Tabla51210[[#This Row],[Tiempo_lineal (ns)]]&gt;$L$508,Tabla51210[[#This Row],[Tiempo_lineal (ns)]]&lt;$L$509)</f>
        <v>0</v>
      </c>
      <c r="AC30" t="b">
        <f>OR(Tabla51210[[#This Row],[Tiempo_normal (ns)]]&gt;$M$508,Tabla51210[[#This Row],[Tiempo_normal (ns)]]&lt;$M$509)</f>
        <v>0</v>
      </c>
      <c r="AD30" s="5">
        <v>27</v>
      </c>
      <c r="AE30" t="b">
        <f>OR(Tabla61311[[#This Row],[Tiempo_lineal (ns)]]&gt;$O$508,Tabla61311[[#This Row],[Tiempo_lineal (ns)]]&lt;$O$509)</f>
        <v>0</v>
      </c>
      <c r="AF30" s="6" t="b">
        <f>OR(Tabla61311[[#This Row],[Tiempo_normal (ns)]]&gt;$P$508,Tabla61311[[#This Row],[Tiempo_normal (ns)]]&lt;$P$509)</f>
        <v>0</v>
      </c>
    </row>
    <row r="31" spans="2:32" x14ac:dyDescent="0.3">
      <c r="B31">
        <v>28</v>
      </c>
      <c r="C31">
        <v>4569</v>
      </c>
      <c r="D31">
        <v>3906</v>
      </c>
      <c r="E31">
        <v>28</v>
      </c>
      <c r="F31">
        <v>38328</v>
      </c>
      <c r="G31">
        <v>37604</v>
      </c>
      <c r="H31">
        <v>28</v>
      </c>
      <c r="I31">
        <v>497789</v>
      </c>
      <c r="J31">
        <v>432513</v>
      </c>
      <c r="K31">
        <v>28</v>
      </c>
      <c r="L31" s="35">
        <v>4570830</v>
      </c>
      <c r="M31" s="35">
        <v>4364200</v>
      </c>
      <c r="N31">
        <v>28</v>
      </c>
      <c r="O31" s="35">
        <v>43649600</v>
      </c>
      <c r="P31" s="35">
        <v>42346900</v>
      </c>
      <c r="R31" s="7">
        <v>28</v>
      </c>
      <c r="S31" t="b">
        <f>OR(Tabla197[[#This Row],[Tiempo_lineal (ns)]]&gt;$C$508,Tabla197[[#This Row],[Tiempo_lineal (ns)]]&lt;$C$509)</f>
        <v>0</v>
      </c>
      <c r="T31" t="b">
        <f>OR(Tabla197[[#This Row],[Tiempo_normal (ns)]]&gt;$D$508,Tabla197[[#This Row],[Tiempo_normal (ns)]]&lt;$D$509)</f>
        <v>0</v>
      </c>
      <c r="U31" s="7">
        <v>28</v>
      </c>
      <c r="V31" t="b">
        <f>OR(Tabla3108[[#This Row],[Tiempo_lineal (ns)]]&gt;$F$508,Tabla3108[[#This Row],[Tiempo_lineal (ns)]]&lt;$F$509)</f>
        <v>0</v>
      </c>
      <c r="W31" t="b">
        <f>OR(Tabla3108[[#This Row],[Tiempo_normal (ns)]]&gt;$G$508,Tabla3108[[#This Row],[Tiempo_normal (ns)]]&lt;$G$509)</f>
        <v>0</v>
      </c>
      <c r="X31" s="7">
        <v>28</v>
      </c>
      <c r="Y31" t="b">
        <f>OR(Tabla4119[[#This Row],[Tiempo_lineal (ns)]]&gt;$I$508,Tabla4119[[#This Row],[Tiempo_lineal (ns)]]&lt;$I$509)</f>
        <v>1</v>
      </c>
      <c r="Z31" t="b">
        <f>OR(Tabla4119[[#This Row],[Tiempo_normal (ns)]]&gt;$J$508,Tabla4119[[#This Row],[Tiempo_normal (ns)]]&lt;$J$509)</f>
        <v>0</v>
      </c>
      <c r="AA31" s="7">
        <v>28</v>
      </c>
      <c r="AB31" t="b">
        <f>OR(Tabla51210[[#This Row],[Tiempo_lineal (ns)]]&gt;$L$508,Tabla51210[[#This Row],[Tiempo_lineal (ns)]]&lt;$L$509)</f>
        <v>0</v>
      </c>
      <c r="AC31" t="b">
        <f>OR(Tabla51210[[#This Row],[Tiempo_normal (ns)]]&gt;$M$508,Tabla51210[[#This Row],[Tiempo_normal (ns)]]&lt;$M$509)</f>
        <v>0</v>
      </c>
      <c r="AD31" s="7">
        <v>28</v>
      </c>
      <c r="AE31" t="b">
        <f>OR(Tabla61311[[#This Row],[Tiempo_lineal (ns)]]&gt;$O$508,Tabla61311[[#This Row],[Tiempo_lineal (ns)]]&lt;$O$509)</f>
        <v>0</v>
      </c>
      <c r="AF31" s="6" t="b">
        <f>OR(Tabla61311[[#This Row],[Tiempo_normal (ns)]]&gt;$P$508,Tabla61311[[#This Row],[Tiempo_normal (ns)]]&lt;$P$509)</f>
        <v>0</v>
      </c>
    </row>
    <row r="32" spans="2:32" x14ac:dyDescent="0.3">
      <c r="B32">
        <v>29</v>
      </c>
      <c r="C32">
        <v>4479</v>
      </c>
      <c r="D32">
        <v>3930</v>
      </c>
      <c r="E32">
        <v>29</v>
      </c>
      <c r="F32">
        <v>38096</v>
      </c>
      <c r="G32">
        <v>37573</v>
      </c>
      <c r="H32">
        <v>29</v>
      </c>
      <c r="I32">
        <v>449822</v>
      </c>
      <c r="J32">
        <v>395719</v>
      </c>
      <c r="K32">
        <v>29</v>
      </c>
      <c r="L32" s="35">
        <v>4096010</v>
      </c>
      <c r="M32" s="35">
        <v>3829810</v>
      </c>
      <c r="N32">
        <v>29</v>
      </c>
      <c r="O32" s="35">
        <v>42509700</v>
      </c>
      <c r="P32" s="35">
        <v>39887400</v>
      </c>
      <c r="R32" s="5">
        <v>29</v>
      </c>
      <c r="S32" t="b">
        <f>OR(Tabla197[[#This Row],[Tiempo_lineal (ns)]]&gt;$C$508,Tabla197[[#This Row],[Tiempo_lineal (ns)]]&lt;$C$509)</f>
        <v>0</v>
      </c>
      <c r="T32" t="b">
        <f>OR(Tabla197[[#This Row],[Tiempo_normal (ns)]]&gt;$D$508,Tabla197[[#This Row],[Tiempo_normal (ns)]]&lt;$D$509)</f>
        <v>0</v>
      </c>
      <c r="U32" s="5">
        <v>29</v>
      </c>
      <c r="V32" t="b">
        <f>OR(Tabla3108[[#This Row],[Tiempo_lineal (ns)]]&gt;$F$508,Tabla3108[[#This Row],[Tiempo_lineal (ns)]]&lt;$F$509)</f>
        <v>0</v>
      </c>
      <c r="W32" t="b">
        <f>OR(Tabla3108[[#This Row],[Tiempo_normal (ns)]]&gt;$G$508,Tabla3108[[#This Row],[Tiempo_normal (ns)]]&lt;$G$509)</f>
        <v>0</v>
      </c>
      <c r="X32" s="5">
        <v>29</v>
      </c>
      <c r="Y32" t="b">
        <f>OR(Tabla4119[[#This Row],[Tiempo_lineal (ns)]]&gt;$I$508,Tabla4119[[#This Row],[Tiempo_lineal (ns)]]&lt;$I$509)</f>
        <v>0</v>
      </c>
      <c r="Z32" t="b">
        <f>OR(Tabla4119[[#This Row],[Tiempo_normal (ns)]]&gt;$J$508,Tabla4119[[#This Row],[Tiempo_normal (ns)]]&lt;$J$509)</f>
        <v>0</v>
      </c>
      <c r="AA32" s="5">
        <v>29</v>
      </c>
      <c r="AB32" t="b">
        <f>OR(Tabla51210[[#This Row],[Tiempo_lineal (ns)]]&gt;$L$508,Tabla51210[[#This Row],[Tiempo_lineal (ns)]]&lt;$L$509)</f>
        <v>0</v>
      </c>
      <c r="AC32" t="b">
        <f>OR(Tabla51210[[#This Row],[Tiempo_normal (ns)]]&gt;$M$508,Tabla51210[[#This Row],[Tiempo_normal (ns)]]&lt;$M$509)</f>
        <v>0</v>
      </c>
      <c r="AD32" s="5">
        <v>29</v>
      </c>
      <c r="AE32" t="b">
        <f>OR(Tabla61311[[#This Row],[Tiempo_lineal (ns)]]&gt;$O$508,Tabla61311[[#This Row],[Tiempo_lineal (ns)]]&lt;$O$509)</f>
        <v>0</v>
      </c>
      <c r="AF32" s="6" t="b">
        <f>OR(Tabla61311[[#This Row],[Tiempo_normal (ns)]]&gt;$P$508,Tabla61311[[#This Row],[Tiempo_normal (ns)]]&lt;$P$509)</f>
        <v>0</v>
      </c>
    </row>
    <row r="33" spans="2:32" x14ac:dyDescent="0.3">
      <c r="B33">
        <v>30</v>
      </c>
      <c r="C33">
        <v>4416</v>
      </c>
      <c r="D33">
        <v>4079</v>
      </c>
      <c r="E33">
        <v>30</v>
      </c>
      <c r="F33">
        <v>37992</v>
      </c>
      <c r="G33">
        <v>37490</v>
      </c>
      <c r="H33">
        <v>30</v>
      </c>
      <c r="I33">
        <v>420143</v>
      </c>
      <c r="J33">
        <v>418437</v>
      </c>
      <c r="K33">
        <v>30</v>
      </c>
      <c r="L33" s="35">
        <v>5122800</v>
      </c>
      <c r="M33" s="35">
        <v>3975870</v>
      </c>
      <c r="N33">
        <v>30</v>
      </c>
      <c r="O33" s="35">
        <v>45250700</v>
      </c>
      <c r="P33" s="35">
        <v>40455000</v>
      </c>
      <c r="R33" s="7">
        <v>30</v>
      </c>
      <c r="S33" t="b">
        <f>OR(Tabla197[[#This Row],[Tiempo_lineal (ns)]]&gt;$C$508,Tabla197[[#This Row],[Tiempo_lineal (ns)]]&lt;$C$509)</f>
        <v>0</v>
      </c>
      <c r="T33" t="b">
        <f>OR(Tabla197[[#This Row],[Tiempo_normal (ns)]]&gt;$D$508,Tabla197[[#This Row],[Tiempo_normal (ns)]]&lt;$D$509)</f>
        <v>0</v>
      </c>
      <c r="U33" s="7">
        <v>30</v>
      </c>
      <c r="V33" t="b">
        <f>OR(Tabla3108[[#This Row],[Tiempo_lineal (ns)]]&gt;$F$508,Tabla3108[[#This Row],[Tiempo_lineal (ns)]]&lt;$F$509)</f>
        <v>0</v>
      </c>
      <c r="W33" t="b">
        <f>OR(Tabla3108[[#This Row],[Tiempo_normal (ns)]]&gt;$G$508,Tabla3108[[#This Row],[Tiempo_normal (ns)]]&lt;$G$509)</f>
        <v>0</v>
      </c>
      <c r="X33" s="7">
        <v>30</v>
      </c>
      <c r="Y33" t="b">
        <f>OR(Tabla4119[[#This Row],[Tiempo_lineal (ns)]]&gt;$I$508,Tabla4119[[#This Row],[Tiempo_lineal (ns)]]&lt;$I$509)</f>
        <v>0</v>
      </c>
      <c r="Z33" t="b">
        <f>OR(Tabla4119[[#This Row],[Tiempo_normal (ns)]]&gt;$J$508,Tabla4119[[#This Row],[Tiempo_normal (ns)]]&lt;$J$509)</f>
        <v>0</v>
      </c>
      <c r="AA33" s="7">
        <v>30</v>
      </c>
      <c r="AB33" t="b">
        <f>OR(Tabla51210[[#This Row],[Tiempo_lineal (ns)]]&gt;$L$508,Tabla51210[[#This Row],[Tiempo_lineal (ns)]]&lt;$L$509)</f>
        <v>1</v>
      </c>
      <c r="AC33" t="b">
        <f>OR(Tabla51210[[#This Row],[Tiempo_normal (ns)]]&gt;$M$508,Tabla51210[[#This Row],[Tiempo_normal (ns)]]&lt;$M$509)</f>
        <v>0</v>
      </c>
      <c r="AD33" s="7">
        <v>30</v>
      </c>
      <c r="AE33" t="b">
        <f>OR(Tabla61311[[#This Row],[Tiempo_lineal (ns)]]&gt;$O$508,Tabla61311[[#This Row],[Tiempo_lineal (ns)]]&lt;$O$509)</f>
        <v>0</v>
      </c>
      <c r="AF33" s="6" t="b">
        <f>OR(Tabla61311[[#This Row],[Tiempo_normal (ns)]]&gt;$P$508,Tabla61311[[#This Row],[Tiempo_normal (ns)]]&lt;$P$509)</f>
        <v>0</v>
      </c>
    </row>
    <row r="34" spans="2:32" x14ac:dyDescent="0.3">
      <c r="B34">
        <v>31</v>
      </c>
      <c r="C34">
        <v>4543</v>
      </c>
      <c r="D34">
        <v>3879</v>
      </c>
      <c r="E34">
        <v>31</v>
      </c>
      <c r="F34">
        <v>37846</v>
      </c>
      <c r="G34">
        <v>37567</v>
      </c>
      <c r="H34">
        <v>31</v>
      </c>
      <c r="I34">
        <v>419677</v>
      </c>
      <c r="J34">
        <v>394357</v>
      </c>
      <c r="K34">
        <v>31</v>
      </c>
      <c r="L34" s="35">
        <v>4187580</v>
      </c>
      <c r="M34" s="35">
        <v>4316510</v>
      </c>
      <c r="N34">
        <v>31</v>
      </c>
      <c r="O34" s="35">
        <v>42616800</v>
      </c>
      <c r="P34" s="35">
        <v>42132200</v>
      </c>
      <c r="R34" s="5">
        <v>31</v>
      </c>
      <c r="S34" t="b">
        <f>OR(Tabla197[[#This Row],[Tiempo_lineal (ns)]]&gt;$C$508,Tabla197[[#This Row],[Tiempo_lineal (ns)]]&lt;$C$509)</f>
        <v>0</v>
      </c>
      <c r="T34" t="b">
        <f>OR(Tabla197[[#This Row],[Tiempo_normal (ns)]]&gt;$D$508,Tabla197[[#This Row],[Tiempo_normal (ns)]]&lt;$D$509)</f>
        <v>0</v>
      </c>
      <c r="U34" s="5">
        <v>31</v>
      </c>
      <c r="V34" t="b">
        <f>OR(Tabla3108[[#This Row],[Tiempo_lineal (ns)]]&gt;$F$508,Tabla3108[[#This Row],[Tiempo_lineal (ns)]]&lt;$F$509)</f>
        <v>0</v>
      </c>
      <c r="W34" t="b">
        <f>OR(Tabla3108[[#This Row],[Tiempo_normal (ns)]]&gt;$G$508,Tabla3108[[#This Row],[Tiempo_normal (ns)]]&lt;$G$509)</f>
        <v>0</v>
      </c>
      <c r="X34" s="5">
        <v>31</v>
      </c>
      <c r="Y34" t="b">
        <f>OR(Tabla4119[[#This Row],[Tiempo_lineal (ns)]]&gt;$I$508,Tabla4119[[#This Row],[Tiempo_lineal (ns)]]&lt;$I$509)</f>
        <v>0</v>
      </c>
      <c r="Z34" t="b">
        <f>OR(Tabla4119[[#This Row],[Tiempo_normal (ns)]]&gt;$J$508,Tabla4119[[#This Row],[Tiempo_normal (ns)]]&lt;$J$509)</f>
        <v>0</v>
      </c>
      <c r="AA34" s="5">
        <v>31</v>
      </c>
      <c r="AB34" t="b">
        <f>OR(Tabla51210[[#This Row],[Tiempo_lineal (ns)]]&gt;$L$508,Tabla51210[[#This Row],[Tiempo_lineal (ns)]]&lt;$L$509)</f>
        <v>0</v>
      </c>
      <c r="AC34" t="b">
        <f>OR(Tabla51210[[#This Row],[Tiempo_normal (ns)]]&gt;$M$508,Tabla51210[[#This Row],[Tiempo_normal (ns)]]&lt;$M$509)</f>
        <v>0</v>
      </c>
      <c r="AD34" s="5">
        <v>31</v>
      </c>
      <c r="AE34" t="b">
        <f>OR(Tabla61311[[#This Row],[Tiempo_lineal (ns)]]&gt;$O$508,Tabla61311[[#This Row],[Tiempo_lineal (ns)]]&lt;$O$509)</f>
        <v>0</v>
      </c>
      <c r="AF34" s="6" t="b">
        <f>OR(Tabla61311[[#This Row],[Tiempo_normal (ns)]]&gt;$P$508,Tabla61311[[#This Row],[Tiempo_normal (ns)]]&lt;$P$509)</f>
        <v>0</v>
      </c>
    </row>
    <row r="35" spans="2:32" x14ac:dyDescent="0.3">
      <c r="B35">
        <v>32</v>
      </c>
      <c r="C35">
        <v>4352</v>
      </c>
      <c r="D35">
        <v>3921</v>
      </c>
      <c r="E35">
        <v>32</v>
      </c>
      <c r="F35">
        <v>41634</v>
      </c>
      <c r="G35">
        <v>40008</v>
      </c>
      <c r="H35">
        <v>32</v>
      </c>
      <c r="I35">
        <v>389375</v>
      </c>
      <c r="J35">
        <v>413452</v>
      </c>
      <c r="K35">
        <v>32</v>
      </c>
      <c r="L35" s="35">
        <v>4191940</v>
      </c>
      <c r="M35" s="35">
        <v>3946500</v>
      </c>
      <c r="N35">
        <v>32</v>
      </c>
      <c r="O35" s="35">
        <v>42171300</v>
      </c>
      <c r="P35" s="35">
        <v>40097900</v>
      </c>
      <c r="R35" s="7">
        <v>32</v>
      </c>
      <c r="S35" t="b">
        <f>OR(Tabla197[[#This Row],[Tiempo_lineal (ns)]]&gt;$C$508,Tabla197[[#This Row],[Tiempo_lineal (ns)]]&lt;$C$509)</f>
        <v>0</v>
      </c>
      <c r="T35" t="b">
        <f>OR(Tabla197[[#This Row],[Tiempo_normal (ns)]]&gt;$D$508,Tabla197[[#This Row],[Tiempo_normal (ns)]]&lt;$D$509)</f>
        <v>0</v>
      </c>
      <c r="U35" s="7">
        <v>32</v>
      </c>
      <c r="V35" t="b">
        <f>OR(Tabla3108[[#This Row],[Tiempo_lineal (ns)]]&gt;$F$508,Tabla3108[[#This Row],[Tiempo_lineal (ns)]]&lt;$F$509)</f>
        <v>0</v>
      </c>
      <c r="W35" t="b">
        <f>OR(Tabla3108[[#This Row],[Tiempo_normal (ns)]]&gt;$G$508,Tabla3108[[#This Row],[Tiempo_normal (ns)]]&lt;$G$509)</f>
        <v>0</v>
      </c>
      <c r="X35" s="7">
        <v>32</v>
      </c>
      <c r="Y35" t="b">
        <f>OR(Tabla4119[[#This Row],[Tiempo_lineal (ns)]]&gt;$I$508,Tabla4119[[#This Row],[Tiempo_lineal (ns)]]&lt;$I$509)</f>
        <v>0</v>
      </c>
      <c r="Z35" t="b">
        <f>OR(Tabla4119[[#This Row],[Tiempo_normal (ns)]]&gt;$J$508,Tabla4119[[#This Row],[Tiempo_normal (ns)]]&lt;$J$509)</f>
        <v>0</v>
      </c>
      <c r="AA35" s="7">
        <v>32</v>
      </c>
      <c r="AB35" t="b">
        <f>OR(Tabla51210[[#This Row],[Tiempo_lineal (ns)]]&gt;$L$508,Tabla51210[[#This Row],[Tiempo_lineal (ns)]]&lt;$L$509)</f>
        <v>0</v>
      </c>
      <c r="AC35" t="b">
        <f>OR(Tabla51210[[#This Row],[Tiempo_normal (ns)]]&gt;$M$508,Tabla51210[[#This Row],[Tiempo_normal (ns)]]&lt;$M$509)</f>
        <v>0</v>
      </c>
      <c r="AD35" s="7">
        <v>32</v>
      </c>
      <c r="AE35" t="b">
        <f>OR(Tabla61311[[#This Row],[Tiempo_lineal (ns)]]&gt;$O$508,Tabla61311[[#This Row],[Tiempo_lineal (ns)]]&lt;$O$509)</f>
        <v>0</v>
      </c>
      <c r="AF35" s="6" t="b">
        <f>OR(Tabla61311[[#This Row],[Tiempo_normal (ns)]]&gt;$P$508,Tabla61311[[#This Row],[Tiempo_normal (ns)]]&lt;$P$509)</f>
        <v>0</v>
      </c>
    </row>
    <row r="36" spans="2:32" x14ac:dyDescent="0.3">
      <c r="B36">
        <v>33</v>
      </c>
      <c r="C36">
        <v>4284</v>
      </c>
      <c r="D36">
        <v>3866</v>
      </c>
      <c r="E36">
        <v>33</v>
      </c>
      <c r="F36">
        <v>43659</v>
      </c>
      <c r="G36">
        <v>37720</v>
      </c>
      <c r="H36">
        <v>33</v>
      </c>
      <c r="I36">
        <v>399422</v>
      </c>
      <c r="J36">
        <v>416022</v>
      </c>
      <c r="K36">
        <v>33</v>
      </c>
      <c r="L36" s="35">
        <v>5722220</v>
      </c>
      <c r="M36" s="35">
        <v>3954130</v>
      </c>
      <c r="N36">
        <v>33</v>
      </c>
      <c r="O36" s="35">
        <v>40814300</v>
      </c>
      <c r="P36" s="35">
        <v>39478200</v>
      </c>
      <c r="R36" s="5">
        <v>33</v>
      </c>
      <c r="S36" t="b">
        <f>OR(Tabla197[[#This Row],[Tiempo_lineal (ns)]]&gt;$C$508,Tabla197[[#This Row],[Tiempo_lineal (ns)]]&lt;$C$509)</f>
        <v>0</v>
      </c>
      <c r="T36" t="b">
        <f>OR(Tabla197[[#This Row],[Tiempo_normal (ns)]]&gt;$D$508,Tabla197[[#This Row],[Tiempo_normal (ns)]]&lt;$D$509)</f>
        <v>0</v>
      </c>
      <c r="U36" s="5">
        <v>33</v>
      </c>
      <c r="V36" t="b">
        <f>OR(Tabla3108[[#This Row],[Tiempo_lineal (ns)]]&gt;$F$508,Tabla3108[[#This Row],[Tiempo_lineal (ns)]]&lt;$F$509)</f>
        <v>0</v>
      </c>
      <c r="W36" t="b">
        <f>OR(Tabla3108[[#This Row],[Tiempo_normal (ns)]]&gt;$G$508,Tabla3108[[#This Row],[Tiempo_normal (ns)]]&lt;$G$509)</f>
        <v>0</v>
      </c>
      <c r="X36" s="5">
        <v>33</v>
      </c>
      <c r="Y36" t="b">
        <f>OR(Tabla4119[[#This Row],[Tiempo_lineal (ns)]]&gt;$I$508,Tabla4119[[#This Row],[Tiempo_lineal (ns)]]&lt;$I$509)</f>
        <v>0</v>
      </c>
      <c r="Z36" t="b">
        <f>OR(Tabla4119[[#This Row],[Tiempo_normal (ns)]]&gt;$J$508,Tabla4119[[#This Row],[Tiempo_normal (ns)]]&lt;$J$509)</f>
        <v>0</v>
      </c>
      <c r="AA36" s="5">
        <v>33</v>
      </c>
      <c r="AB36" t="b">
        <f>OR(Tabla51210[[#This Row],[Tiempo_lineal (ns)]]&gt;$L$508,Tabla51210[[#This Row],[Tiempo_lineal (ns)]]&lt;$L$509)</f>
        <v>1</v>
      </c>
      <c r="AC36" t="b">
        <f>OR(Tabla51210[[#This Row],[Tiempo_normal (ns)]]&gt;$M$508,Tabla51210[[#This Row],[Tiempo_normal (ns)]]&lt;$M$509)</f>
        <v>0</v>
      </c>
      <c r="AD36" s="5">
        <v>33</v>
      </c>
      <c r="AE36" t="b">
        <f>OR(Tabla61311[[#This Row],[Tiempo_lineal (ns)]]&gt;$O$508,Tabla61311[[#This Row],[Tiempo_lineal (ns)]]&lt;$O$509)</f>
        <v>0</v>
      </c>
      <c r="AF36" s="6" t="b">
        <f>OR(Tabla61311[[#This Row],[Tiempo_normal (ns)]]&gt;$P$508,Tabla61311[[#This Row],[Tiempo_normal (ns)]]&lt;$P$509)</f>
        <v>0</v>
      </c>
    </row>
    <row r="37" spans="2:32" x14ac:dyDescent="0.3">
      <c r="B37">
        <v>34</v>
      </c>
      <c r="C37">
        <v>4317</v>
      </c>
      <c r="D37">
        <v>3953</v>
      </c>
      <c r="E37">
        <v>34</v>
      </c>
      <c r="F37">
        <v>39485</v>
      </c>
      <c r="G37">
        <v>37820</v>
      </c>
      <c r="H37">
        <v>34</v>
      </c>
      <c r="I37">
        <v>385201</v>
      </c>
      <c r="J37">
        <v>389344</v>
      </c>
      <c r="K37">
        <v>34</v>
      </c>
      <c r="L37" s="35">
        <v>4352420</v>
      </c>
      <c r="M37" s="35">
        <v>4155900</v>
      </c>
      <c r="N37">
        <v>34</v>
      </c>
      <c r="O37" s="35">
        <v>44127100</v>
      </c>
      <c r="P37" s="35">
        <v>40502700</v>
      </c>
      <c r="R37" s="7">
        <v>34</v>
      </c>
      <c r="S37" t="b">
        <f>OR(Tabla197[[#This Row],[Tiempo_lineal (ns)]]&gt;$C$508,Tabla197[[#This Row],[Tiempo_lineal (ns)]]&lt;$C$509)</f>
        <v>0</v>
      </c>
      <c r="T37" t="b">
        <f>OR(Tabla197[[#This Row],[Tiempo_normal (ns)]]&gt;$D$508,Tabla197[[#This Row],[Tiempo_normal (ns)]]&lt;$D$509)</f>
        <v>0</v>
      </c>
      <c r="U37" s="7">
        <v>34</v>
      </c>
      <c r="V37" t="b">
        <f>OR(Tabla3108[[#This Row],[Tiempo_lineal (ns)]]&gt;$F$508,Tabla3108[[#This Row],[Tiempo_lineal (ns)]]&lt;$F$509)</f>
        <v>0</v>
      </c>
      <c r="W37" t="b">
        <f>OR(Tabla3108[[#This Row],[Tiempo_normal (ns)]]&gt;$G$508,Tabla3108[[#This Row],[Tiempo_normal (ns)]]&lt;$G$509)</f>
        <v>0</v>
      </c>
      <c r="X37" s="7">
        <v>34</v>
      </c>
      <c r="Y37" t="b">
        <f>OR(Tabla4119[[#This Row],[Tiempo_lineal (ns)]]&gt;$I$508,Tabla4119[[#This Row],[Tiempo_lineal (ns)]]&lt;$I$509)</f>
        <v>0</v>
      </c>
      <c r="Z37" t="b">
        <f>OR(Tabla4119[[#This Row],[Tiempo_normal (ns)]]&gt;$J$508,Tabla4119[[#This Row],[Tiempo_normal (ns)]]&lt;$J$509)</f>
        <v>0</v>
      </c>
      <c r="AA37" s="7">
        <v>34</v>
      </c>
      <c r="AB37" t="b">
        <f>OR(Tabla51210[[#This Row],[Tiempo_lineal (ns)]]&gt;$L$508,Tabla51210[[#This Row],[Tiempo_lineal (ns)]]&lt;$L$509)</f>
        <v>0</v>
      </c>
      <c r="AC37" t="b">
        <f>OR(Tabla51210[[#This Row],[Tiempo_normal (ns)]]&gt;$M$508,Tabla51210[[#This Row],[Tiempo_normal (ns)]]&lt;$M$509)</f>
        <v>0</v>
      </c>
      <c r="AD37" s="7">
        <v>34</v>
      </c>
      <c r="AE37" t="b">
        <f>OR(Tabla61311[[#This Row],[Tiempo_lineal (ns)]]&gt;$O$508,Tabla61311[[#This Row],[Tiempo_lineal (ns)]]&lt;$O$509)</f>
        <v>0</v>
      </c>
      <c r="AF37" s="6" t="b">
        <f>OR(Tabla61311[[#This Row],[Tiempo_normal (ns)]]&gt;$P$508,Tabla61311[[#This Row],[Tiempo_normal (ns)]]&lt;$P$509)</f>
        <v>0</v>
      </c>
    </row>
    <row r="38" spans="2:32" x14ac:dyDescent="0.3">
      <c r="B38">
        <v>35</v>
      </c>
      <c r="C38">
        <v>5436</v>
      </c>
      <c r="D38">
        <v>3977</v>
      </c>
      <c r="E38">
        <v>35</v>
      </c>
      <c r="F38">
        <v>37992</v>
      </c>
      <c r="G38">
        <v>37698</v>
      </c>
      <c r="H38">
        <v>35</v>
      </c>
      <c r="I38">
        <v>388543</v>
      </c>
      <c r="J38">
        <v>434861</v>
      </c>
      <c r="K38">
        <v>35</v>
      </c>
      <c r="L38" s="35">
        <v>4429720</v>
      </c>
      <c r="M38" s="35">
        <v>3949820</v>
      </c>
      <c r="N38">
        <v>35</v>
      </c>
      <c r="O38" s="35">
        <v>41816100</v>
      </c>
      <c r="P38" s="35">
        <v>43462000</v>
      </c>
      <c r="R38" s="5">
        <v>35</v>
      </c>
      <c r="S38" t="b">
        <f>OR(Tabla197[[#This Row],[Tiempo_lineal (ns)]]&gt;$C$508,Tabla197[[#This Row],[Tiempo_lineal (ns)]]&lt;$C$509)</f>
        <v>0</v>
      </c>
      <c r="T38" t="b">
        <f>OR(Tabla197[[#This Row],[Tiempo_normal (ns)]]&gt;$D$508,Tabla197[[#This Row],[Tiempo_normal (ns)]]&lt;$D$509)</f>
        <v>0</v>
      </c>
      <c r="U38" s="5">
        <v>35</v>
      </c>
      <c r="V38" t="b">
        <f>OR(Tabla3108[[#This Row],[Tiempo_lineal (ns)]]&gt;$F$508,Tabla3108[[#This Row],[Tiempo_lineal (ns)]]&lt;$F$509)</f>
        <v>0</v>
      </c>
      <c r="W38" t="b">
        <f>OR(Tabla3108[[#This Row],[Tiempo_normal (ns)]]&gt;$G$508,Tabla3108[[#This Row],[Tiempo_normal (ns)]]&lt;$G$509)</f>
        <v>0</v>
      </c>
      <c r="X38" s="5">
        <v>35</v>
      </c>
      <c r="Y38" t="b">
        <f>OR(Tabla4119[[#This Row],[Tiempo_lineal (ns)]]&gt;$I$508,Tabla4119[[#This Row],[Tiempo_lineal (ns)]]&lt;$I$509)</f>
        <v>0</v>
      </c>
      <c r="Z38" t="b">
        <f>OR(Tabla4119[[#This Row],[Tiempo_normal (ns)]]&gt;$J$508,Tabla4119[[#This Row],[Tiempo_normal (ns)]]&lt;$J$509)</f>
        <v>0</v>
      </c>
      <c r="AA38" s="5">
        <v>35</v>
      </c>
      <c r="AB38" t="b">
        <f>OR(Tabla51210[[#This Row],[Tiempo_lineal (ns)]]&gt;$L$508,Tabla51210[[#This Row],[Tiempo_lineal (ns)]]&lt;$L$509)</f>
        <v>0</v>
      </c>
      <c r="AC38" t="b">
        <f>OR(Tabla51210[[#This Row],[Tiempo_normal (ns)]]&gt;$M$508,Tabla51210[[#This Row],[Tiempo_normal (ns)]]&lt;$M$509)</f>
        <v>0</v>
      </c>
      <c r="AD38" s="5">
        <v>35</v>
      </c>
      <c r="AE38" t="b">
        <f>OR(Tabla61311[[#This Row],[Tiempo_lineal (ns)]]&gt;$O$508,Tabla61311[[#This Row],[Tiempo_lineal (ns)]]&lt;$O$509)</f>
        <v>0</v>
      </c>
      <c r="AF38" s="6" t="b">
        <f>OR(Tabla61311[[#This Row],[Tiempo_normal (ns)]]&gt;$P$508,Tabla61311[[#This Row],[Tiempo_normal (ns)]]&lt;$P$509)</f>
        <v>0</v>
      </c>
    </row>
    <row r="39" spans="2:32" x14ac:dyDescent="0.3">
      <c r="B39">
        <v>36</v>
      </c>
      <c r="C39">
        <v>4525</v>
      </c>
      <c r="D39">
        <v>4255</v>
      </c>
      <c r="E39">
        <v>36</v>
      </c>
      <c r="F39">
        <v>38174</v>
      </c>
      <c r="G39">
        <v>38140</v>
      </c>
      <c r="H39">
        <v>36</v>
      </c>
      <c r="I39">
        <v>498116</v>
      </c>
      <c r="J39">
        <v>384999</v>
      </c>
      <c r="K39">
        <v>36</v>
      </c>
      <c r="L39" s="35">
        <v>4430200</v>
      </c>
      <c r="M39" s="35">
        <v>3943760</v>
      </c>
      <c r="N39">
        <v>36</v>
      </c>
      <c r="O39" s="35">
        <v>42899600</v>
      </c>
      <c r="P39" s="35">
        <v>57938600</v>
      </c>
      <c r="R39" s="7">
        <v>36</v>
      </c>
      <c r="S39" t="b">
        <f>OR(Tabla197[[#This Row],[Tiempo_lineal (ns)]]&gt;$C$508,Tabla197[[#This Row],[Tiempo_lineal (ns)]]&lt;$C$509)</f>
        <v>0</v>
      </c>
      <c r="T39" t="b">
        <f>OR(Tabla197[[#This Row],[Tiempo_normal (ns)]]&gt;$D$508,Tabla197[[#This Row],[Tiempo_normal (ns)]]&lt;$D$509)</f>
        <v>0</v>
      </c>
      <c r="U39" s="7">
        <v>36</v>
      </c>
      <c r="V39" t="b">
        <f>OR(Tabla3108[[#This Row],[Tiempo_lineal (ns)]]&gt;$F$508,Tabla3108[[#This Row],[Tiempo_lineal (ns)]]&lt;$F$509)</f>
        <v>0</v>
      </c>
      <c r="W39" t="b">
        <f>OR(Tabla3108[[#This Row],[Tiempo_normal (ns)]]&gt;$G$508,Tabla3108[[#This Row],[Tiempo_normal (ns)]]&lt;$G$509)</f>
        <v>0</v>
      </c>
      <c r="X39" s="7">
        <v>36</v>
      </c>
      <c r="Y39" t="b">
        <f>OR(Tabla4119[[#This Row],[Tiempo_lineal (ns)]]&gt;$I$508,Tabla4119[[#This Row],[Tiempo_lineal (ns)]]&lt;$I$509)</f>
        <v>1</v>
      </c>
      <c r="Z39" t="b">
        <f>OR(Tabla4119[[#This Row],[Tiempo_normal (ns)]]&gt;$J$508,Tabla4119[[#This Row],[Tiempo_normal (ns)]]&lt;$J$509)</f>
        <v>0</v>
      </c>
      <c r="AA39" s="7">
        <v>36</v>
      </c>
      <c r="AB39" t="b">
        <f>OR(Tabla51210[[#This Row],[Tiempo_lineal (ns)]]&gt;$L$508,Tabla51210[[#This Row],[Tiempo_lineal (ns)]]&lt;$L$509)</f>
        <v>0</v>
      </c>
      <c r="AC39" t="b">
        <f>OR(Tabla51210[[#This Row],[Tiempo_normal (ns)]]&gt;$M$508,Tabla51210[[#This Row],[Tiempo_normal (ns)]]&lt;$M$509)</f>
        <v>0</v>
      </c>
      <c r="AD39" s="7">
        <v>36</v>
      </c>
      <c r="AE39" t="b">
        <f>OR(Tabla61311[[#This Row],[Tiempo_lineal (ns)]]&gt;$O$508,Tabla61311[[#This Row],[Tiempo_lineal (ns)]]&lt;$O$509)</f>
        <v>0</v>
      </c>
      <c r="AF39" s="6" t="b">
        <f>OR(Tabla61311[[#This Row],[Tiempo_normal (ns)]]&gt;$P$508,Tabla61311[[#This Row],[Tiempo_normal (ns)]]&lt;$P$509)</f>
        <v>1</v>
      </c>
    </row>
    <row r="40" spans="2:32" x14ac:dyDescent="0.3">
      <c r="B40">
        <v>37</v>
      </c>
      <c r="C40">
        <v>4309</v>
      </c>
      <c r="D40">
        <v>3877</v>
      </c>
      <c r="E40">
        <v>37</v>
      </c>
      <c r="F40">
        <v>38073</v>
      </c>
      <c r="G40">
        <v>37666</v>
      </c>
      <c r="H40">
        <v>37</v>
      </c>
      <c r="I40">
        <v>420401</v>
      </c>
      <c r="J40">
        <v>384585</v>
      </c>
      <c r="K40">
        <v>37</v>
      </c>
      <c r="L40" s="35">
        <v>4176740</v>
      </c>
      <c r="M40" s="35">
        <v>5032460</v>
      </c>
      <c r="N40">
        <v>37</v>
      </c>
      <c r="O40" s="35">
        <v>43480000</v>
      </c>
      <c r="P40" s="35">
        <v>57533400</v>
      </c>
      <c r="R40" s="5">
        <v>37</v>
      </c>
      <c r="S40" t="b">
        <f>OR(Tabla197[[#This Row],[Tiempo_lineal (ns)]]&gt;$C$508,Tabla197[[#This Row],[Tiempo_lineal (ns)]]&lt;$C$509)</f>
        <v>0</v>
      </c>
      <c r="T40" t="b">
        <f>OR(Tabla197[[#This Row],[Tiempo_normal (ns)]]&gt;$D$508,Tabla197[[#This Row],[Tiempo_normal (ns)]]&lt;$D$509)</f>
        <v>0</v>
      </c>
      <c r="U40" s="5">
        <v>37</v>
      </c>
      <c r="V40" t="b">
        <f>OR(Tabla3108[[#This Row],[Tiempo_lineal (ns)]]&gt;$F$508,Tabla3108[[#This Row],[Tiempo_lineal (ns)]]&lt;$F$509)</f>
        <v>0</v>
      </c>
      <c r="W40" t="b">
        <f>OR(Tabla3108[[#This Row],[Tiempo_normal (ns)]]&gt;$G$508,Tabla3108[[#This Row],[Tiempo_normal (ns)]]&lt;$G$509)</f>
        <v>0</v>
      </c>
      <c r="X40" s="5">
        <v>37</v>
      </c>
      <c r="Y40" t="b">
        <f>OR(Tabla4119[[#This Row],[Tiempo_lineal (ns)]]&gt;$I$508,Tabla4119[[#This Row],[Tiempo_lineal (ns)]]&lt;$I$509)</f>
        <v>0</v>
      </c>
      <c r="Z40" t="b">
        <f>OR(Tabla4119[[#This Row],[Tiempo_normal (ns)]]&gt;$J$508,Tabla4119[[#This Row],[Tiempo_normal (ns)]]&lt;$J$509)</f>
        <v>0</v>
      </c>
      <c r="AA40" s="5">
        <v>37</v>
      </c>
      <c r="AB40" t="b">
        <f>OR(Tabla51210[[#This Row],[Tiempo_lineal (ns)]]&gt;$L$508,Tabla51210[[#This Row],[Tiempo_lineal (ns)]]&lt;$L$509)</f>
        <v>0</v>
      </c>
      <c r="AC40" t="b">
        <f>OR(Tabla51210[[#This Row],[Tiempo_normal (ns)]]&gt;$M$508,Tabla51210[[#This Row],[Tiempo_normal (ns)]]&lt;$M$509)</f>
        <v>1</v>
      </c>
      <c r="AD40" s="5">
        <v>37</v>
      </c>
      <c r="AE40" t="b">
        <f>OR(Tabla61311[[#This Row],[Tiempo_lineal (ns)]]&gt;$O$508,Tabla61311[[#This Row],[Tiempo_lineal (ns)]]&lt;$O$509)</f>
        <v>0</v>
      </c>
      <c r="AF40" s="6" t="b">
        <f>OR(Tabla61311[[#This Row],[Tiempo_normal (ns)]]&gt;$P$508,Tabla61311[[#This Row],[Tiempo_normal (ns)]]&lt;$P$509)</f>
        <v>1</v>
      </c>
    </row>
    <row r="41" spans="2:32" x14ac:dyDescent="0.3">
      <c r="B41">
        <v>38</v>
      </c>
      <c r="C41">
        <v>4543</v>
      </c>
      <c r="D41">
        <v>4352</v>
      </c>
      <c r="E41">
        <v>38</v>
      </c>
      <c r="F41">
        <v>38300</v>
      </c>
      <c r="G41">
        <v>37355</v>
      </c>
      <c r="H41">
        <v>38</v>
      </c>
      <c r="I41">
        <v>443097</v>
      </c>
      <c r="J41">
        <v>479780</v>
      </c>
      <c r="K41">
        <v>38</v>
      </c>
      <c r="L41" s="35">
        <v>4238720</v>
      </c>
      <c r="M41" s="35">
        <v>3868420</v>
      </c>
      <c r="N41">
        <v>38</v>
      </c>
      <c r="O41" s="35">
        <v>48115600</v>
      </c>
      <c r="P41" s="35">
        <v>43948500</v>
      </c>
      <c r="R41" s="7">
        <v>38</v>
      </c>
      <c r="S41" t="b">
        <f>OR(Tabla197[[#This Row],[Tiempo_lineal (ns)]]&gt;$C$508,Tabla197[[#This Row],[Tiempo_lineal (ns)]]&lt;$C$509)</f>
        <v>0</v>
      </c>
      <c r="T41" t="b">
        <f>OR(Tabla197[[#This Row],[Tiempo_normal (ns)]]&gt;$D$508,Tabla197[[#This Row],[Tiempo_normal (ns)]]&lt;$D$509)</f>
        <v>0</v>
      </c>
      <c r="U41" s="7">
        <v>38</v>
      </c>
      <c r="V41" t="b">
        <f>OR(Tabla3108[[#This Row],[Tiempo_lineal (ns)]]&gt;$F$508,Tabla3108[[#This Row],[Tiempo_lineal (ns)]]&lt;$F$509)</f>
        <v>0</v>
      </c>
      <c r="W41" t="b">
        <f>OR(Tabla3108[[#This Row],[Tiempo_normal (ns)]]&gt;$G$508,Tabla3108[[#This Row],[Tiempo_normal (ns)]]&lt;$G$509)</f>
        <v>0</v>
      </c>
      <c r="X41" s="7">
        <v>38</v>
      </c>
      <c r="Y41" t="b">
        <f>OR(Tabla4119[[#This Row],[Tiempo_lineal (ns)]]&gt;$I$508,Tabla4119[[#This Row],[Tiempo_lineal (ns)]]&lt;$I$509)</f>
        <v>0</v>
      </c>
      <c r="Z41" t="b">
        <f>OR(Tabla4119[[#This Row],[Tiempo_normal (ns)]]&gt;$J$508,Tabla4119[[#This Row],[Tiempo_normal (ns)]]&lt;$J$509)</f>
        <v>0</v>
      </c>
      <c r="AA41" s="7">
        <v>38</v>
      </c>
      <c r="AB41" t="b">
        <f>OR(Tabla51210[[#This Row],[Tiempo_lineal (ns)]]&gt;$L$508,Tabla51210[[#This Row],[Tiempo_lineal (ns)]]&lt;$L$509)</f>
        <v>0</v>
      </c>
      <c r="AC41" t="b">
        <f>OR(Tabla51210[[#This Row],[Tiempo_normal (ns)]]&gt;$M$508,Tabla51210[[#This Row],[Tiempo_normal (ns)]]&lt;$M$509)</f>
        <v>0</v>
      </c>
      <c r="AD41" s="7">
        <v>38</v>
      </c>
      <c r="AE41" t="b">
        <f>OR(Tabla61311[[#This Row],[Tiempo_lineal (ns)]]&gt;$O$508,Tabla61311[[#This Row],[Tiempo_lineal (ns)]]&lt;$O$509)</f>
        <v>1</v>
      </c>
      <c r="AF41" s="6" t="b">
        <f>OR(Tabla61311[[#This Row],[Tiempo_normal (ns)]]&gt;$P$508,Tabla61311[[#This Row],[Tiempo_normal (ns)]]&lt;$P$509)</f>
        <v>0</v>
      </c>
    </row>
    <row r="42" spans="2:32" x14ac:dyDescent="0.3">
      <c r="B42">
        <v>39</v>
      </c>
      <c r="C42">
        <v>4584</v>
      </c>
      <c r="D42">
        <v>4093</v>
      </c>
      <c r="E42">
        <v>39</v>
      </c>
      <c r="F42">
        <v>38446</v>
      </c>
      <c r="G42">
        <v>37686</v>
      </c>
      <c r="H42">
        <v>39</v>
      </c>
      <c r="I42">
        <v>430623</v>
      </c>
      <c r="J42">
        <v>412077</v>
      </c>
      <c r="K42">
        <v>39</v>
      </c>
      <c r="L42" s="35">
        <v>4004160</v>
      </c>
      <c r="M42" s="35">
        <v>4212450</v>
      </c>
      <c r="N42">
        <v>39</v>
      </c>
      <c r="O42" s="35">
        <v>42290800</v>
      </c>
      <c r="P42" s="35">
        <v>41922600</v>
      </c>
      <c r="R42" s="5">
        <v>39</v>
      </c>
      <c r="S42" t="b">
        <f>OR(Tabla197[[#This Row],[Tiempo_lineal (ns)]]&gt;$C$508,Tabla197[[#This Row],[Tiempo_lineal (ns)]]&lt;$C$509)</f>
        <v>0</v>
      </c>
      <c r="T42" t="b">
        <f>OR(Tabla197[[#This Row],[Tiempo_normal (ns)]]&gt;$D$508,Tabla197[[#This Row],[Tiempo_normal (ns)]]&lt;$D$509)</f>
        <v>0</v>
      </c>
      <c r="U42" s="5">
        <v>39</v>
      </c>
      <c r="V42" t="b">
        <f>OR(Tabla3108[[#This Row],[Tiempo_lineal (ns)]]&gt;$F$508,Tabla3108[[#This Row],[Tiempo_lineal (ns)]]&lt;$F$509)</f>
        <v>0</v>
      </c>
      <c r="W42" t="b">
        <f>OR(Tabla3108[[#This Row],[Tiempo_normal (ns)]]&gt;$G$508,Tabla3108[[#This Row],[Tiempo_normal (ns)]]&lt;$G$509)</f>
        <v>0</v>
      </c>
      <c r="X42" s="5">
        <v>39</v>
      </c>
      <c r="Y42" t="b">
        <f>OR(Tabla4119[[#This Row],[Tiempo_lineal (ns)]]&gt;$I$508,Tabla4119[[#This Row],[Tiempo_lineal (ns)]]&lt;$I$509)</f>
        <v>0</v>
      </c>
      <c r="Z42" t="b">
        <f>OR(Tabla4119[[#This Row],[Tiempo_normal (ns)]]&gt;$J$508,Tabla4119[[#This Row],[Tiempo_normal (ns)]]&lt;$J$509)</f>
        <v>0</v>
      </c>
      <c r="AA42" s="5">
        <v>39</v>
      </c>
      <c r="AB42" t="b">
        <f>OR(Tabla51210[[#This Row],[Tiempo_lineal (ns)]]&gt;$L$508,Tabla51210[[#This Row],[Tiempo_lineal (ns)]]&lt;$L$509)</f>
        <v>0</v>
      </c>
      <c r="AC42" t="b">
        <f>OR(Tabla51210[[#This Row],[Tiempo_normal (ns)]]&gt;$M$508,Tabla51210[[#This Row],[Tiempo_normal (ns)]]&lt;$M$509)</f>
        <v>0</v>
      </c>
      <c r="AD42" s="5">
        <v>39</v>
      </c>
      <c r="AE42" t="b">
        <f>OR(Tabla61311[[#This Row],[Tiempo_lineal (ns)]]&gt;$O$508,Tabla61311[[#This Row],[Tiempo_lineal (ns)]]&lt;$O$509)</f>
        <v>0</v>
      </c>
      <c r="AF42" s="6" t="b">
        <f>OR(Tabla61311[[#This Row],[Tiempo_normal (ns)]]&gt;$P$508,Tabla61311[[#This Row],[Tiempo_normal (ns)]]&lt;$P$509)</f>
        <v>0</v>
      </c>
    </row>
    <row r="43" spans="2:32" x14ac:dyDescent="0.3">
      <c r="B43">
        <v>40</v>
      </c>
      <c r="C43">
        <v>4495</v>
      </c>
      <c r="D43">
        <v>3899</v>
      </c>
      <c r="E43">
        <v>40</v>
      </c>
      <c r="F43">
        <v>38299</v>
      </c>
      <c r="G43">
        <v>37894</v>
      </c>
      <c r="H43">
        <v>40</v>
      </c>
      <c r="I43">
        <v>397530</v>
      </c>
      <c r="J43">
        <v>382709</v>
      </c>
      <c r="K43">
        <v>40</v>
      </c>
      <c r="L43" s="35">
        <v>4339990</v>
      </c>
      <c r="M43" s="35">
        <v>4010140</v>
      </c>
      <c r="N43">
        <v>40</v>
      </c>
      <c r="O43" s="35">
        <v>42433400</v>
      </c>
      <c r="P43" s="35">
        <v>40143800</v>
      </c>
      <c r="R43" s="7">
        <v>40</v>
      </c>
      <c r="S43" t="b">
        <f>OR(Tabla197[[#This Row],[Tiempo_lineal (ns)]]&gt;$C$508,Tabla197[[#This Row],[Tiempo_lineal (ns)]]&lt;$C$509)</f>
        <v>0</v>
      </c>
      <c r="T43" t="b">
        <f>OR(Tabla197[[#This Row],[Tiempo_normal (ns)]]&gt;$D$508,Tabla197[[#This Row],[Tiempo_normal (ns)]]&lt;$D$509)</f>
        <v>0</v>
      </c>
      <c r="U43" s="7">
        <v>40</v>
      </c>
      <c r="V43" t="b">
        <f>OR(Tabla3108[[#This Row],[Tiempo_lineal (ns)]]&gt;$F$508,Tabla3108[[#This Row],[Tiempo_lineal (ns)]]&lt;$F$509)</f>
        <v>0</v>
      </c>
      <c r="W43" t="b">
        <f>OR(Tabla3108[[#This Row],[Tiempo_normal (ns)]]&gt;$G$508,Tabla3108[[#This Row],[Tiempo_normal (ns)]]&lt;$G$509)</f>
        <v>0</v>
      </c>
      <c r="X43" s="7">
        <v>40</v>
      </c>
      <c r="Y43" t="b">
        <f>OR(Tabla4119[[#This Row],[Tiempo_lineal (ns)]]&gt;$I$508,Tabla4119[[#This Row],[Tiempo_lineal (ns)]]&lt;$I$509)</f>
        <v>0</v>
      </c>
      <c r="Z43" t="b">
        <f>OR(Tabla4119[[#This Row],[Tiempo_normal (ns)]]&gt;$J$508,Tabla4119[[#This Row],[Tiempo_normal (ns)]]&lt;$J$509)</f>
        <v>0</v>
      </c>
      <c r="AA43" s="7">
        <v>40</v>
      </c>
      <c r="AB43" t="b">
        <f>OR(Tabla51210[[#This Row],[Tiempo_lineal (ns)]]&gt;$L$508,Tabla51210[[#This Row],[Tiempo_lineal (ns)]]&lt;$L$509)</f>
        <v>0</v>
      </c>
      <c r="AC43" t="b">
        <f>OR(Tabla51210[[#This Row],[Tiempo_normal (ns)]]&gt;$M$508,Tabla51210[[#This Row],[Tiempo_normal (ns)]]&lt;$M$509)</f>
        <v>0</v>
      </c>
      <c r="AD43" s="7">
        <v>40</v>
      </c>
      <c r="AE43" t="b">
        <f>OR(Tabla61311[[#This Row],[Tiempo_lineal (ns)]]&gt;$O$508,Tabla61311[[#This Row],[Tiempo_lineal (ns)]]&lt;$O$509)</f>
        <v>0</v>
      </c>
      <c r="AF43" s="6" t="b">
        <f>OR(Tabla61311[[#This Row],[Tiempo_normal (ns)]]&gt;$P$508,Tabla61311[[#This Row],[Tiempo_normal (ns)]]&lt;$P$509)</f>
        <v>0</v>
      </c>
    </row>
    <row r="44" spans="2:32" x14ac:dyDescent="0.3">
      <c r="B44">
        <v>41</v>
      </c>
      <c r="C44">
        <v>4539</v>
      </c>
      <c r="D44">
        <v>3864</v>
      </c>
      <c r="E44">
        <v>41</v>
      </c>
      <c r="F44">
        <v>43308</v>
      </c>
      <c r="G44">
        <v>38266</v>
      </c>
      <c r="H44">
        <v>41</v>
      </c>
      <c r="I44">
        <v>410822</v>
      </c>
      <c r="J44">
        <v>376348</v>
      </c>
      <c r="K44">
        <v>41</v>
      </c>
      <c r="L44" s="35">
        <v>4169420</v>
      </c>
      <c r="M44" s="35">
        <v>5086440</v>
      </c>
      <c r="N44">
        <v>41</v>
      </c>
      <c r="O44" s="35">
        <v>47469600</v>
      </c>
      <c r="P44" s="35">
        <v>40058300</v>
      </c>
      <c r="R44" s="5">
        <v>41</v>
      </c>
      <c r="S44" t="b">
        <f>OR(Tabla197[[#This Row],[Tiempo_lineal (ns)]]&gt;$C$508,Tabla197[[#This Row],[Tiempo_lineal (ns)]]&lt;$C$509)</f>
        <v>0</v>
      </c>
      <c r="T44" t="b">
        <f>OR(Tabla197[[#This Row],[Tiempo_normal (ns)]]&gt;$D$508,Tabla197[[#This Row],[Tiempo_normal (ns)]]&lt;$D$509)</f>
        <v>0</v>
      </c>
      <c r="U44" s="5">
        <v>41</v>
      </c>
      <c r="V44" t="b">
        <f>OR(Tabla3108[[#This Row],[Tiempo_lineal (ns)]]&gt;$F$508,Tabla3108[[#This Row],[Tiempo_lineal (ns)]]&lt;$F$509)</f>
        <v>0</v>
      </c>
      <c r="W44" t="b">
        <f>OR(Tabla3108[[#This Row],[Tiempo_normal (ns)]]&gt;$G$508,Tabla3108[[#This Row],[Tiempo_normal (ns)]]&lt;$G$509)</f>
        <v>0</v>
      </c>
      <c r="X44" s="5">
        <v>41</v>
      </c>
      <c r="Y44" t="b">
        <f>OR(Tabla4119[[#This Row],[Tiempo_lineal (ns)]]&gt;$I$508,Tabla4119[[#This Row],[Tiempo_lineal (ns)]]&lt;$I$509)</f>
        <v>0</v>
      </c>
      <c r="Z44" t="b">
        <f>OR(Tabla4119[[#This Row],[Tiempo_normal (ns)]]&gt;$J$508,Tabla4119[[#This Row],[Tiempo_normal (ns)]]&lt;$J$509)</f>
        <v>0</v>
      </c>
      <c r="AA44" s="5">
        <v>41</v>
      </c>
      <c r="AB44" t="b">
        <f>OR(Tabla51210[[#This Row],[Tiempo_lineal (ns)]]&gt;$L$508,Tabla51210[[#This Row],[Tiempo_lineal (ns)]]&lt;$L$509)</f>
        <v>0</v>
      </c>
      <c r="AC44" t="b">
        <f>OR(Tabla51210[[#This Row],[Tiempo_normal (ns)]]&gt;$M$508,Tabla51210[[#This Row],[Tiempo_normal (ns)]]&lt;$M$509)</f>
        <v>1</v>
      </c>
      <c r="AD44" s="5">
        <v>41</v>
      </c>
      <c r="AE44" t="b">
        <f>OR(Tabla61311[[#This Row],[Tiempo_lineal (ns)]]&gt;$O$508,Tabla61311[[#This Row],[Tiempo_lineal (ns)]]&lt;$O$509)</f>
        <v>0</v>
      </c>
      <c r="AF44" s="6" t="b">
        <f>OR(Tabla61311[[#This Row],[Tiempo_normal (ns)]]&gt;$P$508,Tabla61311[[#This Row],[Tiempo_normal (ns)]]&lt;$P$509)</f>
        <v>0</v>
      </c>
    </row>
    <row r="45" spans="2:32" x14ac:dyDescent="0.3">
      <c r="B45">
        <v>42</v>
      </c>
      <c r="C45">
        <v>4417</v>
      </c>
      <c r="D45">
        <v>4226</v>
      </c>
      <c r="E45">
        <v>42</v>
      </c>
      <c r="F45">
        <v>42542</v>
      </c>
      <c r="G45">
        <v>41545</v>
      </c>
      <c r="H45">
        <v>42</v>
      </c>
      <c r="I45">
        <v>416883</v>
      </c>
      <c r="J45">
        <v>437157</v>
      </c>
      <c r="K45">
        <v>42</v>
      </c>
      <c r="L45" s="35">
        <v>4230030</v>
      </c>
      <c r="M45" s="35">
        <v>4093320</v>
      </c>
      <c r="N45">
        <v>42</v>
      </c>
      <c r="O45" s="35">
        <v>51084700</v>
      </c>
      <c r="P45" s="35">
        <v>40152500</v>
      </c>
      <c r="R45" s="7">
        <v>42</v>
      </c>
      <c r="S45" t="b">
        <f>OR(Tabla197[[#This Row],[Tiempo_lineal (ns)]]&gt;$C$508,Tabla197[[#This Row],[Tiempo_lineal (ns)]]&lt;$C$509)</f>
        <v>0</v>
      </c>
      <c r="T45" t="b">
        <f>OR(Tabla197[[#This Row],[Tiempo_normal (ns)]]&gt;$D$508,Tabla197[[#This Row],[Tiempo_normal (ns)]]&lt;$D$509)</f>
        <v>0</v>
      </c>
      <c r="U45" s="7">
        <v>42</v>
      </c>
      <c r="V45" t="b">
        <f>OR(Tabla3108[[#This Row],[Tiempo_lineal (ns)]]&gt;$F$508,Tabla3108[[#This Row],[Tiempo_lineal (ns)]]&lt;$F$509)</f>
        <v>0</v>
      </c>
      <c r="W45" t="b">
        <f>OR(Tabla3108[[#This Row],[Tiempo_normal (ns)]]&gt;$G$508,Tabla3108[[#This Row],[Tiempo_normal (ns)]]&lt;$G$509)</f>
        <v>1</v>
      </c>
      <c r="X45" s="7">
        <v>42</v>
      </c>
      <c r="Y45" t="b">
        <f>OR(Tabla4119[[#This Row],[Tiempo_lineal (ns)]]&gt;$I$508,Tabla4119[[#This Row],[Tiempo_lineal (ns)]]&lt;$I$509)</f>
        <v>0</v>
      </c>
      <c r="Z45" t="b">
        <f>OR(Tabla4119[[#This Row],[Tiempo_normal (ns)]]&gt;$J$508,Tabla4119[[#This Row],[Tiempo_normal (ns)]]&lt;$J$509)</f>
        <v>0</v>
      </c>
      <c r="AA45" s="7">
        <v>42</v>
      </c>
      <c r="AB45" t="b">
        <f>OR(Tabla51210[[#This Row],[Tiempo_lineal (ns)]]&gt;$L$508,Tabla51210[[#This Row],[Tiempo_lineal (ns)]]&lt;$L$509)</f>
        <v>0</v>
      </c>
      <c r="AC45" t="b">
        <f>OR(Tabla51210[[#This Row],[Tiempo_normal (ns)]]&gt;$M$508,Tabla51210[[#This Row],[Tiempo_normal (ns)]]&lt;$M$509)</f>
        <v>0</v>
      </c>
      <c r="AD45" s="7">
        <v>42</v>
      </c>
      <c r="AE45" t="b">
        <f>OR(Tabla61311[[#This Row],[Tiempo_lineal (ns)]]&gt;$O$508,Tabla61311[[#This Row],[Tiempo_lineal (ns)]]&lt;$O$509)</f>
        <v>1</v>
      </c>
      <c r="AF45" s="6" t="b">
        <f>OR(Tabla61311[[#This Row],[Tiempo_normal (ns)]]&gt;$P$508,Tabla61311[[#This Row],[Tiempo_normal (ns)]]&lt;$P$509)</f>
        <v>0</v>
      </c>
    </row>
    <row r="46" spans="2:32" x14ac:dyDescent="0.3">
      <c r="B46">
        <v>43</v>
      </c>
      <c r="C46">
        <v>4509</v>
      </c>
      <c r="D46">
        <v>3888</v>
      </c>
      <c r="E46">
        <v>43</v>
      </c>
      <c r="F46">
        <v>42234</v>
      </c>
      <c r="G46">
        <v>41679</v>
      </c>
      <c r="H46">
        <v>43</v>
      </c>
      <c r="I46">
        <v>490025</v>
      </c>
      <c r="J46">
        <v>424363</v>
      </c>
      <c r="K46">
        <v>43</v>
      </c>
      <c r="L46" s="35">
        <v>4149120</v>
      </c>
      <c r="M46" s="35">
        <v>4132630</v>
      </c>
      <c r="N46">
        <v>43</v>
      </c>
      <c r="O46" s="35">
        <v>42111400</v>
      </c>
      <c r="P46" s="35">
        <v>40936700</v>
      </c>
      <c r="R46" s="5">
        <v>43</v>
      </c>
      <c r="S46" t="b">
        <f>OR(Tabla197[[#This Row],[Tiempo_lineal (ns)]]&gt;$C$508,Tabla197[[#This Row],[Tiempo_lineal (ns)]]&lt;$C$509)</f>
        <v>0</v>
      </c>
      <c r="T46" t="b">
        <f>OR(Tabla197[[#This Row],[Tiempo_normal (ns)]]&gt;$D$508,Tabla197[[#This Row],[Tiempo_normal (ns)]]&lt;$D$509)</f>
        <v>0</v>
      </c>
      <c r="U46" s="5">
        <v>43</v>
      </c>
      <c r="V46" t="b">
        <f>OR(Tabla3108[[#This Row],[Tiempo_lineal (ns)]]&gt;$F$508,Tabla3108[[#This Row],[Tiempo_lineal (ns)]]&lt;$F$509)</f>
        <v>0</v>
      </c>
      <c r="W46" t="b">
        <f>OR(Tabla3108[[#This Row],[Tiempo_normal (ns)]]&gt;$G$508,Tabla3108[[#This Row],[Tiempo_normal (ns)]]&lt;$G$509)</f>
        <v>1</v>
      </c>
      <c r="X46" s="5">
        <v>43</v>
      </c>
      <c r="Y46" t="b">
        <f>OR(Tabla4119[[#This Row],[Tiempo_lineal (ns)]]&gt;$I$508,Tabla4119[[#This Row],[Tiempo_lineal (ns)]]&lt;$I$509)</f>
        <v>0</v>
      </c>
      <c r="Z46" t="b">
        <f>OR(Tabla4119[[#This Row],[Tiempo_normal (ns)]]&gt;$J$508,Tabla4119[[#This Row],[Tiempo_normal (ns)]]&lt;$J$509)</f>
        <v>0</v>
      </c>
      <c r="AA46" s="5">
        <v>43</v>
      </c>
      <c r="AB46" t="b">
        <f>OR(Tabla51210[[#This Row],[Tiempo_lineal (ns)]]&gt;$L$508,Tabla51210[[#This Row],[Tiempo_lineal (ns)]]&lt;$L$509)</f>
        <v>0</v>
      </c>
      <c r="AC46" t="b">
        <f>OR(Tabla51210[[#This Row],[Tiempo_normal (ns)]]&gt;$M$508,Tabla51210[[#This Row],[Tiempo_normal (ns)]]&lt;$M$509)</f>
        <v>0</v>
      </c>
      <c r="AD46" s="5">
        <v>43</v>
      </c>
      <c r="AE46" t="b">
        <f>OR(Tabla61311[[#This Row],[Tiempo_lineal (ns)]]&gt;$O$508,Tabla61311[[#This Row],[Tiempo_lineal (ns)]]&lt;$O$509)</f>
        <v>0</v>
      </c>
      <c r="AF46" s="6" t="b">
        <f>OR(Tabla61311[[#This Row],[Tiempo_normal (ns)]]&gt;$P$508,Tabla61311[[#This Row],[Tiempo_normal (ns)]]&lt;$P$509)</f>
        <v>0</v>
      </c>
    </row>
    <row r="47" spans="2:32" x14ac:dyDescent="0.3">
      <c r="B47">
        <v>44</v>
      </c>
      <c r="C47">
        <v>4513</v>
      </c>
      <c r="D47">
        <v>3966</v>
      </c>
      <c r="E47">
        <v>44</v>
      </c>
      <c r="F47">
        <v>42660</v>
      </c>
      <c r="G47">
        <v>37546</v>
      </c>
      <c r="H47">
        <v>44</v>
      </c>
      <c r="I47">
        <v>452210</v>
      </c>
      <c r="J47">
        <v>382214</v>
      </c>
      <c r="K47">
        <v>44</v>
      </c>
      <c r="L47" s="35">
        <v>4079680</v>
      </c>
      <c r="M47" s="35">
        <v>4234480</v>
      </c>
      <c r="N47">
        <v>44</v>
      </c>
      <c r="O47" s="35">
        <v>51470400</v>
      </c>
      <c r="P47" s="35">
        <v>41791300</v>
      </c>
      <c r="R47" s="7">
        <v>44</v>
      </c>
      <c r="S47" t="b">
        <f>OR(Tabla197[[#This Row],[Tiempo_lineal (ns)]]&gt;$C$508,Tabla197[[#This Row],[Tiempo_lineal (ns)]]&lt;$C$509)</f>
        <v>0</v>
      </c>
      <c r="T47" t="b">
        <f>OR(Tabla197[[#This Row],[Tiempo_normal (ns)]]&gt;$D$508,Tabla197[[#This Row],[Tiempo_normal (ns)]]&lt;$D$509)</f>
        <v>0</v>
      </c>
      <c r="U47" s="7">
        <v>44</v>
      </c>
      <c r="V47" t="b">
        <f>OR(Tabla3108[[#This Row],[Tiempo_lineal (ns)]]&gt;$F$508,Tabla3108[[#This Row],[Tiempo_lineal (ns)]]&lt;$F$509)</f>
        <v>0</v>
      </c>
      <c r="W47" t="b">
        <f>OR(Tabla3108[[#This Row],[Tiempo_normal (ns)]]&gt;$G$508,Tabla3108[[#This Row],[Tiempo_normal (ns)]]&lt;$G$509)</f>
        <v>0</v>
      </c>
      <c r="X47" s="7">
        <v>44</v>
      </c>
      <c r="Y47" t="b">
        <f>OR(Tabla4119[[#This Row],[Tiempo_lineal (ns)]]&gt;$I$508,Tabla4119[[#This Row],[Tiempo_lineal (ns)]]&lt;$I$509)</f>
        <v>0</v>
      </c>
      <c r="Z47" t="b">
        <f>OR(Tabla4119[[#This Row],[Tiempo_normal (ns)]]&gt;$J$508,Tabla4119[[#This Row],[Tiempo_normal (ns)]]&lt;$J$509)</f>
        <v>0</v>
      </c>
      <c r="AA47" s="7">
        <v>44</v>
      </c>
      <c r="AB47" t="b">
        <f>OR(Tabla51210[[#This Row],[Tiempo_lineal (ns)]]&gt;$L$508,Tabla51210[[#This Row],[Tiempo_lineal (ns)]]&lt;$L$509)</f>
        <v>0</v>
      </c>
      <c r="AC47" t="b">
        <f>OR(Tabla51210[[#This Row],[Tiempo_normal (ns)]]&gt;$M$508,Tabla51210[[#This Row],[Tiempo_normal (ns)]]&lt;$M$509)</f>
        <v>0</v>
      </c>
      <c r="AD47" s="7">
        <v>44</v>
      </c>
      <c r="AE47" t="b">
        <f>OR(Tabla61311[[#This Row],[Tiempo_lineal (ns)]]&gt;$O$508,Tabla61311[[#This Row],[Tiempo_lineal (ns)]]&lt;$O$509)</f>
        <v>1</v>
      </c>
      <c r="AF47" s="6" t="b">
        <f>OR(Tabla61311[[#This Row],[Tiempo_normal (ns)]]&gt;$P$508,Tabla61311[[#This Row],[Tiempo_normal (ns)]]&lt;$P$509)</f>
        <v>0</v>
      </c>
    </row>
    <row r="48" spans="2:32" x14ac:dyDescent="0.3">
      <c r="B48">
        <v>45</v>
      </c>
      <c r="C48">
        <v>4437</v>
      </c>
      <c r="D48">
        <v>4180</v>
      </c>
      <c r="E48">
        <v>45</v>
      </c>
      <c r="F48">
        <v>38444</v>
      </c>
      <c r="G48">
        <v>38035</v>
      </c>
      <c r="H48">
        <v>45</v>
      </c>
      <c r="I48">
        <v>390070</v>
      </c>
      <c r="J48">
        <v>386836</v>
      </c>
      <c r="K48">
        <v>45</v>
      </c>
      <c r="L48" s="35">
        <v>4475880</v>
      </c>
      <c r="M48" s="35">
        <v>4591320</v>
      </c>
      <c r="N48">
        <v>45</v>
      </c>
      <c r="O48" s="35">
        <v>40270000</v>
      </c>
      <c r="P48" s="35">
        <v>43120100</v>
      </c>
      <c r="R48" s="5">
        <v>45</v>
      </c>
      <c r="S48" t="b">
        <f>OR(Tabla197[[#This Row],[Tiempo_lineal (ns)]]&gt;$C$508,Tabla197[[#This Row],[Tiempo_lineal (ns)]]&lt;$C$509)</f>
        <v>0</v>
      </c>
      <c r="T48" t="b">
        <f>OR(Tabla197[[#This Row],[Tiempo_normal (ns)]]&gt;$D$508,Tabla197[[#This Row],[Tiempo_normal (ns)]]&lt;$D$509)</f>
        <v>0</v>
      </c>
      <c r="U48" s="5">
        <v>45</v>
      </c>
      <c r="V48" t="b">
        <f>OR(Tabla3108[[#This Row],[Tiempo_lineal (ns)]]&gt;$F$508,Tabla3108[[#This Row],[Tiempo_lineal (ns)]]&lt;$F$509)</f>
        <v>0</v>
      </c>
      <c r="W48" t="b">
        <f>OR(Tabla3108[[#This Row],[Tiempo_normal (ns)]]&gt;$G$508,Tabla3108[[#This Row],[Tiempo_normal (ns)]]&lt;$G$509)</f>
        <v>0</v>
      </c>
      <c r="X48" s="5">
        <v>45</v>
      </c>
      <c r="Y48" t="b">
        <f>OR(Tabla4119[[#This Row],[Tiempo_lineal (ns)]]&gt;$I$508,Tabla4119[[#This Row],[Tiempo_lineal (ns)]]&lt;$I$509)</f>
        <v>0</v>
      </c>
      <c r="Z48" t="b">
        <f>OR(Tabla4119[[#This Row],[Tiempo_normal (ns)]]&gt;$J$508,Tabla4119[[#This Row],[Tiempo_normal (ns)]]&lt;$J$509)</f>
        <v>0</v>
      </c>
      <c r="AA48" s="5">
        <v>45</v>
      </c>
      <c r="AB48" t="b">
        <f>OR(Tabla51210[[#This Row],[Tiempo_lineal (ns)]]&gt;$L$508,Tabla51210[[#This Row],[Tiempo_lineal (ns)]]&lt;$L$509)</f>
        <v>0</v>
      </c>
      <c r="AC48" t="b">
        <f>OR(Tabla51210[[#This Row],[Tiempo_normal (ns)]]&gt;$M$508,Tabla51210[[#This Row],[Tiempo_normal (ns)]]&lt;$M$509)</f>
        <v>0</v>
      </c>
      <c r="AD48" s="5">
        <v>45</v>
      </c>
      <c r="AE48" t="b">
        <f>OR(Tabla61311[[#This Row],[Tiempo_lineal (ns)]]&gt;$O$508,Tabla61311[[#This Row],[Tiempo_lineal (ns)]]&lt;$O$509)</f>
        <v>0</v>
      </c>
      <c r="AF48" s="6" t="b">
        <f>OR(Tabla61311[[#This Row],[Tiempo_normal (ns)]]&gt;$P$508,Tabla61311[[#This Row],[Tiempo_normal (ns)]]&lt;$P$509)</f>
        <v>0</v>
      </c>
    </row>
    <row r="49" spans="2:32" x14ac:dyDescent="0.3">
      <c r="B49">
        <v>46</v>
      </c>
      <c r="C49">
        <v>4566</v>
      </c>
      <c r="D49">
        <v>4001</v>
      </c>
      <c r="E49">
        <v>46</v>
      </c>
      <c r="F49">
        <v>40152</v>
      </c>
      <c r="G49">
        <v>37718</v>
      </c>
      <c r="H49">
        <v>46</v>
      </c>
      <c r="I49">
        <v>392848</v>
      </c>
      <c r="J49">
        <v>388297</v>
      </c>
      <c r="K49">
        <v>46</v>
      </c>
      <c r="L49" s="35">
        <v>4025080</v>
      </c>
      <c r="M49" s="35">
        <v>3991890</v>
      </c>
      <c r="N49">
        <v>46</v>
      </c>
      <c r="O49" s="35">
        <v>40326300</v>
      </c>
      <c r="P49" s="35">
        <v>40973100</v>
      </c>
      <c r="R49" s="7">
        <v>46</v>
      </c>
      <c r="S49" t="b">
        <f>OR(Tabla197[[#This Row],[Tiempo_lineal (ns)]]&gt;$C$508,Tabla197[[#This Row],[Tiempo_lineal (ns)]]&lt;$C$509)</f>
        <v>0</v>
      </c>
      <c r="T49" t="b">
        <f>OR(Tabla197[[#This Row],[Tiempo_normal (ns)]]&gt;$D$508,Tabla197[[#This Row],[Tiempo_normal (ns)]]&lt;$D$509)</f>
        <v>0</v>
      </c>
      <c r="U49" s="7">
        <v>46</v>
      </c>
      <c r="V49" t="b">
        <f>OR(Tabla3108[[#This Row],[Tiempo_lineal (ns)]]&gt;$F$508,Tabla3108[[#This Row],[Tiempo_lineal (ns)]]&lt;$F$509)</f>
        <v>0</v>
      </c>
      <c r="W49" t="b">
        <f>OR(Tabla3108[[#This Row],[Tiempo_normal (ns)]]&gt;$G$508,Tabla3108[[#This Row],[Tiempo_normal (ns)]]&lt;$G$509)</f>
        <v>0</v>
      </c>
      <c r="X49" s="7">
        <v>46</v>
      </c>
      <c r="Y49" t="b">
        <f>OR(Tabla4119[[#This Row],[Tiempo_lineal (ns)]]&gt;$I$508,Tabla4119[[#This Row],[Tiempo_lineal (ns)]]&lt;$I$509)</f>
        <v>0</v>
      </c>
      <c r="Z49" t="b">
        <f>OR(Tabla4119[[#This Row],[Tiempo_normal (ns)]]&gt;$J$508,Tabla4119[[#This Row],[Tiempo_normal (ns)]]&lt;$J$509)</f>
        <v>0</v>
      </c>
      <c r="AA49" s="7">
        <v>46</v>
      </c>
      <c r="AB49" t="b">
        <f>OR(Tabla51210[[#This Row],[Tiempo_lineal (ns)]]&gt;$L$508,Tabla51210[[#This Row],[Tiempo_lineal (ns)]]&lt;$L$509)</f>
        <v>0</v>
      </c>
      <c r="AC49" t="b">
        <f>OR(Tabla51210[[#This Row],[Tiempo_normal (ns)]]&gt;$M$508,Tabla51210[[#This Row],[Tiempo_normal (ns)]]&lt;$M$509)</f>
        <v>0</v>
      </c>
      <c r="AD49" s="7">
        <v>46</v>
      </c>
      <c r="AE49" t="b">
        <f>OR(Tabla61311[[#This Row],[Tiempo_lineal (ns)]]&gt;$O$508,Tabla61311[[#This Row],[Tiempo_lineal (ns)]]&lt;$O$509)</f>
        <v>0</v>
      </c>
      <c r="AF49" s="6" t="b">
        <f>OR(Tabla61311[[#This Row],[Tiempo_normal (ns)]]&gt;$P$508,Tabla61311[[#This Row],[Tiempo_normal (ns)]]&lt;$P$509)</f>
        <v>0</v>
      </c>
    </row>
    <row r="50" spans="2:32" x14ac:dyDescent="0.3">
      <c r="B50">
        <v>47</v>
      </c>
      <c r="C50">
        <v>4398</v>
      </c>
      <c r="D50">
        <v>3960</v>
      </c>
      <c r="E50">
        <v>47</v>
      </c>
      <c r="F50">
        <v>40091</v>
      </c>
      <c r="G50">
        <v>42689</v>
      </c>
      <c r="H50">
        <v>47</v>
      </c>
      <c r="I50">
        <v>538865</v>
      </c>
      <c r="J50">
        <v>378929</v>
      </c>
      <c r="K50">
        <v>47</v>
      </c>
      <c r="L50" s="35">
        <v>4198360</v>
      </c>
      <c r="M50" s="35">
        <v>4127770</v>
      </c>
      <c r="N50">
        <v>47</v>
      </c>
      <c r="O50" s="35">
        <v>41127600</v>
      </c>
      <c r="P50" s="35">
        <v>40395000</v>
      </c>
      <c r="R50" s="5">
        <v>47</v>
      </c>
      <c r="S50" t="b">
        <f>OR(Tabla197[[#This Row],[Tiempo_lineal (ns)]]&gt;$C$508,Tabla197[[#This Row],[Tiempo_lineal (ns)]]&lt;$C$509)</f>
        <v>0</v>
      </c>
      <c r="T50" t="b">
        <f>OR(Tabla197[[#This Row],[Tiempo_normal (ns)]]&gt;$D$508,Tabla197[[#This Row],[Tiempo_normal (ns)]]&lt;$D$509)</f>
        <v>0</v>
      </c>
      <c r="U50" s="5">
        <v>47</v>
      </c>
      <c r="V50" t="b">
        <f>OR(Tabla3108[[#This Row],[Tiempo_lineal (ns)]]&gt;$F$508,Tabla3108[[#This Row],[Tiempo_lineal (ns)]]&lt;$F$509)</f>
        <v>0</v>
      </c>
      <c r="W50" t="b">
        <f>OR(Tabla3108[[#This Row],[Tiempo_normal (ns)]]&gt;$G$508,Tabla3108[[#This Row],[Tiempo_normal (ns)]]&lt;$G$509)</f>
        <v>1</v>
      </c>
      <c r="X50" s="5">
        <v>47</v>
      </c>
      <c r="Y50" t="b">
        <f>OR(Tabla4119[[#This Row],[Tiempo_lineal (ns)]]&gt;$I$508,Tabla4119[[#This Row],[Tiempo_lineal (ns)]]&lt;$I$509)</f>
        <v>1</v>
      </c>
      <c r="Z50" t="b">
        <f>OR(Tabla4119[[#This Row],[Tiempo_normal (ns)]]&gt;$J$508,Tabla4119[[#This Row],[Tiempo_normal (ns)]]&lt;$J$509)</f>
        <v>0</v>
      </c>
      <c r="AA50" s="5">
        <v>47</v>
      </c>
      <c r="AB50" t="b">
        <f>OR(Tabla51210[[#This Row],[Tiempo_lineal (ns)]]&gt;$L$508,Tabla51210[[#This Row],[Tiempo_lineal (ns)]]&lt;$L$509)</f>
        <v>0</v>
      </c>
      <c r="AC50" t="b">
        <f>OR(Tabla51210[[#This Row],[Tiempo_normal (ns)]]&gt;$M$508,Tabla51210[[#This Row],[Tiempo_normal (ns)]]&lt;$M$509)</f>
        <v>0</v>
      </c>
      <c r="AD50" s="5">
        <v>47</v>
      </c>
      <c r="AE50" t="b">
        <f>OR(Tabla61311[[#This Row],[Tiempo_lineal (ns)]]&gt;$O$508,Tabla61311[[#This Row],[Tiempo_lineal (ns)]]&lt;$O$509)</f>
        <v>0</v>
      </c>
      <c r="AF50" s="6" t="b">
        <f>OR(Tabla61311[[#This Row],[Tiempo_normal (ns)]]&gt;$P$508,Tabla61311[[#This Row],[Tiempo_normal (ns)]]&lt;$P$509)</f>
        <v>0</v>
      </c>
    </row>
    <row r="51" spans="2:32" x14ac:dyDescent="0.3">
      <c r="B51">
        <v>48</v>
      </c>
      <c r="C51">
        <v>4334</v>
      </c>
      <c r="D51">
        <v>3895</v>
      </c>
      <c r="E51">
        <v>48</v>
      </c>
      <c r="F51">
        <v>44507</v>
      </c>
      <c r="G51">
        <v>38125</v>
      </c>
      <c r="H51">
        <v>48</v>
      </c>
      <c r="I51">
        <v>446190</v>
      </c>
      <c r="J51">
        <v>376033</v>
      </c>
      <c r="K51">
        <v>48</v>
      </c>
      <c r="L51" s="35">
        <v>4652610</v>
      </c>
      <c r="M51" s="35">
        <v>3975570</v>
      </c>
      <c r="N51">
        <v>48</v>
      </c>
      <c r="O51" s="35">
        <v>41935100</v>
      </c>
      <c r="P51" s="35">
        <v>39631300</v>
      </c>
      <c r="R51" s="7">
        <v>48</v>
      </c>
      <c r="S51" t="b">
        <f>OR(Tabla197[[#This Row],[Tiempo_lineal (ns)]]&gt;$C$508,Tabla197[[#This Row],[Tiempo_lineal (ns)]]&lt;$C$509)</f>
        <v>0</v>
      </c>
      <c r="T51" t="b">
        <f>OR(Tabla197[[#This Row],[Tiempo_normal (ns)]]&gt;$D$508,Tabla197[[#This Row],[Tiempo_normal (ns)]]&lt;$D$509)</f>
        <v>0</v>
      </c>
      <c r="U51" s="7">
        <v>48</v>
      </c>
      <c r="V51" t="b">
        <f>OR(Tabla3108[[#This Row],[Tiempo_lineal (ns)]]&gt;$F$508,Tabla3108[[#This Row],[Tiempo_lineal (ns)]]&lt;$F$509)</f>
        <v>1</v>
      </c>
      <c r="W51" t="b">
        <f>OR(Tabla3108[[#This Row],[Tiempo_normal (ns)]]&gt;$G$508,Tabla3108[[#This Row],[Tiempo_normal (ns)]]&lt;$G$509)</f>
        <v>0</v>
      </c>
      <c r="X51" s="7">
        <v>48</v>
      </c>
      <c r="Y51" t="b">
        <f>OR(Tabla4119[[#This Row],[Tiempo_lineal (ns)]]&gt;$I$508,Tabla4119[[#This Row],[Tiempo_lineal (ns)]]&lt;$I$509)</f>
        <v>0</v>
      </c>
      <c r="Z51" t="b">
        <f>OR(Tabla4119[[#This Row],[Tiempo_normal (ns)]]&gt;$J$508,Tabla4119[[#This Row],[Tiempo_normal (ns)]]&lt;$J$509)</f>
        <v>0</v>
      </c>
      <c r="AA51" s="7">
        <v>48</v>
      </c>
      <c r="AB51" t="b">
        <f>OR(Tabla51210[[#This Row],[Tiempo_lineal (ns)]]&gt;$L$508,Tabla51210[[#This Row],[Tiempo_lineal (ns)]]&lt;$L$509)</f>
        <v>0</v>
      </c>
      <c r="AC51" t="b">
        <f>OR(Tabla51210[[#This Row],[Tiempo_normal (ns)]]&gt;$M$508,Tabla51210[[#This Row],[Tiempo_normal (ns)]]&lt;$M$509)</f>
        <v>0</v>
      </c>
      <c r="AD51" s="7">
        <v>48</v>
      </c>
      <c r="AE51" t="b">
        <f>OR(Tabla61311[[#This Row],[Tiempo_lineal (ns)]]&gt;$O$508,Tabla61311[[#This Row],[Tiempo_lineal (ns)]]&lt;$O$509)</f>
        <v>0</v>
      </c>
      <c r="AF51" s="6" t="b">
        <f>OR(Tabla61311[[#This Row],[Tiempo_normal (ns)]]&gt;$P$508,Tabla61311[[#This Row],[Tiempo_normal (ns)]]&lt;$P$509)</f>
        <v>0</v>
      </c>
    </row>
    <row r="52" spans="2:32" x14ac:dyDescent="0.3">
      <c r="B52">
        <v>49</v>
      </c>
      <c r="C52">
        <v>4622</v>
      </c>
      <c r="D52">
        <v>4181</v>
      </c>
      <c r="E52">
        <v>49</v>
      </c>
      <c r="F52">
        <v>50496</v>
      </c>
      <c r="G52">
        <v>38639</v>
      </c>
      <c r="H52">
        <v>49</v>
      </c>
      <c r="I52">
        <v>412848</v>
      </c>
      <c r="J52">
        <v>412163</v>
      </c>
      <c r="K52">
        <v>49</v>
      </c>
      <c r="L52" s="35">
        <v>4209880</v>
      </c>
      <c r="M52" s="35">
        <v>4250560</v>
      </c>
      <c r="N52">
        <v>49</v>
      </c>
      <c r="O52" s="35">
        <v>44927200</v>
      </c>
      <c r="P52" s="35">
        <v>42238100</v>
      </c>
      <c r="R52" s="5">
        <v>49</v>
      </c>
      <c r="S52" t="b">
        <f>OR(Tabla197[[#This Row],[Tiempo_lineal (ns)]]&gt;$C$508,Tabla197[[#This Row],[Tiempo_lineal (ns)]]&lt;$C$509)</f>
        <v>0</v>
      </c>
      <c r="T52" t="b">
        <f>OR(Tabla197[[#This Row],[Tiempo_normal (ns)]]&gt;$D$508,Tabla197[[#This Row],[Tiempo_normal (ns)]]&lt;$D$509)</f>
        <v>0</v>
      </c>
      <c r="U52" s="5">
        <v>49</v>
      </c>
      <c r="V52" t="b">
        <f>OR(Tabla3108[[#This Row],[Tiempo_lineal (ns)]]&gt;$F$508,Tabla3108[[#This Row],[Tiempo_lineal (ns)]]&lt;$F$509)</f>
        <v>1</v>
      </c>
      <c r="W52" t="b">
        <f>OR(Tabla3108[[#This Row],[Tiempo_normal (ns)]]&gt;$G$508,Tabla3108[[#This Row],[Tiempo_normal (ns)]]&lt;$G$509)</f>
        <v>0</v>
      </c>
      <c r="X52" s="5">
        <v>49</v>
      </c>
      <c r="Y52" t="b">
        <f>OR(Tabla4119[[#This Row],[Tiempo_lineal (ns)]]&gt;$I$508,Tabla4119[[#This Row],[Tiempo_lineal (ns)]]&lt;$I$509)</f>
        <v>0</v>
      </c>
      <c r="Z52" t="b">
        <f>OR(Tabla4119[[#This Row],[Tiempo_normal (ns)]]&gt;$J$508,Tabla4119[[#This Row],[Tiempo_normal (ns)]]&lt;$J$509)</f>
        <v>0</v>
      </c>
      <c r="AA52" s="5">
        <v>49</v>
      </c>
      <c r="AB52" t="b">
        <f>OR(Tabla51210[[#This Row],[Tiempo_lineal (ns)]]&gt;$L$508,Tabla51210[[#This Row],[Tiempo_lineal (ns)]]&lt;$L$509)</f>
        <v>0</v>
      </c>
      <c r="AC52" t="b">
        <f>OR(Tabla51210[[#This Row],[Tiempo_normal (ns)]]&gt;$M$508,Tabla51210[[#This Row],[Tiempo_normal (ns)]]&lt;$M$509)</f>
        <v>0</v>
      </c>
      <c r="AD52" s="5">
        <v>49</v>
      </c>
      <c r="AE52" t="b">
        <f>OR(Tabla61311[[#This Row],[Tiempo_lineal (ns)]]&gt;$O$508,Tabla61311[[#This Row],[Tiempo_lineal (ns)]]&lt;$O$509)</f>
        <v>0</v>
      </c>
      <c r="AF52" s="6" t="b">
        <f>OR(Tabla61311[[#This Row],[Tiempo_normal (ns)]]&gt;$P$508,Tabla61311[[#This Row],[Tiempo_normal (ns)]]&lt;$P$509)</f>
        <v>0</v>
      </c>
    </row>
    <row r="53" spans="2:32" x14ac:dyDescent="0.3">
      <c r="B53">
        <v>50</v>
      </c>
      <c r="C53">
        <v>4664</v>
      </c>
      <c r="D53">
        <v>3962</v>
      </c>
      <c r="E53">
        <v>50</v>
      </c>
      <c r="F53">
        <v>69619</v>
      </c>
      <c r="G53">
        <v>39107</v>
      </c>
      <c r="H53">
        <v>50</v>
      </c>
      <c r="I53">
        <v>394967</v>
      </c>
      <c r="J53">
        <v>419348</v>
      </c>
      <c r="K53">
        <v>50</v>
      </c>
      <c r="L53" s="35">
        <v>4099000</v>
      </c>
      <c r="M53" s="35">
        <v>4011210</v>
      </c>
      <c r="N53">
        <v>50</v>
      </c>
      <c r="O53" s="35">
        <v>41152800</v>
      </c>
      <c r="P53" s="35">
        <v>63361600</v>
      </c>
      <c r="R53" s="7">
        <v>50</v>
      </c>
      <c r="S53" t="b">
        <f>OR(Tabla197[[#This Row],[Tiempo_lineal (ns)]]&gt;$C$508,Tabla197[[#This Row],[Tiempo_lineal (ns)]]&lt;$C$509)</f>
        <v>0</v>
      </c>
      <c r="T53" t="b">
        <f>OR(Tabla197[[#This Row],[Tiempo_normal (ns)]]&gt;$D$508,Tabla197[[#This Row],[Tiempo_normal (ns)]]&lt;$D$509)</f>
        <v>0</v>
      </c>
      <c r="U53" s="7">
        <v>50</v>
      </c>
      <c r="V53" t="b">
        <f>OR(Tabla3108[[#This Row],[Tiempo_lineal (ns)]]&gt;$F$508,Tabla3108[[#This Row],[Tiempo_lineal (ns)]]&lt;$F$509)</f>
        <v>1</v>
      </c>
      <c r="W53" t="b">
        <f>OR(Tabla3108[[#This Row],[Tiempo_normal (ns)]]&gt;$G$508,Tabla3108[[#This Row],[Tiempo_normal (ns)]]&lt;$G$509)</f>
        <v>0</v>
      </c>
      <c r="X53" s="7">
        <v>50</v>
      </c>
      <c r="Y53" t="b">
        <f>OR(Tabla4119[[#This Row],[Tiempo_lineal (ns)]]&gt;$I$508,Tabla4119[[#This Row],[Tiempo_lineal (ns)]]&lt;$I$509)</f>
        <v>0</v>
      </c>
      <c r="Z53" t="b">
        <f>OR(Tabla4119[[#This Row],[Tiempo_normal (ns)]]&gt;$J$508,Tabla4119[[#This Row],[Tiempo_normal (ns)]]&lt;$J$509)</f>
        <v>0</v>
      </c>
      <c r="AA53" s="7">
        <v>50</v>
      </c>
      <c r="AB53" t="b">
        <f>OR(Tabla51210[[#This Row],[Tiempo_lineal (ns)]]&gt;$L$508,Tabla51210[[#This Row],[Tiempo_lineal (ns)]]&lt;$L$509)</f>
        <v>0</v>
      </c>
      <c r="AC53" t="b">
        <f>OR(Tabla51210[[#This Row],[Tiempo_normal (ns)]]&gt;$M$508,Tabla51210[[#This Row],[Tiempo_normal (ns)]]&lt;$M$509)</f>
        <v>0</v>
      </c>
      <c r="AD53" s="7">
        <v>50</v>
      </c>
      <c r="AE53" t="b">
        <f>OR(Tabla61311[[#This Row],[Tiempo_lineal (ns)]]&gt;$O$508,Tabla61311[[#This Row],[Tiempo_lineal (ns)]]&lt;$O$509)</f>
        <v>0</v>
      </c>
      <c r="AF53" s="6" t="b">
        <f>OR(Tabla61311[[#This Row],[Tiempo_normal (ns)]]&gt;$P$508,Tabla61311[[#This Row],[Tiempo_normal (ns)]]&lt;$P$509)</f>
        <v>1</v>
      </c>
    </row>
    <row r="54" spans="2:32" x14ac:dyDescent="0.3">
      <c r="B54">
        <v>51</v>
      </c>
      <c r="C54">
        <v>4402</v>
      </c>
      <c r="D54">
        <v>3985</v>
      </c>
      <c r="E54">
        <v>51</v>
      </c>
      <c r="F54">
        <v>69394</v>
      </c>
      <c r="G54">
        <v>83448</v>
      </c>
      <c r="H54">
        <v>51</v>
      </c>
      <c r="I54">
        <v>387282</v>
      </c>
      <c r="J54">
        <v>375259</v>
      </c>
      <c r="K54">
        <v>51</v>
      </c>
      <c r="L54" s="35">
        <v>3971000</v>
      </c>
      <c r="M54" s="35">
        <v>4519670</v>
      </c>
      <c r="N54">
        <v>51</v>
      </c>
      <c r="O54" s="35">
        <v>40411400</v>
      </c>
      <c r="P54" s="35">
        <v>39859900</v>
      </c>
      <c r="R54" s="5">
        <v>51</v>
      </c>
      <c r="S54" t="b">
        <f>OR(Tabla197[[#This Row],[Tiempo_lineal (ns)]]&gt;$C$508,Tabla197[[#This Row],[Tiempo_lineal (ns)]]&lt;$C$509)</f>
        <v>0</v>
      </c>
      <c r="T54" t="b">
        <f>OR(Tabla197[[#This Row],[Tiempo_normal (ns)]]&gt;$D$508,Tabla197[[#This Row],[Tiempo_normal (ns)]]&lt;$D$509)</f>
        <v>0</v>
      </c>
      <c r="U54" s="5">
        <v>51</v>
      </c>
      <c r="V54" t="b">
        <f>OR(Tabla3108[[#This Row],[Tiempo_lineal (ns)]]&gt;$F$508,Tabla3108[[#This Row],[Tiempo_lineal (ns)]]&lt;$F$509)</f>
        <v>1</v>
      </c>
      <c r="W54" t="b">
        <f>OR(Tabla3108[[#This Row],[Tiempo_normal (ns)]]&gt;$G$508,Tabla3108[[#This Row],[Tiempo_normal (ns)]]&lt;$G$509)</f>
        <v>1</v>
      </c>
      <c r="X54" s="5">
        <v>51</v>
      </c>
      <c r="Y54" t="b">
        <f>OR(Tabla4119[[#This Row],[Tiempo_lineal (ns)]]&gt;$I$508,Tabla4119[[#This Row],[Tiempo_lineal (ns)]]&lt;$I$509)</f>
        <v>0</v>
      </c>
      <c r="Z54" t="b">
        <f>OR(Tabla4119[[#This Row],[Tiempo_normal (ns)]]&gt;$J$508,Tabla4119[[#This Row],[Tiempo_normal (ns)]]&lt;$J$509)</f>
        <v>0</v>
      </c>
      <c r="AA54" s="5">
        <v>51</v>
      </c>
      <c r="AB54" t="b">
        <f>OR(Tabla51210[[#This Row],[Tiempo_lineal (ns)]]&gt;$L$508,Tabla51210[[#This Row],[Tiempo_lineal (ns)]]&lt;$L$509)</f>
        <v>0</v>
      </c>
      <c r="AC54" t="b">
        <f>OR(Tabla51210[[#This Row],[Tiempo_normal (ns)]]&gt;$M$508,Tabla51210[[#This Row],[Tiempo_normal (ns)]]&lt;$M$509)</f>
        <v>0</v>
      </c>
      <c r="AD54" s="5">
        <v>51</v>
      </c>
      <c r="AE54" t="b">
        <f>OR(Tabla61311[[#This Row],[Tiempo_lineal (ns)]]&gt;$O$508,Tabla61311[[#This Row],[Tiempo_lineal (ns)]]&lt;$O$509)</f>
        <v>0</v>
      </c>
      <c r="AF54" s="6" t="b">
        <f>OR(Tabla61311[[#This Row],[Tiempo_normal (ns)]]&gt;$P$508,Tabla61311[[#This Row],[Tiempo_normal (ns)]]&lt;$P$509)</f>
        <v>0</v>
      </c>
    </row>
    <row r="55" spans="2:32" x14ac:dyDescent="0.3">
      <c r="B55">
        <v>52</v>
      </c>
      <c r="C55">
        <v>4451</v>
      </c>
      <c r="D55">
        <v>3849</v>
      </c>
      <c r="E55">
        <v>52</v>
      </c>
      <c r="F55">
        <v>50699</v>
      </c>
      <c r="G55">
        <v>38327</v>
      </c>
      <c r="H55">
        <v>52</v>
      </c>
      <c r="I55">
        <v>388025</v>
      </c>
      <c r="J55">
        <v>423017</v>
      </c>
      <c r="K55">
        <v>52</v>
      </c>
      <c r="L55" s="35">
        <v>4296620</v>
      </c>
      <c r="M55" s="35">
        <v>4320150</v>
      </c>
      <c r="N55">
        <v>52</v>
      </c>
      <c r="O55" s="35">
        <v>41866600</v>
      </c>
      <c r="P55" s="35">
        <v>39449200</v>
      </c>
      <c r="R55" s="7">
        <v>52</v>
      </c>
      <c r="S55" t="b">
        <f>OR(Tabla197[[#This Row],[Tiempo_lineal (ns)]]&gt;$C$508,Tabla197[[#This Row],[Tiempo_lineal (ns)]]&lt;$C$509)</f>
        <v>0</v>
      </c>
      <c r="T55" t="b">
        <f>OR(Tabla197[[#This Row],[Tiempo_normal (ns)]]&gt;$D$508,Tabla197[[#This Row],[Tiempo_normal (ns)]]&lt;$D$509)</f>
        <v>0</v>
      </c>
      <c r="U55" s="7">
        <v>52</v>
      </c>
      <c r="V55" t="b">
        <f>OR(Tabla3108[[#This Row],[Tiempo_lineal (ns)]]&gt;$F$508,Tabla3108[[#This Row],[Tiempo_lineal (ns)]]&lt;$F$509)</f>
        <v>1</v>
      </c>
      <c r="W55" t="b">
        <f>OR(Tabla3108[[#This Row],[Tiempo_normal (ns)]]&gt;$G$508,Tabla3108[[#This Row],[Tiempo_normal (ns)]]&lt;$G$509)</f>
        <v>0</v>
      </c>
      <c r="X55" s="7">
        <v>52</v>
      </c>
      <c r="Y55" t="b">
        <f>OR(Tabla4119[[#This Row],[Tiempo_lineal (ns)]]&gt;$I$508,Tabla4119[[#This Row],[Tiempo_lineal (ns)]]&lt;$I$509)</f>
        <v>0</v>
      </c>
      <c r="Z55" t="b">
        <f>OR(Tabla4119[[#This Row],[Tiempo_normal (ns)]]&gt;$J$508,Tabla4119[[#This Row],[Tiempo_normal (ns)]]&lt;$J$509)</f>
        <v>0</v>
      </c>
      <c r="AA55" s="7">
        <v>52</v>
      </c>
      <c r="AB55" t="b">
        <f>OR(Tabla51210[[#This Row],[Tiempo_lineal (ns)]]&gt;$L$508,Tabla51210[[#This Row],[Tiempo_lineal (ns)]]&lt;$L$509)</f>
        <v>0</v>
      </c>
      <c r="AC55" t="b">
        <f>OR(Tabla51210[[#This Row],[Tiempo_normal (ns)]]&gt;$M$508,Tabla51210[[#This Row],[Tiempo_normal (ns)]]&lt;$M$509)</f>
        <v>0</v>
      </c>
      <c r="AD55" s="7">
        <v>52</v>
      </c>
      <c r="AE55" t="b">
        <f>OR(Tabla61311[[#This Row],[Tiempo_lineal (ns)]]&gt;$O$508,Tabla61311[[#This Row],[Tiempo_lineal (ns)]]&lt;$O$509)</f>
        <v>0</v>
      </c>
      <c r="AF55" s="6" t="b">
        <f>OR(Tabla61311[[#This Row],[Tiempo_normal (ns)]]&gt;$P$508,Tabla61311[[#This Row],[Tiempo_normal (ns)]]&lt;$P$509)</f>
        <v>0</v>
      </c>
    </row>
    <row r="56" spans="2:32" x14ac:dyDescent="0.3">
      <c r="B56">
        <v>53</v>
      </c>
      <c r="C56">
        <v>4304</v>
      </c>
      <c r="D56">
        <v>4140</v>
      </c>
      <c r="E56">
        <v>53</v>
      </c>
      <c r="F56">
        <v>41101</v>
      </c>
      <c r="G56">
        <v>40183</v>
      </c>
      <c r="H56">
        <v>53</v>
      </c>
      <c r="I56">
        <v>389778</v>
      </c>
      <c r="J56">
        <v>379023</v>
      </c>
      <c r="K56">
        <v>53</v>
      </c>
      <c r="L56" s="35">
        <v>5336680</v>
      </c>
      <c r="M56" s="35">
        <v>3968580</v>
      </c>
      <c r="N56">
        <v>53</v>
      </c>
      <c r="O56" s="35">
        <v>42092500</v>
      </c>
      <c r="P56" s="35">
        <v>44647500</v>
      </c>
      <c r="R56" s="5">
        <v>53</v>
      </c>
      <c r="S56" t="b">
        <f>OR(Tabla197[[#This Row],[Tiempo_lineal (ns)]]&gt;$C$508,Tabla197[[#This Row],[Tiempo_lineal (ns)]]&lt;$C$509)</f>
        <v>0</v>
      </c>
      <c r="T56" t="b">
        <f>OR(Tabla197[[#This Row],[Tiempo_normal (ns)]]&gt;$D$508,Tabla197[[#This Row],[Tiempo_normal (ns)]]&lt;$D$509)</f>
        <v>0</v>
      </c>
      <c r="U56" s="5">
        <v>53</v>
      </c>
      <c r="V56" t="b">
        <f>OR(Tabla3108[[#This Row],[Tiempo_lineal (ns)]]&gt;$F$508,Tabla3108[[#This Row],[Tiempo_lineal (ns)]]&lt;$F$509)</f>
        <v>0</v>
      </c>
      <c r="W56" t="b">
        <f>OR(Tabla3108[[#This Row],[Tiempo_normal (ns)]]&gt;$G$508,Tabla3108[[#This Row],[Tiempo_normal (ns)]]&lt;$G$509)</f>
        <v>0</v>
      </c>
      <c r="X56" s="5">
        <v>53</v>
      </c>
      <c r="Y56" t="b">
        <f>OR(Tabla4119[[#This Row],[Tiempo_lineal (ns)]]&gt;$I$508,Tabla4119[[#This Row],[Tiempo_lineal (ns)]]&lt;$I$509)</f>
        <v>0</v>
      </c>
      <c r="Z56" t="b">
        <f>OR(Tabla4119[[#This Row],[Tiempo_normal (ns)]]&gt;$J$508,Tabla4119[[#This Row],[Tiempo_normal (ns)]]&lt;$J$509)</f>
        <v>0</v>
      </c>
      <c r="AA56" s="5">
        <v>53</v>
      </c>
      <c r="AB56" t="b">
        <f>OR(Tabla51210[[#This Row],[Tiempo_lineal (ns)]]&gt;$L$508,Tabla51210[[#This Row],[Tiempo_lineal (ns)]]&lt;$L$509)</f>
        <v>1</v>
      </c>
      <c r="AC56" t="b">
        <f>OR(Tabla51210[[#This Row],[Tiempo_normal (ns)]]&gt;$M$508,Tabla51210[[#This Row],[Tiempo_normal (ns)]]&lt;$M$509)</f>
        <v>0</v>
      </c>
      <c r="AD56" s="5">
        <v>53</v>
      </c>
      <c r="AE56" t="b">
        <f>OR(Tabla61311[[#This Row],[Tiempo_lineal (ns)]]&gt;$O$508,Tabla61311[[#This Row],[Tiempo_lineal (ns)]]&lt;$O$509)</f>
        <v>0</v>
      </c>
      <c r="AF56" s="6" t="b">
        <f>OR(Tabla61311[[#This Row],[Tiempo_normal (ns)]]&gt;$P$508,Tabla61311[[#This Row],[Tiempo_normal (ns)]]&lt;$P$509)</f>
        <v>0</v>
      </c>
    </row>
    <row r="57" spans="2:32" x14ac:dyDescent="0.3">
      <c r="B57">
        <v>54</v>
      </c>
      <c r="C57">
        <v>4505</v>
      </c>
      <c r="D57">
        <v>4140</v>
      </c>
      <c r="E57">
        <v>54</v>
      </c>
      <c r="F57">
        <v>41223</v>
      </c>
      <c r="G57">
        <v>37436</v>
      </c>
      <c r="H57">
        <v>54</v>
      </c>
      <c r="I57">
        <v>383700</v>
      </c>
      <c r="J57">
        <v>385723</v>
      </c>
      <c r="K57">
        <v>54</v>
      </c>
      <c r="L57" s="35">
        <v>4210970</v>
      </c>
      <c r="M57" s="35">
        <v>4360040</v>
      </c>
      <c r="N57">
        <v>54</v>
      </c>
      <c r="O57" s="35">
        <v>43550600</v>
      </c>
      <c r="P57" s="35">
        <v>40728500</v>
      </c>
      <c r="R57" s="7">
        <v>54</v>
      </c>
      <c r="S57" t="b">
        <f>OR(Tabla197[[#This Row],[Tiempo_lineal (ns)]]&gt;$C$508,Tabla197[[#This Row],[Tiempo_lineal (ns)]]&lt;$C$509)</f>
        <v>0</v>
      </c>
      <c r="T57" t="b">
        <f>OR(Tabla197[[#This Row],[Tiempo_normal (ns)]]&gt;$D$508,Tabla197[[#This Row],[Tiempo_normal (ns)]]&lt;$D$509)</f>
        <v>0</v>
      </c>
      <c r="U57" s="7">
        <v>54</v>
      </c>
      <c r="V57" t="b">
        <f>OR(Tabla3108[[#This Row],[Tiempo_lineal (ns)]]&gt;$F$508,Tabla3108[[#This Row],[Tiempo_lineal (ns)]]&lt;$F$509)</f>
        <v>0</v>
      </c>
      <c r="W57" t="b">
        <f>OR(Tabla3108[[#This Row],[Tiempo_normal (ns)]]&gt;$G$508,Tabla3108[[#This Row],[Tiempo_normal (ns)]]&lt;$G$509)</f>
        <v>0</v>
      </c>
      <c r="X57" s="7">
        <v>54</v>
      </c>
      <c r="Y57" t="b">
        <f>OR(Tabla4119[[#This Row],[Tiempo_lineal (ns)]]&gt;$I$508,Tabla4119[[#This Row],[Tiempo_lineal (ns)]]&lt;$I$509)</f>
        <v>0</v>
      </c>
      <c r="Z57" t="b">
        <f>OR(Tabla4119[[#This Row],[Tiempo_normal (ns)]]&gt;$J$508,Tabla4119[[#This Row],[Tiempo_normal (ns)]]&lt;$J$509)</f>
        <v>0</v>
      </c>
      <c r="AA57" s="7">
        <v>54</v>
      </c>
      <c r="AB57" t="b">
        <f>OR(Tabla51210[[#This Row],[Tiempo_lineal (ns)]]&gt;$L$508,Tabla51210[[#This Row],[Tiempo_lineal (ns)]]&lt;$L$509)</f>
        <v>0</v>
      </c>
      <c r="AC57" t="b">
        <f>OR(Tabla51210[[#This Row],[Tiempo_normal (ns)]]&gt;$M$508,Tabla51210[[#This Row],[Tiempo_normal (ns)]]&lt;$M$509)</f>
        <v>0</v>
      </c>
      <c r="AD57" s="7">
        <v>54</v>
      </c>
      <c r="AE57" t="b">
        <f>OR(Tabla61311[[#This Row],[Tiempo_lineal (ns)]]&gt;$O$508,Tabla61311[[#This Row],[Tiempo_lineal (ns)]]&lt;$O$509)</f>
        <v>0</v>
      </c>
      <c r="AF57" s="6" t="b">
        <f>OR(Tabla61311[[#This Row],[Tiempo_normal (ns)]]&gt;$P$508,Tabla61311[[#This Row],[Tiempo_normal (ns)]]&lt;$P$509)</f>
        <v>0</v>
      </c>
    </row>
    <row r="58" spans="2:32" x14ac:dyDescent="0.3">
      <c r="B58">
        <v>55</v>
      </c>
      <c r="C58">
        <v>4570</v>
      </c>
      <c r="D58">
        <v>3859</v>
      </c>
      <c r="E58">
        <v>55</v>
      </c>
      <c r="F58">
        <v>40390</v>
      </c>
      <c r="G58">
        <v>38260</v>
      </c>
      <c r="H58">
        <v>55</v>
      </c>
      <c r="I58">
        <v>460680</v>
      </c>
      <c r="J58">
        <v>389349</v>
      </c>
      <c r="K58">
        <v>55</v>
      </c>
      <c r="L58" s="35">
        <v>3978180</v>
      </c>
      <c r="M58" s="35">
        <v>4011710</v>
      </c>
      <c r="N58">
        <v>55</v>
      </c>
      <c r="O58" s="35">
        <v>41928100</v>
      </c>
      <c r="P58" s="35">
        <v>40668800</v>
      </c>
      <c r="R58" s="5">
        <v>55</v>
      </c>
      <c r="S58" t="b">
        <f>OR(Tabla197[[#This Row],[Tiempo_lineal (ns)]]&gt;$C$508,Tabla197[[#This Row],[Tiempo_lineal (ns)]]&lt;$C$509)</f>
        <v>0</v>
      </c>
      <c r="T58" t="b">
        <f>OR(Tabla197[[#This Row],[Tiempo_normal (ns)]]&gt;$D$508,Tabla197[[#This Row],[Tiempo_normal (ns)]]&lt;$D$509)</f>
        <v>0</v>
      </c>
      <c r="U58" s="5">
        <v>55</v>
      </c>
      <c r="V58" t="b">
        <f>OR(Tabla3108[[#This Row],[Tiempo_lineal (ns)]]&gt;$F$508,Tabla3108[[#This Row],[Tiempo_lineal (ns)]]&lt;$F$509)</f>
        <v>0</v>
      </c>
      <c r="W58" t="b">
        <f>OR(Tabla3108[[#This Row],[Tiempo_normal (ns)]]&gt;$G$508,Tabla3108[[#This Row],[Tiempo_normal (ns)]]&lt;$G$509)</f>
        <v>0</v>
      </c>
      <c r="X58" s="5">
        <v>55</v>
      </c>
      <c r="Y58" t="b">
        <f>OR(Tabla4119[[#This Row],[Tiempo_lineal (ns)]]&gt;$I$508,Tabla4119[[#This Row],[Tiempo_lineal (ns)]]&lt;$I$509)</f>
        <v>0</v>
      </c>
      <c r="Z58" t="b">
        <f>OR(Tabla4119[[#This Row],[Tiempo_normal (ns)]]&gt;$J$508,Tabla4119[[#This Row],[Tiempo_normal (ns)]]&lt;$J$509)</f>
        <v>0</v>
      </c>
      <c r="AA58" s="5">
        <v>55</v>
      </c>
      <c r="AB58" t="b">
        <f>OR(Tabla51210[[#This Row],[Tiempo_lineal (ns)]]&gt;$L$508,Tabla51210[[#This Row],[Tiempo_lineal (ns)]]&lt;$L$509)</f>
        <v>0</v>
      </c>
      <c r="AC58" t="b">
        <f>OR(Tabla51210[[#This Row],[Tiempo_normal (ns)]]&gt;$M$508,Tabla51210[[#This Row],[Tiempo_normal (ns)]]&lt;$M$509)</f>
        <v>0</v>
      </c>
      <c r="AD58" s="5">
        <v>55</v>
      </c>
      <c r="AE58" t="b">
        <f>OR(Tabla61311[[#This Row],[Tiempo_lineal (ns)]]&gt;$O$508,Tabla61311[[#This Row],[Tiempo_lineal (ns)]]&lt;$O$509)</f>
        <v>0</v>
      </c>
      <c r="AF58" s="6" t="b">
        <f>OR(Tabla61311[[#This Row],[Tiempo_normal (ns)]]&gt;$P$508,Tabla61311[[#This Row],[Tiempo_normal (ns)]]&lt;$P$509)</f>
        <v>0</v>
      </c>
    </row>
    <row r="59" spans="2:32" x14ac:dyDescent="0.3">
      <c r="B59">
        <v>56</v>
      </c>
      <c r="C59">
        <v>4474</v>
      </c>
      <c r="D59">
        <v>4067</v>
      </c>
      <c r="E59">
        <v>56</v>
      </c>
      <c r="F59">
        <v>40717</v>
      </c>
      <c r="G59">
        <v>38353</v>
      </c>
      <c r="H59">
        <v>56</v>
      </c>
      <c r="I59">
        <v>383648</v>
      </c>
      <c r="J59">
        <v>378093</v>
      </c>
      <c r="K59">
        <v>56</v>
      </c>
      <c r="L59" s="35">
        <v>4578980</v>
      </c>
      <c r="M59" s="35">
        <v>4469030</v>
      </c>
      <c r="N59">
        <v>56</v>
      </c>
      <c r="O59" s="35">
        <v>45703200</v>
      </c>
      <c r="P59" s="35">
        <v>42345500</v>
      </c>
      <c r="R59" s="7">
        <v>56</v>
      </c>
      <c r="S59" t="b">
        <f>OR(Tabla197[[#This Row],[Tiempo_lineal (ns)]]&gt;$C$508,Tabla197[[#This Row],[Tiempo_lineal (ns)]]&lt;$C$509)</f>
        <v>0</v>
      </c>
      <c r="T59" t="b">
        <f>OR(Tabla197[[#This Row],[Tiempo_normal (ns)]]&gt;$D$508,Tabla197[[#This Row],[Tiempo_normal (ns)]]&lt;$D$509)</f>
        <v>0</v>
      </c>
      <c r="U59" s="7">
        <v>56</v>
      </c>
      <c r="V59" t="b">
        <f>OR(Tabla3108[[#This Row],[Tiempo_lineal (ns)]]&gt;$F$508,Tabla3108[[#This Row],[Tiempo_lineal (ns)]]&lt;$F$509)</f>
        <v>0</v>
      </c>
      <c r="W59" t="b">
        <f>OR(Tabla3108[[#This Row],[Tiempo_normal (ns)]]&gt;$G$508,Tabla3108[[#This Row],[Tiempo_normal (ns)]]&lt;$G$509)</f>
        <v>0</v>
      </c>
      <c r="X59" s="7">
        <v>56</v>
      </c>
      <c r="Y59" t="b">
        <f>OR(Tabla4119[[#This Row],[Tiempo_lineal (ns)]]&gt;$I$508,Tabla4119[[#This Row],[Tiempo_lineal (ns)]]&lt;$I$509)</f>
        <v>0</v>
      </c>
      <c r="Z59" t="b">
        <f>OR(Tabla4119[[#This Row],[Tiempo_normal (ns)]]&gt;$J$508,Tabla4119[[#This Row],[Tiempo_normal (ns)]]&lt;$J$509)</f>
        <v>0</v>
      </c>
      <c r="AA59" s="7">
        <v>56</v>
      </c>
      <c r="AB59" t="b">
        <f>OR(Tabla51210[[#This Row],[Tiempo_lineal (ns)]]&gt;$L$508,Tabla51210[[#This Row],[Tiempo_lineal (ns)]]&lt;$L$509)</f>
        <v>0</v>
      </c>
      <c r="AC59" t="b">
        <f>OR(Tabla51210[[#This Row],[Tiempo_normal (ns)]]&gt;$M$508,Tabla51210[[#This Row],[Tiempo_normal (ns)]]&lt;$M$509)</f>
        <v>0</v>
      </c>
      <c r="AD59" s="7">
        <v>56</v>
      </c>
      <c r="AE59" t="b">
        <f>OR(Tabla61311[[#This Row],[Tiempo_lineal (ns)]]&gt;$O$508,Tabla61311[[#This Row],[Tiempo_lineal (ns)]]&lt;$O$509)</f>
        <v>0</v>
      </c>
      <c r="AF59" s="6" t="b">
        <f>OR(Tabla61311[[#This Row],[Tiempo_normal (ns)]]&gt;$P$508,Tabla61311[[#This Row],[Tiempo_normal (ns)]]&lt;$P$509)</f>
        <v>0</v>
      </c>
    </row>
    <row r="60" spans="2:32" x14ac:dyDescent="0.3">
      <c r="B60">
        <v>57</v>
      </c>
      <c r="C60">
        <v>4594</v>
      </c>
      <c r="D60">
        <v>4611</v>
      </c>
      <c r="E60">
        <v>57</v>
      </c>
      <c r="F60">
        <v>40291</v>
      </c>
      <c r="G60">
        <v>37418</v>
      </c>
      <c r="H60">
        <v>57</v>
      </c>
      <c r="I60">
        <v>393944</v>
      </c>
      <c r="J60">
        <v>386716</v>
      </c>
      <c r="K60">
        <v>57</v>
      </c>
      <c r="L60" s="35">
        <v>4413030</v>
      </c>
      <c r="M60" s="35">
        <v>3866960</v>
      </c>
      <c r="N60">
        <v>57</v>
      </c>
      <c r="O60" s="35">
        <v>40514200</v>
      </c>
      <c r="P60" s="35">
        <v>42623000</v>
      </c>
      <c r="R60" s="5">
        <v>57</v>
      </c>
      <c r="S60" t="b">
        <f>OR(Tabla197[[#This Row],[Tiempo_lineal (ns)]]&gt;$C$508,Tabla197[[#This Row],[Tiempo_lineal (ns)]]&lt;$C$509)</f>
        <v>0</v>
      </c>
      <c r="T60" t="b">
        <f>OR(Tabla197[[#This Row],[Tiempo_normal (ns)]]&gt;$D$508,Tabla197[[#This Row],[Tiempo_normal (ns)]]&lt;$D$509)</f>
        <v>0</v>
      </c>
      <c r="U60" s="5">
        <v>57</v>
      </c>
      <c r="V60" t="b">
        <f>OR(Tabla3108[[#This Row],[Tiempo_lineal (ns)]]&gt;$F$508,Tabla3108[[#This Row],[Tiempo_lineal (ns)]]&lt;$F$509)</f>
        <v>0</v>
      </c>
      <c r="W60" t="b">
        <f>OR(Tabla3108[[#This Row],[Tiempo_normal (ns)]]&gt;$G$508,Tabla3108[[#This Row],[Tiempo_normal (ns)]]&lt;$G$509)</f>
        <v>0</v>
      </c>
      <c r="X60" s="5">
        <v>57</v>
      </c>
      <c r="Y60" t="b">
        <f>OR(Tabla4119[[#This Row],[Tiempo_lineal (ns)]]&gt;$I$508,Tabla4119[[#This Row],[Tiempo_lineal (ns)]]&lt;$I$509)</f>
        <v>0</v>
      </c>
      <c r="Z60" t="b">
        <f>OR(Tabla4119[[#This Row],[Tiempo_normal (ns)]]&gt;$J$508,Tabla4119[[#This Row],[Tiempo_normal (ns)]]&lt;$J$509)</f>
        <v>0</v>
      </c>
      <c r="AA60" s="5">
        <v>57</v>
      </c>
      <c r="AB60" t="b">
        <f>OR(Tabla51210[[#This Row],[Tiempo_lineal (ns)]]&gt;$L$508,Tabla51210[[#This Row],[Tiempo_lineal (ns)]]&lt;$L$509)</f>
        <v>0</v>
      </c>
      <c r="AC60" t="b">
        <f>OR(Tabla51210[[#This Row],[Tiempo_normal (ns)]]&gt;$M$508,Tabla51210[[#This Row],[Tiempo_normal (ns)]]&lt;$M$509)</f>
        <v>0</v>
      </c>
      <c r="AD60" s="5">
        <v>57</v>
      </c>
      <c r="AE60" t="b">
        <f>OR(Tabla61311[[#This Row],[Tiempo_lineal (ns)]]&gt;$O$508,Tabla61311[[#This Row],[Tiempo_lineal (ns)]]&lt;$O$509)</f>
        <v>0</v>
      </c>
      <c r="AF60" s="6" t="b">
        <f>OR(Tabla61311[[#This Row],[Tiempo_normal (ns)]]&gt;$P$508,Tabla61311[[#This Row],[Tiempo_normal (ns)]]&lt;$P$509)</f>
        <v>0</v>
      </c>
    </row>
    <row r="61" spans="2:32" x14ac:dyDescent="0.3">
      <c r="B61">
        <v>58</v>
      </c>
      <c r="C61">
        <v>6539</v>
      </c>
      <c r="D61">
        <v>3993</v>
      </c>
      <c r="E61">
        <v>58</v>
      </c>
      <c r="F61">
        <v>39479</v>
      </c>
      <c r="G61">
        <v>39708</v>
      </c>
      <c r="H61">
        <v>58</v>
      </c>
      <c r="I61">
        <v>387255</v>
      </c>
      <c r="J61">
        <v>376121</v>
      </c>
      <c r="K61">
        <v>58</v>
      </c>
      <c r="L61" s="35">
        <v>4105470</v>
      </c>
      <c r="M61" s="35">
        <v>3992790</v>
      </c>
      <c r="N61">
        <v>58</v>
      </c>
      <c r="O61" s="35">
        <v>42801100</v>
      </c>
      <c r="P61" s="35">
        <v>41012000</v>
      </c>
      <c r="R61" s="7">
        <v>58</v>
      </c>
      <c r="S61" t="b">
        <f>OR(Tabla197[[#This Row],[Tiempo_lineal (ns)]]&gt;$C$508,Tabla197[[#This Row],[Tiempo_lineal (ns)]]&lt;$C$509)</f>
        <v>1</v>
      </c>
      <c r="T61" t="b">
        <f>OR(Tabla197[[#This Row],[Tiempo_normal (ns)]]&gt;$D$508,Tabla197[[#This Row],[Tiempo_normal (ns)]]&lt;$D$509)</f>
        <v>0</v>
      </c>
      <c r="U61" s="7">
        <v>58</v>
      </c>
      <c r="V61" t="b">
        <f>OR(Tabla3108[[#This Row],[Tiempo_lineal (ns)]]&gt;$F$508,Tabla3108[[#This Row],[Tiempo_lineal (ns)]]&lt;$F$509)</f>
        <v>0</v>
      </c>
      <c r="W61" t="b">
        <f>OR(Tabla3108[[#This Row],[Tiempo_normal (ns)]]&gt;$G$508,Tabla3108[[#This Row],[Tiempo_normal (ns)]]&lt;$G$509)</f>
        <v>0</v>
      </c>
      <c r="X61" s="7">
        <v>58</v>
      </c>
      <c r="Y61" t="b">
        <f>OR(Tabla4119[[#This Row],[Tiempo_lineal (ns)]]&gt;$I$508,Tabla4119[[#This Row],[Tiempo_lineal (ns)]]&lt;$I$509)</f>
        <v>0</v>
      </c>
      <c r="Z61" t="b">
        <f>OR(Tabla4119[[#This Row],[Tiempo_normal (ns)]]&gt;$J$508,Tabla4119[[#This Row],[Tiempo_normal (ns)]]&lt;$J$509)</f>
        <v>0</v>
      </c>
      <c r="AA61" s="7">
        <v>58</v>
      </c>
      <c r="AB61" t="b">
        <f>OR(Tabla51210[[#This Row],[Tiempo_lineal (ns)]]&gt;$L$508,Tabla51210[[#This Row],[Tiempo_lineal (ns)]]&lt;$L$509)</f>
        <v>0</v>
      </c>
      <c r="AC61" t="b">
        <f>OR(Tabla51210[[#This Row],[Tiempo_normal (ns)]]&gt;$M$508,Tabla51210[[#This Row],[Tiempo_normal (ns)]]&lt;$M$509)</f>
        <v>0</v>
      </c>
      <c r="AD61" s="7">
        <v>58</v>
      </c>
      <c r="AE61" t="b">
        <f>OR(Tabla61311[[#This Row],[Tiempo_lineal (ns)]]&gt;$O$508,Tabla61311[[#This Row],[Tiempo_lineal (ns)]]&lt;$O$509)</f>
        <v>0</v>
      </c>
      <c r="AF61" s="6" t="b">
        <f>OR(Tabla61311[[#This Row],[Tiempo_normal (ns)]]&gt;$P$508,Tabla61311[[#This Row],[Tiempo_normal (ns)]]&lt;$P$509)</f>
        <v>0</v>
      </c>
    </row>
    <row r="62" spans="2:32" x14ac:dyDescent="0.3">
      <c r="B62">
        <v>59</v>
      </c>
      <c r="C62">
        <v>5078</v>
      </c>
      <c r="D62">
        <v>4813</v>
      </c>
      <c r="E62">
        <v>59</v>
      </c>
      <c r="F62">
        <v>39223</v>
      </c>
      <c r="G62">
        <v>38254</v>
      </c>
      <c r="H62">
        <v>59</v>
      </c>
      <c r="I62">
        <v>390904</v>
      </c>
      <c r="J62">
        <v>381563</v>
      </c>
      <c r="K62">
        <v>59</v>
      </c>
      <c r="L62" s="35">
        <v>4460490</v>
      </c>
      <c r="M62" s="35">
        <v>4097690</v>
      </c>
      <c r="N62">
        <v>59</v>
      </c>
      <c r="O62" s="35">
        <v>40563500</v>
      </c>
      <c r="P62" s="35">
        <v>41751200</v>
      </c>
      <c r="R62" s="5">
        <v>59</v>
      </c>
      <c r="S62" t="b">
        <f>OR(Tabla197[[#This Row],[Tiempo_lineal (ns)]]&gt;$C$508,Tabla197[[#This Row],[Tiempo_lineal (ns)]]&lt;$C$509)</f>
        <v>0</v>
      </c>
      <c r="T62" t="b">
        <f>OR(Tabla197[[#This Row],[Tiempo_normal (ns)]]&gt;$D$508,Tabla197[[#This Row],[Tiempo_normal (ns)]]&lt;$D$509)</f>
        <v>0</v>
      </c>
      <c r="U62" s="5">
        <v>59</v>
      </c>
      <c r="V62" t="b">
        <f>OR(Tabla3108[[#This Row],[Tiempo_lineal (ns)]]&gt;$F$508,Tabla3108[[#This Row],[Tiempo_lineal (ns)]]&lt;$F$509)</f>
        <v>0</v>
      </c>
      <c r="W62" t="b">
        <f>OR(Tabla3108[[#This Row],[Tiempo_normal (ns)]]&gt;$G$508,Tabla3108[[#This Row],[Tiempo_normal (ns)]]&lt;$G$509)</f>
        <v>0</v>
      </c>
      <c r="X62" s="5">
        <v>59</v>
      </c>
      <c r="Y62" t="b">
        <f>OR(Tabla4119[[#This Row],[Tiempo_lineal (ns)]]&gt;$I$508,Tabla4119[[#This Row],[Tiempo_lineal (ns)]]&lt;$I$509)</f>
        <v>0</v>
      </c>
      <c r="Z62" t="b">
        <f>OR(Tabla4119[[#This Row],[Tiempo_normal (ns)]]&gt;$J$508,Tabla4119[[#This Row],[Tiempo_normal (ns)]]&lt;$J$509)</f>
        <v>0</v>
      </c>
      <c r="AA62" s="5">
        <v>59</v>
      </c>
      <c r="AB62" t="b">
        <f>OR(Tabla51210[[#This Row],[Tiempo_lineal (ns)]]&gt;$L$508,Tabla51210[[#This Row],[Tiempo_lineal (ns)]]&lt;$L$509)</f>
        <v>0</v>
      </c>
      <c r="AC62" t="b">
        <f>OR(Tabla51210[[#This Row],[Tiempo_normal (ns)]]&gt;$M$508,Tabla51210[[#This Row],[Tiempo_normal (ns)]]&lt;$M$509)</f>
        <v>0</v>
      </c>
      <c r="AD62" s="5">
        <v>59</v>
      </c>
      <c r="AE62" t="b">
        <f>OR(Tabla61311[[#This Row],[Tiempo_lineal (ns)]]&gt;$O$508,Tabla61311[[#This Row],[Tiempo_lineal (ns)]]&lt;$O$509)</f>
        <v>0</v>
      </c>
      <c r="AF62" s="6" t="b">
        <f>OR(Tabla61311[[#This Row],[Tiempo_normal (ns)]]&gt;$P$508,Tabla61311[[#This Row],[Tiempo_normal (ns)]]&lt;$P$509)</f>
        <v>0</v>
      </c>
    </row>
    <row r="63" spans="2:32" x14ac:dyDescent="0.3">
      <c r="B63">
        <v>60</v>
      </c>
      <c r="C63">
        <v>4848</v>
      </c>
      <c r="D63">
        <v>4384</v>
      </c>
      <c r="E63">
        <v>60</v>
      </c>
      <c r="F63">
        <v>39572</v>
      </c>
      <c r="G63">
        <v>38119</v>
      </c>
      <c r="H63">
        <v>60</v>
      </c>
      <c r="I63">
        <v>387823</v>
      </c>
      <c r="J63">
        <v>392283</v>
      </c>
      <c r="K63">
        <v>60</v>
      </c>
      <c r="L63" s="35">
        <v>4041090</v>
      </c>
      <c r="M63" s="35">
        <v>4351030</v>
      </c>
      <c r="N63">
        <v>60</v>
      </c>
      <c r="O63" s="35">
        <v>43519200</v>
      </c>
      <c r="P63" s="35">
        <v>40614800</v>
      </c>
      <c r="R63" s="7">
        <v>60</v>
      </c>
      <c r="S63" t="b">
        <f>OR(Tabla197[[#This Row],[Tiempo_lineal (ns)]]&gt;$C$508,Tabla197[[#This Row],[Tiempo_lineal (ns)]]&lt;$C$509)</f>
        <v>0</v>
      </c>
      <c r="T63" t="b">
        <f>OR(Tabla197[[#This Row],[Tiempo_normal (ns)]]&gt;$D$508,Tabla197[[#This Row],[Tiempo_normal (ns)]]&lt;$D$509)</f>
        <v>0</v>
      </c>
      <c r="U63" s="7">
        <v>60</v>
      </c>
      <c r="V63" t="b">
        <f>OR(Tabla3108[[#This Row],[Tiempo_lineal (ns)]]&gt;$F$508,Tabla3108[[#This Row],[Tiempo_lineal (ns)]]&lt;$F$509)</f>
        <v>0</v>
      </c>
      <c r="W63" t="b">
        <f>OR(Tabla3108[[#This Row],[Tiempo_normal (ns)]]&gt;$G$508,Tabla3108[[#This Row],[Tiempo_normal (ns)]]&lt;$G$509)</f>
        <v>0</v>
      </c>
      <c r="X63" s="7">
        <v>60</v>
      </c>
      <c r="Y63" t="b">
        <f>OR(Tabla4119[[#This Row],[Tiempo_lineal (ns)]]&gt;$I$508,Tabla4119[[#This Row],[Tiempo_lineal (ns)]]&lt;$I$509)</f>
        <v>0</v>
      </c>
      <c r="Z63" t="b">
        <f>OR(Tabla4119[[#This Row],[Tiempo_normal (ns)]]&gt;$J$508,Tabla4119[[#This Row],[Tiempo_normal (ns)]]&lt;$J$509)</f>
        <v>0</v>
      </c>
      <c r="AA63" s="7">
        <v>60</v>
      </c>
      <c r="AB63" t="b">
        <f>OR(Tabla51210[[#This Row],[Tiempo_lineal (ns)]]&gt;$L$508,Tabla51210[[#This Row],[Tiempo_lineal (ns)]]&lt;$L$509)</f>
        <v>0</v>
      </c>
      <c r="AC63" t="b">
        <f>OR(Tabla51210[[#This Row],[Tiempo_normal (ns)]]&gt;$M$508,Tabla51210[[#This Row],[Tiempo_normal (ns)]]&lt;$M$509)</f>
        <v>0</v>
      </c>
      <c r="AD63" s="7">
        <v>60</v>
      </c>
      <c r="AE63" t="b">
        <f>OR(Tabla61311[[#This Row],[Tiempo_lineal (ns)]]&gt;$O$508,Tabla61311[[#This Row],[Tiempo_lineal (ns)]]&lt;$O$509)</f>
        <v>0</v>
      </c>
      <c r="AF63" s="6" t="b">
        <f>OR(Tabla61311[[#This Row],[Tiempo_normal (ns)]]&gt;$P$508,Tabla61311[[#This Row],[Tiempo_normal (ns)]]&lt;$P$509)</f>
        <v>0</v>
      </c>
    </row>
    <row r="64" spans="2:32" x14ac:dyDescent="0.3">
      <c r="B64">
        <v>61</v>
      </c>
      <c r="C64">
        <v>4902</v>
      </c>
      <c r="D64">
        <v>5060</v>
      </c>
      <c r="E64">
        <v>61</v>
      </c>
      <c r="F64">
        <v>39859</v>
      </c>
      <c r="G64">
        <v>37367</v>
      </c>
      <c r="H64">
        <v>61</v>
      </c>
      <c r="I64">
        <v>387228</v>
      </c>
      <c r="J64">
        <v>375157</v>
      </c>
      <c r="K64">
        <v>61</v>
      </c>
      <c r="L64" s="35">
        <v>4057420</v>
      </c>
      <c r="M64" s="35">
        <v>3935840</v>
      </c>
      <c r="N64">
        <v>61</v>
      </c>
      <c r="O64" s="35">
        <v>48213100</v>
      </c>
      <c r="P64" s="35">
        <v>43737400</v>
      </c>
      <c r="R64" s="5">
        <v>61</v>
      </c>
      <c r="S64" t="b">
        <f>OR(Tabla197[[#This Row],[Tiempo_lineal (ns)]]&gt;$C$508,Tabla197[[#This Row],[Tiempo_lineal (ns)]]&lt;$C$509)</f>
        <v>0</v>
      </c>
      <c r="T64" t="b">
        <f>OR(Tabla197[[#This Row],[Tiempo_normal (ns)]]&gt;$D$508,Tabla197[[#This Row],[Tiempo_normal (ns)]]&lt;$D$509)</f>
        <v>0</v>
      </c>
      <c r="U64" s="5">
        <v>61</v>
      </c>
      <c r="V64" t="b">
        <f>OR(Tabla3108[[#This Row],[Tiempo_lineal (ns)]]&gt;$F$508,Tabla3108[[#This Row],[Tiempo_lineal (ns)]]&lt;$F$509)</f>
        <v>0</v>
      </c>
      <c r="W64" t="b">
        <f>OR(Tabla3108[[#This Row],[Tiempo_normal (ns)]]&gt;$G$508,Tabla3108[[#This Row],[Tiempo_normal (ns)]]&lt;$G$509)</f>
        <v>0</v>
      </c>
      <c r="X64" s="5">
        <v>61</v>
      </c>
      <c r="Y64" t="b">
        <f>OR(Tabla4119[[#This Row],[Tiempo_lineal (ns)]]&gt;$I$508,Tabla4119[[#This Row],[Tiempo_lineal (ns)]]&lt;$I$509)</f>
        <v>0</v>
      </c>
      <c r="Z64" t="b">
        <f>OR(Tabla4119[[#This Row],[Tiempo_normal (ns)]]&gt;$J$508,Tabla4119[[#This Row],[Tiempo_normal (ns)]]&lt;$J$509)</f>
        <v>0</v>
      </c>
      <c r="AA64" s="5">
        <v>61</v>
      </c>
      <c r="AB64" t="b">
        <f>OR(Tabla51210[[#This Row],[Tiempo_lineal (ns)]]&gt;$L$508,Tabla51210[[#This Row],[Tiempo_lineal (ns)]]&lt;$L$509)</f>
        <v>0</v>
      </c>
      <c r="AC64" t="b">
        <f>OR(Tabla51210[[#This Row],[Tiempo_normal (ns)]]&gt;$M$508,Tabla51210[[#This Row],[Tiempo_normal (ns)]]&lt;$M$509)</f>
        <v>0</v>
      </c>
      <c r="AD64" s="5">
        <v>61</v>
      </c>
      <c r="AE64" t="b">
        <f>OR(Tabla61311[[#This Row],[Tiempo_lineal (ns)]]&gt;$O$508,Tabla61311[[#This Row],[Tiempo_lineal (ns)]]&lt;$O$509)</f>
        <v>1</v>
      </c>
      <c r="AF64" s="6" t="b">
        <f>OR(Tabla61311[[#This Row],[Tiempo_normal (ns)]]&gt;$P$508,Tabla61311[[#This Row],[Tiempo_normal (ns)]]&lt;$P$509)</f>
        <v>0</v>
      </c>
    </row>
    <row r="65" spans="2:32" x14ac:dyDescent="0.3">
      <c r="B65">
        <v>62</v>
      </c>
      <c r="C65">
        <v>5464</v>
      </c>
      <c r="D65">
        <v>4288</v>
      </c>
      <c r="E65">
        <v>62</v>
      </c>
      <c r="F65">
        <v>39851</v>
      </c>
      <c r="G65">
        <v>38097</v>
      </c>
      <c r="H65">
        <v>62</v>
      </c>
      <c r="I65">
        <v>381080</v>
      </c>
      <c r="J65">
        <v>381090</v>
      </c>
      <c r="K65">
        <v>62</v>
      </c>
      <c r="L65" s="35">
        <v>4081900</v>
      </c>
      <c r="M65" s="35">
        <v>4347130</v>
      </c>
      <c r="N65">
        <v>62</v>
      </c>
      <c r="O65" s="35">
        <v>43302600</v>
      </c>
      <c r="P65" s="35">
        <v>40916900</v>
      </c>
      <c r="R65" s="7">
        <v>62</v>
      </c>
      <c r="S65" t="b">
        <f>OR(Tabla197[[#This Row],[Tiempo_lineal (ns)]]&gt;$C$508,Tabla197[[#This Row],[Tiempo_lineal (ns)]]&lt;$C$509)</f>
        <v>0</v>
      </c>
      <c r="T65" t="b">
        <f>OR(Tabla197[[#This Row],[Tiempo_normal (ns)]]&gt;$D$508,Tabla197[[#This Row],[Tiempo_normal (ns)]]&lt;$D$509)</f>
        <v>0</v>
      </c>
      <c r="U65" s="7">
        <v>62</v>
      </c>
      <c r="V65" t="b">
        <f>OR(Tabla3108[[#This Row],[Tiempo_lineal (ns)]]&gt;$F$508,Tabla3108[[#This Row],[Tiempo_lineal (ns)]]&lt;$F$509)</f>
        <v>0</v>
      </c>
      <c r="W65" t="b">
        <f>OR(Tabla3108[[#This Row],[Tiempo_normal (ns)]]&gt;$G$508,Tabla3108[[#This Row],[Tiempo_normal (ns)]]&lt;$G$509)</f>
        <v>0</v>
      </c>
      <c r="X65" s="7">
        <v>62</v>
      </c>
      <c r="Y65" t="b">
        <f>OR(Tabla4119[[#This Row],[Tiempo_lineal (ns)]]&gt;$I$508,Tabla4119[[#This Row],[Tiempo_lineal (ns)]]&lt;$I$509)</f>
        <v>0</v>
      </c>
      <c r="Z65" t="b">
        <f>OR(Tabla4119[[#This Row],[Tiempo_normal (ns)]]&gt;$J$508,Tabla4119[[#This Row],[Tiempo_normal (ns)]]&lt;$J$509)</f>
        <v>0</v>
      </c>
      <c r="AA65" s="7">
        <v>62</v>
      </c>
      <c r="AB65" t="b">
        <f>OR(Tabla51210[[#This Row],[Tiempo_lineal (ns)]]&gt;$L$508,Tabla51210[[#This Row],[Tiempo_lineal (ns)]]&lt;$L$509)</f>
        <v>0</v>
      </c>
      <c r="AC65" t="b">
        <f>OR(Tabla51210[[#This Row],[Tiempo_normal (ns)]]&gt;$M$508,Tabla51210[[#This Row],[Tiempo_normal (ns)]]&lt;$M$509)</f>
        <v>0</v>
      </c>
      <c r="AD65" s="7">
        <v>62</v>
      </c>
      <c r="AE65" t="b">
        <f>OR(Tabla61311[[#This Row],[Tiempo_lineal (ns)]]&gt;$O$508,Tabla61311[[#This Row],[Tiempo_lineal (ns)]]&lt;$O$509)</f>
        <v>0</v>
      </c>
      <c r="AF65" s="6" t="b">
        <f>OR(Tabla61311[[#This Row],[Tiempo_normal (ns)]]&gt;$P$508,Tabla61311[[#This Row],[Tiempo_normal (ns)]]&lt;$P$509)</f>
        <v>0</v>
      </c>
    </row>
    <row r="66" spans="2:32" x14ac:dyDescent="0.3">
      <c r="B66">
        <v>63</v>
      </c>
      <c r="C66">
        <v>4880</v>
      </c>
      <c r="D66">
        <v>4987</v>
      </c>
      <c r="E66">
        <v>63</v>
      </c>
      <c r="F66">
        <v>38578</v>
      </c>
      <c r="G66">
        <v>38109</v>
      </c>
      <c r="H66">
        <v>63</v>
      </c>
      <c r="I66">
        <v>434990</v>
      </c>
      <c r="J66">
        <v>479449</v>
      </c>
      <c r="K66">
        <v>63</v>
      </c>
      <c r="L66" s="35">
        <v>4780660</v>
      </c>
      <c r="M66" s="35">
        <v>4009180</v>
      </c>
      <c r="N66">
        <v>63</v>
      </c>
      <c r="O66" s="35">
        <v>43268700</v>
      </c>
      <c r="P66" s="35">
        <v>40328800</v>
      </c>
      <c r="R66" s="5">
        <v>63</v>
      </c>
      <c r="S66" t="b">
        <f>OR(Tabla197[[#This Row],[Tiempo_lineal (ns)]]&gt;$C$508,Tabla197[[#This Row],[Tiempo_lineal (ns)]]&lt;$C$509)</f>
        <v>0</v>
      </c>
      <c r="T66" t="b">
        <f>OR(Tabla197[[#This Row],[Tiempo_normal (ns)]]&gt;$D$508,Tabla197[[#This Row],[Tiempo_normal (ns)]]&lt;$D$509)</f>
        <v>0</v>
      </c>
      <c r="U66" s="5">
        <v>63</v>
      </c>
      <c r="V66" t="b">
        <f>OR(Tabla3108[[#This Row],[Tiempo_lineal (ns)]]&gt;$F$508,Tabla3108[[#This Row],[Tiempo_lineal (ns)]]&lt;$F$509)</f>
        <v>0</v>
      </c>
      <c r="W66" t="b">
        <f>OR(Tabla3108[[#This Row],[Tiempo_normal (ns)]]&gt;$G$508,Tabla3108[[#This Row],[Tiempo_normal (ns)]]&lt;$G$509)</f>
        <v>0</v>
      </c>
      <c r="X66" s="5">
        <v>63</v>
      </c>
      <c r="Y66" t="b">
        <f>OR(Tabla4119[[#This Row],[Tiempo_lineal (ns)]]&gt;$I$508,Tabla4119[[#This Row],[Tiempo_lineal (ns)]]&lt;$I$509)</f>
        <v>0</v>
      </c>
      <c r="Z66" t="b">
        <f>OR(Tabla4119[[#This Row],[Tiempo_normal (ns)]]&gt;$J$508,Tabla4119[[#This Row],[Tiempo_normal (ns)]]&lt;$J$509)</f>
        <v>0</v>
      </c>
      <c r="AA66" s="5">
        <v>63</v>
      </c>
      <c r="AB66" t="b">
        <f>OR(Tabla51210[[#This Row],[Tiempo_lineal (ns)]]&gt;$L$508,Tabla51210[[#This Row],[Tiempo_lineal (ns)]]&lt;$L$509)</f>
        <v>1</v>
      </c>
      <c r="AC66" t="b">
        <f>OR(Tabla51210[[#This Row],[Tiempo_normal (ns)]]&gt;$M$508,Tabla51210[[#This Row],[Tiempo_normal (ns)]]&lt;$M$509)</f>
        <v>0</v>
      </c>
      <c r="AD66" s="5">
        <v>63</v>
      </c>
      <c r="AE66" t="b">
        <f>OR(Tabla61311[[#This Row],[Tiempo_lineal (ns)]]&gt;$O$508,Tabla61311[[#This Row],[Tiempo_lineal (ns)]]&lt;$O$509)</f>
        <v>0</v>
      </c>
      <c r="AF66" s="6" t="b">
        <f>OR(Tabla61311[[#This Row],[Tiempo_normal (ns)]]&gt;$P$508,Tabla61311[[#This Row],[Tiempo_normal (ns)]]&lt;$P$509)</f>
        <v>0</v>
      </c>
    </row>
    <row r="67" spans="2:32" x14ac:dyDescent="0.3">
      <c r="B67">
        <v>64</v>
      </c>
      <c r="C67">
        <v>5139</v>
      </c>
      <c r="D67">
        <v>5311</v>
      </c>
      <c r="E67">
        <v>64</v>
      </c>
      <c r="F67">
        <v>40647</v>
      </c>
      <c r="G67">
        <v>39056</v>
      </c>
      <c r="H67">
        <v>64</v>
      </c>
      <c r="I67">
        <v>438170</v>
      </c>
      <c r="J67">
        <v>460158</v>
      </c>
      <c r="K67">
        <v>64</v>
      </c>
      <c r="L67" s="35">
        <v>5033270</v>
      </c>
      <c r="M67" s="35">
        <v>4287160</v>
      </c>
      <c r="N67">
        <v>64</v>
      </c>
      <c r="O67" s="35">
        <v>40521500</v>
      </c>
      <c r="P67" s="35">
        <v>44599600</v>
      </c>
      <c r="R67" s="7">
        <v>64</v>
      </c>
      <c r="S67" t="b">
        <f>OR(Tabla197[[#This Row],[Tiempo_lineal (ns)]]&gt;$C$508,Tabla197[[#This Row],[Tiempo_lineal (ns)]]&lt;$C$509)</f>
        <v>0</v>
      </c>
      <c r="T67" t="b">
        <f>OR(Tabla197[[#This Row],[Tiempo_normal (ns)]]&gt;$D$508,Tabla197[[#This Row],[Tiempo_normal (ns)]]&lt;$D$509)</f>
        <v>1</v>
      </c>
      <c r="U67" s="7">
        <v>64</v>
      </c>
      <c r="V67" t="b">
        <f>OR(Tabla3108[[#This Row],[Tiempo_lineal (ns)]]&gt;$F$508,Tabla3108[[#This Row],[Tiempo_lineal (ns)]]&lt;$F$509)</f>
        <v>0</v>
      </c>
      <c r="W67" t="b">
        <f>OR(Tabla3108[[#This Row],[Tiempo_normal (ns)]]&gt;$G$508,Tabla3108[[#This Row],[Tiempo_normal (ns)]]&lt;$G$509)</f>
        <v>0</v>
      </c>
      <c r="X67" s="7">
        <v>64</v>
      </c>
      <c r="Y67" t="b">
        <f>OR(Tabla4119[[#This Row],[Tiempo_lineal (ns)]]&gt;$I$508,Tabla4119[[#This Row],[Tiempo_lineal (ns)]]&lt;$I$509)</f>
        <v>0</v>
      </c>
      <c r="Z67" t="b">
        <f>OR(Tabla4119[[#This Row],[Tiempo_normal (ns)]]&gt;$J$508,Tabla4119[[#This Row],[Tiempo_normal (ns)]]&lt;$J$509)</f>
        <v>0</v>
      </c>
      <c r="AA67" s="7">
        <v>64</v>
      </c>
      <c r="AB67" t="b">
        <f>OR(Tabla51210[[#This Row],[Tiempo_lineal (ns)]]&gt;$L$508,Tabla51210[[#This Row],[Tiempo_lineal (ns)]]&lt;$L$509)</f>
        <v>1</v>
      </c>
      <c r="AC67" t="b">
        <f>OR(Tabla51210[[#This Row],[Tiempo_normal (ns)]]&gt;$M$508,Tabla51210[[#This Row],[Tiempo_normal (ns)]]&lt;$M$509)</f>
        <v>0</v>
      </c>
      <c r="AD67" s="7">
        <v>64</v>
      </c>
      <c r="AE67" t="b">
        <f>OR(Tabla61311[[#This Row],[Tiempo_lineal (ns)]]&gt;$O$508,Tabla61311[[#This Row],[Tiempo_lineal (ns)]]&lt;$O$509)</f>
        <v>0</v>
      </c>
      <c r="AF67" s="6" t="b">
        <f>OR(Tabla61311[[#This Row],[Tiempo_normal (ns)]]&gt;$P$508,Tabla61311[[#This Row],[Tiempo_normal (ns)]]&lt;$P$509)</f>
        <v>0</v>
      </c>
    </row>
    <row r="68" spans="2:32" x14ac:dyDescent="0.3">
      <c r="B68">
        <v>65</v>
      </c>
      <c r="C68">
        <v>5488</v>
      </c>
      <c r="D68">
        <v>4650</v>
      </c>
      <c r="E68">
        <v>65</v>
      </c>
      <c r="F68">
        <v>39098</v>
      </c>
      <c r="G68">
        <v>37543</v>
      </c>
      <c r="H68">
        <v>65</v>
      </c>
      <c r="I68">
        <v>455054</v>
      </c>
      <c r="J68">
        <v>414841</v>
      </c>
      <c r="K68">
        <v>65</v>
      </c>
      <c r="L68" s="35">
        <v>4095510</v>
      </c>
      <c r="M68" s="35">
        <v>4028170</v>
      </c>
      <c r="N68">
        <v>65</v>
      </c>
      <c r="O68" s="35">
        <v>42858500</v>
      </c>
      <c r="P68" s="35">
        <v>41872200</v>
      </c>
      <c r="R68" s="5">
        <v>65</v>
      </c>
      <c r="S68" t="b">
        <f>OR(Tabla197[[#This Row],[Tiempo_lineal (ns)]]&gt;$C$508,Tabla197[[#This Row],[Tiempo_lineal (ns)]]&lt;$C$509)</f>
        <v>0</v>
      </c>
      <c r="T68" t="b">
        <f>OR(Tabla197[[#This Row],[Tiempo_normal (ns)]]&gt;$D$508,Tabla197[[#This Row],[Tiempo_normal (ns)]]&lt;$D$509)</f>
        <v>0</v>
      </c>
      <c r="U68" s="5">
        <v>65</v>
      </c>
      <c r="V68" t="b">
        <f>OR(Tabla3108[[#This Row],[Tiempo_lineal (ns)]]&gt;$F$508,Tabla3108[[#This Row],[Tiempo_lineal (ns)]]&lt;$F$509)</f>
        <v>0</v>
      </c>
      <c r="W68" t="b">
        <f>OR(Tabla3108[[#This Row],[Tiempo_normal (ns)]]&gt;$G$508,Tabla3108[[#This Row],[Tiempo_normal (ns)]]&lt;$G$509)</f>
        <v>0</v>
      </c>
      <c r="X68" s="5">
        <v>65</v>
      </c>
      <c r="Y68" t="b">
        <f>OR(Tabla4119[[#This Row],[Tiempo_lineal (ns)]]&gt;$I$508,Tabla4119[[#This Row],[Tiempo_lineal (ns)]]&lt;$I$509)</f>
        <v>0</v>
      </c>
      <c r="Z68" t="b">
        <f>OR(Tabla4119[[#This Row],[Tiempo_normal (ns)]]&gt;$J$508,Tabla4119[[#This Row],[Tiempo_normal (ns)]]&lt;$J$509)</f>
        <v>0</v>
      </c>
      <c r="AA68" s="5">
        <v>65</v>
      </c>
      <c r="AB68" t="b">
        <f>OR(Tabla51210[[#This Row],[Tiempo_lineal (ns)]]&gt;$L$508,Tabla51210[[#This Row],[Tiempo_lineal (ns)]]&lt;$L$509)</f>
        <v>0</v>
      </c>
      <c r="AC68" t="b">
        <f>OR(Tabla51210[[#This Row],[Tiempo_normal (ns)]]&gt;$M$508,Tabla51210[[#This Row],[Tiempo_normal (ns)]]&lt;$M$509)</f>
        <v>0</v>
      </c>
      <c r="AD68" s="5">
        <v>65</v>
      </c>
      <c r="AE68" t="b">
        <f>OR(Tabla61311[[#This Row],[Tiempo_lineal (ns)]]&gt;$O$508,Tabla61311[[#This Row],[Tiempo_lineal (ns)]]&lt;$O$509)</f>
        <v>0</v>
      </c>
      <c r="AF68" s="6" t="b">
        <f>OR(Tabla61311[[#This Row],[Tiempo_normal (ns)]]&gt;$P$508,Tabla61311[[#This Row],[Tiempo_normal (ns)]]&lt;$P$509)</f>
        <v>0</v>
      </c>
    </row>
    <row r="69" spans="2:32" x14ac:dyDescent="0.3">
      <c r="B69">
        <v>66</v>
      </c>
      <c r="C69">
        <v>5209</v>
      </c>
      <c r="D69">
        <v>4723</v>
      </c>
      <c r="E69">
        <v>66</v>
      </c>
      <c r="F69">
        <v>38906</v>
      </c>
      <c r="G69">
        <v>37335</v>
      </c>
      <c r="H69">
        <v>66</v>
      </c>
      <c r="I69">
        <v>447208</v>
      </c>
      <c r="J69">
        <v>388708</v>
      </c>
      <c r="K69">
        <v>66</v>
      </c>
      <c r="L69" s="35">
        <v>4314020</v>
      </c>
      <c r="M69" s="35">
        <v>4771810</v>
      </c>
      <c r="N69">
        <v>66</v>
      </c>
      <c r="O69" s="35">
        <v>44161300</v>
      </c>
      <c r="P69" s="35">
        <v>40438500</v>
      </c>
      <c r="R69" s="7">
        <v>66</v>
      </c>
      <c r="S69" t="b">
        <f>OR(Tabla197[[#This Row],[Tiempo_lineal (ns)]]&gt;$C$508,Tabla197[[#This Row],[Tiempo_lineal (ns)]]&lt;$C$509)</f>
        <v>0</v>
      </c>
      <c r="T69" t="b">
        <f>OR(Tabla197[[#This Row],[Tiempo_normal (ns)]]&gt;$D$508,Tabla197[[#This Row],[Tiempo_normal (ns)]]&lt;$D$509)</f>
        <v>0</v>
      </c>
      <c r="U69" s="7">
        <v>66</v>
      </c>
      <c r="V69" t="b">
        <f>OR(Tabla3108[[#This Row],[Tiempo_lineal (ns)]]&gt;$F$508,Tabla3108[[#This Row],[Tiempo_lineal (ns)]]&lt;$F$509)</f>
        <v>0</v>
      </c>
      <c r="W69" t="b">
        <f>OR(Tabla3108[[#This Row],[Tiempo_normal (ns)]]&gt;$G$508,Tabla3108[[#This Row],[Tiempo_normal (ns)]]&lt;$G$509)</f>
        <v>0</v>
      </c>
      <c r="X69" s="7">
        <v>66</v>
      </c>
      <c r="Y69" t="b">
        <f>OR(Tabla4119[[#This Row],[Tiempo_lineal (ns)]]&gt;$I$508,Tabla4119[[#This Row],[Tiempo_lineal (ns)]]&lt;$I$509)</f>
        <v>0</v>
      </c>
      <c r="Z69" t="b">
        <f>OR(Tabla4119[[#This Row],[Tiempo_normal (ns)]]&gt;$J$508,Tabla4119[[#This Row],[Tiempo_normal (ns)]]&lt;$J$509)</f>
        <v>0</v>
      </c>
      <c r="AA69" s="7">
        <v>66</v>
      </c>
      <c r="AB69" t="b">
        <f>OR(Tabla51210[[#This Row],[Tiempo_lineal (ns)]]&gt;$L$508,Tabla51210[[#This Row],[Tiempo_lineal (ns)]]&lt;$L$509)</f>
        <v>0</v>
      </c>
      <c r="AC69" t="b">
        <f>OR(Tabla51210[[#This Row],[Tiempo_normal (ns)]]&gt;$M$508,Tabla51210[[#This Row],[Tiempo_normal (ns)]]&lt;$M$509)</f>
        <v>1</v>
      </c>
      <c r="AD69" s="7">
        <v>66</v>
      </c>
      <c r="AE69" t="b">
        <f>OR(Tabla61311[[#This Row],[Tiempo_lineal (ns)]]&gt;$O$508,Tabla61311[[#This Row],[Tiempo_lineal (ns)]]&lt;$O$509)</f>
        <v>0</v>
      </c>
      <c r="AF69" s="6" t="b">
        <f>OR(Tabla61311[[#This Row],[Tiempo_normal (ns)]]&gt;$P$508,Tabla61311[[#This Row],[Tiempo_normal (ns)]]&lt;$P$509)</f>
        <v>0</v>
      </c>
    </row>
    <row r="70" spans="2:32" x14ac:dyDescent="0.3">
      <c r="B70">
        <v>67</v>
      </c>
      <c r="C70">
        <v>27401</v>
      </c>
      <c r="D70">
        <v>4079</v>
      </c>
      <c r="E70">
        <v>67</v>
      </c>
      <c r="F70">
        <v>38850</v>
      </c>
      <c r="G70">
        <v>37980</v>
      </c>
      <c r="H70">
        <v>67</v>
      </c>
      <c r="I70">
        <v>407075</v>
      </c>
      <c r="J70">
        <v>391796</v>
      </c>
      <c r="K70">
        <v>67</v>
      </c>
      <c r="L70" s="35">
        <v>4862350</v>
      </c>
      <c r="M70" s="35">
        <v>4187430</v>
      </c>
      <c r="N70">
        <v>67</v>
      </c>
      <c r="O70" s="35">
        <v>43517500</v>
      </c>
      <c r="P70" s="35">
        <v>40489200</v>
      </c>
      <c r="R70" s="5">
        <v>67</v>
      </c>
      <c r="S70" t="b">
        <f>OR(Tabla197[[#This Row],[Tiempo_lineal (ns)]]&gt;$C$508,Tabla197[[#This Row],[Tiempo_lineal (ns)]]&lt;$C$509)</f>
        <v>1</v>
      </c>
      <c r="T70" t="b">
        <f>OR(Tabla197[[#This Row],[Tiempo_normal (ns)]]&gt;$D$508,Tabla197[[#This Row],[Tiempo_normal (ns)]]&lt;$D$509)</f>
        <v>0</v>
      </c>
      <c r="U70" s="5">
        <v>67</v>
      </c>
      <c r="V70" t="b">
        <f>OR(Tabla3108[[#This Row],[Tiempo_lineal (ns)]]&gt;$F$508,Tabla3108[[#This Row],[Tiempo_lineal (ns)]]&lt;$F$509)</f>
        <v>0</v>
      </c>
      <c r="W70" t="b">
        <f>OR(Tabla3108[[#This Row],[Tiempo_normal (ns)]]&gt;$G$508,Tabla3108[[#This Row],[Tiempo_normal (ns)]]&lt;$G$509)</f>
        <v>0</v>
      </c>
      <c r="X70" s="5">
        <v>67</v>
      </c>
      <c r="Y70" t="b">
        <f>OR(Tabla4119[[#This Row],[Tiempo_lineal (ns)]]&gt;$I$508,Tabla4119[[#This Row],[Tiempo_lineal (ns)]]&lt;$I$509)</f>
        <v>0</v>
      </c>
      <c r="Z70" t="b">
        <f>OR(Tabla4119[[#This Row],[Tiempo_normal (ns)]]&gt;$J$508,Tabla4119[[#This Row],[Tiempo_normal (ns)]]&lt;$J$509)</f>
        <v>0</v>
      </c>
      <c r="AA70" s="5">
        <v>67</v>
      </c>
      <c r="AB70" t="b">
        <f>OR(Tabla51210[[#This Row],[Tiempo_lineal (ns)]]&gt;$L$508,Tabla51210[[#This Row],[Tiempo_lineal (ns)]]&lt;$L$509)</f>
        <v>1</v>
      </c>
      <c r="AC70" t="b">
        <f>OR(Tabla51210[[#This Row],[Tiempo_normal (ns)]]&gt;$M$508,Tabla51210[[#This Row],[Tiempo_normal (ns)]]&lt;$M$509)</f>
        <v>0</v>
      </c>
      <c r="AD70" s="5">
        <v>67</v>
      </c>
      <c r="AE70" t="b">
        <f>OR(Tabla61311[[#This Row],[Tiempo_lineal (ns)]]&gt;$O$508,Tabla61311[[#This Row],[Tiempo_lineal (ns)]]&lt;$O$509)</f>
        <v>0</v>
      </c>
      <c r="AF70" s="6" t="b">
        <f>OR(Tabla61311[[#This Row],[Tiempo_normal (ns)]]&gt;$P$508,Tabla61311[[#This Row],[Tiempo_normal (ns)]]&lt;$P$509)</f>
        <v>0</v>
      </c>
    </row>
    <row r="71" spans="2:32" x14ac:dyDescent="0.3">
      <c r="B71">
        <v>68</v>
      </c>
      <c r="C71">
        <v>4535</v>
      </c>
      <c r="D71">
        <v>4401</v>
      </c>
      <c r="E71">
        <v>68</v>
      </c>
      <c r="F71">
        <v>38802</v>
      </c>
      <c r="G71">
        <v>37988</v>
      </c>
      <c r="H71">
        <v>68</v>
      </c>
      <c r="I71">
        <v>387500</v>
      </c>
      <c r="J71">
        <v>419579</v>
      </c>
      <c r="K71">
        <v>68</v>
      </c>
      <c r="L71" s="35">
        <v>4150490</v>
      </c>
      <c r="M71" s="35">
        <v>4329110</v>
      </c>
      <c r="N71">
        <v>68</v>
      </c>
      <c r="O71" s="35">
        <v>45608300</v>
      </c>
      <c r="P71" s="35">
        <v>42274000</v>
      </c>
      <c r="R71" s="7">
        <v>68</v>
      </c>
      <c r="S71" t="b">
        <f>OR(Tabla197[[#This Row],[Tiempo_lineal (ns)]]&gt;$C$508,Tabla197[[#This Row],[Tiempo_lineal (ns)]]&lt;$C$509)</f>
        <v>0</v>
      </c>
      <c r="T71" t="b">
        <f>OR(Tabla197[[#This Row],[Tiempo_normal (ns)]]&gt;$D$508,Tabla197[[#This Row],[Tiempo_normal (ns)]]&lt;$D$509)</f>
        <v>0</v>
      </c>
      <c r="U71" s="7">
        <v>68</v>
      </c>
      <c r="V71" t="b">
        <f>OR(Tabla3108[[#This Row],[Tiempo_lineal (ns)]]&gt;$F$508,Tabla3108[[#This Row],[Tiempo_lineal (ns)]]&lt;$F$509)</f>
        <v>0</v>
      </c>
      <c r="W71" t="b">
        <f>OR(Tabla3108[[#This Row],[Tiempo_normal (ns)]]&gt;$G$508,Tabla3108[[#This Row],[Tiempo_normal (ns)]]&lt;$G$509)</f>
        <v>0</v>
      </c>
      <c r="X71" s="7">
        <v>68</v>
      </c>
      <c r="Y71" t="b">
        <f>OR(Tabla4119[[#This Row],[Tiempo_lineal (ns)]]&gt;$I$508,Tabla4119[[#This Row],[Tiempo_lineal (ns)]]&lt;$I$509)</f>
        <v>0</v>
      </c>
      <c r="Z71" t="b">
        <f>OR(Tabla4119[[#This Row],[Tiempo_normal (ns)]]&gt;$J$508,Tabla4119[[#This Row],[Tiempo_normal (ns)]]&lt;$J$509)</f>
        <v>0</v>
      </c>
      <c r="AA71" s="7">
        <v>68</v>
      </c>
      <c r="AB71" t="b">
        <f>OR(Tabla51210[[#This Row],[Tiempo_lineal (ns)]]&gt;$L$508,Tabla51210[[#This Row],[Tiempo_lineal (ns)]]&lt;$L$509)</f>
        <v>0</v>
      </c>
      <c r="AC71" t="b">
        <f>OR(Tabla51210[[#This Row],[Tiempo_normal (ns)]]&gt;$M$508,Tabla51210[[#This Row],[Tiempo_normal (ns)]]&lt;$M$509)</f>
        <v>0</v>
      </c>
      <c r="AD71" s="7">
        <v>68</v>
      </c>
      <c r="AE71" t="b">
        <f>OR(Tabla61311[[#This Row],[Tiempo_lineal (ns)]]&gt;$O$508,Tabla61311[[#This Row],[Tiempo_lineal (ns)]]&lt;$O$509)</f>
        <v>0</v>
      </c>
      <c r="AF71" s="6" t="b">
        <f>OR(Tabla61311[[#This Row],[Tiempo_normal (ns)]]&gt;$P$508,Tabla61311[[#This Row],[Tiempo_normal (ns)]]&lt;$P$509)</f>
        <v>0</v>
      </c>
    </row>
    <row r="72" spans="2:32" x14ac:dyDescent="0.3">
      <c r="B72">
        <v>69</v>
      </c>
      <c r="C72">
        <v>4424</v>
      </c>
      <c r="D72">
        <v>4110</v>
      </c>
      <c r="E72">
        <v>69</v>
      </c>
      <c r="F72">
        <v>40808</v>
      </c>
      <c r="G72">
        <v>38240</v>
      </c>
      <c r="H72">
        <v>69</v>
      </c>
      <c r="I72">
        <v>382589</v>
      </c>
      <c r="J72">
        <v>377705</v>
      </c>
      <c r="K72">
        <v>69</v>
      </c>
      <c r="L72" s="35">
        <v>4073360</v>
      </c>
      <c r="M72" s="35">
        <v>3949810</v>
      </c>
      <c r="N72">
        <v>69</v>
      </c>
      <c r="O72" s="35">
        <v>42815000</v>
      </c>
      <c r="P72" s="35">
        <v>42797100</v>
      </c>
      <c r="R72" s="5">
        <v>69</v>
      </c>
      <c r="S72" t="b">
        <f>OR(Tabla197[[#This Row],[Tiempo_lineal (ns)]]&gt;$C$508,Tabla197[[#This Row],[Tiempo_lineal (ns)]]&lt;$C$509)</f>
        <v>0</v>
      </c>
      <c r="T72" t="b">
        <f>OR(Tabla197[[#This Row],[Tiempo_normal (ns)]]&gt;$D$508,Tabla197[[#This Row],[Tiempo_normal (ns)]]&lt;$D$509)</f>
        <v>0</v>
      </c>
      <c r="U72" s="5">
        <v>69</v>
      </c>
      <c r="V72" t="b">
        <f>OR(Tabla3108[[#This Row],[Tiempo_lineal (ns)]]&gt;$F$508,Tabla3108[[#This Row],[Tiempo_lineal (ns)]]&lt;$F$509)</f>
        <v>0</v>
      </c>
      <c r="W72" t="b">
        <f>OR(Tabla3108[[#This Row],[Tiempo_normal (ns)]]&gt;$G$508,Tabla3108[[#This Row],[Tiempo_normal (ns)]]&lt;$G$509)</f>
        <v>0</v>
      </c>
      <c r="X72" s="5">
        <v>69</v>
      </c>
      <c r="Y72" t="b">
        <f>OR(Tabla4119[[#This Row],[Tiempo_lineal (ns)]]&gt;$I$508,Tabla4119[[#This Row],[Tiempo_lineal (ns)]]&lt;$I$509)</f>
        <v>0</v>
      </c>
      <c r="Z72" t="b">
        <f>OR(Tabla4119[[#This Row],[Tiempo_normal (ns)]]&gt;$J$508,Tabla4119[[#This Row],[Tiempo_normal (ns)]]&lt;$J$509)</f>
        <v>0</v>
      </c>
      <c r="AA72" s="5">
        <v>69</v>
      </c>
      <c r="AB72" t="b">
        <f>OR(Tabla51210[[#This Row],[Tiempo_lineal (ns)]]&gt;$L$508,Tabla51210[[#This Row],[Tiempo_lineal (ns)]]&lt;$L$509)</f>
        <v>0</v>
      </c>
      <c r="AC72" t="b">
        <f>OR(Tabla51210[[#This Row],[Tiempo_normal (ns)]]&gt;$M$508,Tabla51210[[#This Row],[Tiempo_normal (ns)]]&lt;$M$509)</f>
        <v>0</v>
      </c>
      <c r="AD72" s="5">
        <v>69</v>
      </c>
      <c r="AE72" t="b">
        <f>OR(Tabla61311[[#This Row],[Tiempo_lineal (ns)]]&gt;$O$508,Tabla61311[[#This Row],[Tiempo_lineal (ns)]]&lt;$O$509)</f>
        <v>0</v>
      </c>
      <c r="AF72" s="6" t="b">
        <f>OR(Tabla61311[[#This Row],[Tiempo_normal (ns)]]&gt;$P$508,Tabla61311[[#This Row],[Tiempo_normal (ns)]]&lt;$P$509)</f>
        <v>0</v>
      </c>
    </row>
    <row r="73" spans="2:32" x14ac:dyDescent="0.3">
      <c r="B73">
        <v>70</v>
      </c>
      <c r="C73">
        <v>4673</v>
      </c>
      <c r="D73">
        <v>3915</v>
      </c>
      <c r="E73">
        <v>70</v>
      </c>
      <c r="F73">
        <v>40439</v>
      </c>
      <c r="G73">
        <v>38426</v>
      </c>
      <c r="H73">
        <v>70</v>
      </c>
      <c r="I73">
        <v>387444</v>
      </c>
      <c r="J73">
        <v>398200</v>
      </c>
      <c r="K73">
        <v>70</v>
      </c>
      <c r="L73" s="35">
        <v>3989400</v>
      </c>
      <c r="M73" s="35">
        <v>3940900</v>
      </c>
      <c r="N73">
        <v>70</v>
      </c>
      <c r="O73" s="35">
        <v>42700900</v>
      </c>
      <c r="P73" s="35">
        <v>40246800</v>
      </c>
      <c r="R73" s="7">
        <v>70</v>
      </c>
      <c r="S73" t="b">
        <f>OR(Tabla197[[#This Row],[Tiempo_lineal (ns)]]&gt;$C$508,Tabla197[[#This Row],[Tiempo_lineal (ns)]]&lt;$C$509)</f>
        <v>0</v>
      </c>
      <c r="T73" t="b">
        <f>OR(Tabla197[[#This Row],[Tiempo_normal (ns)]]&gt;$D$508,Tabla197[[#This Row],[Tiempo_normal (ns)]]&lt;$D$509)</f>
        <v>0</v>
      </c>
      <c r="U73" s="7">
        <v>70</v>
      </c>
      <c r="V73" t="b">
        <f>OR(Tabla3108[[#This Row],[Tiempo_lineal (ns)]]&gt;$F$508,Tabla3108[[#This Row],[Tiempo_lineal (ns)]]&lt;$F$509)</f>
        <v>0</v>
      </c>
      <c r="W73" t="b">
        <f>OR(Tabla3108[[#This Row],[Tiempo_normal (ns)]]&gt;$G$508,Tabla3108[[#This Row],[Tiempo_normal (ns)]]&lt;$G$509)</f>
        <v>0</v>
      </c>
      <c r="X73" s="7">
        <v>70</v>
      </c>
      <c r="Y73" t="b">
        <f>OR(Tabla4119[[#This Row],[Tiempo_lineal (ns)]]&gt;$I$508,Tabla4119[[#This Row],[Tiempo_lineal (ns)]]&lt;$I$509)</f>
        <v>0</v>
      </c>
      <c r="Z73" t="b">
        <f>OR(Tabla4119[[#This Row],[Tiempo_normal (ns)]]&gt;$J$508,Tabla4119[[#This Row],[Tiempo_normal (ns)]]&lt;$J$509)</f>
        <v>0</v>
      </c>
      <c r="AA73" s="7">
        <v>70</v>
      </c>
      <c r="AB73" t="b">
        <f>OR(Tabla51210[[#This Row],[Tiempo_lineal (ns)]]&gt;$L$508,Tabla51210[[#This Row],[Tiempo_lineal (ns)]]&lt;$L$509)</f>
        <v>0</v>
      </c>
      <c r="AC73" t="b">
        <f>OR(Tabla51210[[#This Row],[Tiempo_normal (ns)]]&gt;$M$508,Tabla51210[[#This Row],[Tiempo_normal (ns)]]&lt;$M$509)</f>
        <v>0</v>
      </c>
      <c r="AD73" s="7">
        <v>70</v>
      </c>
      <c r="AE73" t="b">
        <f>OR(Tabla61311[[#This Row],[Tiempo_lineal (ns)]]&gt;$O$508,Tabla61311[[#This Row],[Tiempo_lineal (ns)]]&lt;$O$509)</f>
        <v>0</v>
      </c>
      <c r="AF73" s="6" t="b">
        <f>OR(Tabla61311[[#This Row],[Tiempo_normal (ns)]]&gt;$P$508,Tabla61311[[#This Row],[Tiempo_normal (ns)]]&lt;$P$509)</f>
        <v>0</v>
      </c>
    </row>
    <row r="74" spans="2:32" x14ac:dyDescent="0.3">
      <c r="B74">
        <v>71</v>
      </c>
      <c r="C74">
        <v>4542</v>
      </c>
      <c r="D74">
        <v>3952</v>
      </c>
      <c r="E74">
        <v>71</v>
      </c>
      <c r="F74">
        <v>40371</v>
      </c>
      <c r="G74">
        <v>37895</v>
      </c>
      <c r="H74">
        <v>71</v>
      </c>
      <c r="I74">
        <v>386936</v>
      </c>
      <c r="J74">
        <v>434239</v>
      </c>
      <c r="K74">
        <v>71</v>
      </c>
      <c r="L74" s="35">
        <v>4064340</v>
      </c>
      <c r="M74" s="35">
        <v>3823750</v>
      </c>
      <c r="N74">
        <v>71</v>
      </c>
      <c r="O74" s="35">
        <v>42272800</v>
      </c>
      <c r="P74" s="35">
        <v>39833800</v>
      </c>
      <c r="R74" s="5">
        <v>71</v>
      </c>
      <c r="S74" t="b">
        <f>OR(Tabla197[[#This Row],[Tiempo_lineal (ns)]]&gt;$C$508,Tabla197[[#This Row],[Tiempo_lineal (ns)]]&lt;$C$509)</f>
        <v>0</v>
      </c>
      <c r="T74" t="b">
        <f>OR(Tabla197[[#This Row],[Tiempo_normal (ns)]]&gt;$D$508,Tabla197[[#This Row],[Tiempo_normal (ns)]]&lt;$D$509)</f>
        <v>0</v>
      </c>
      <c r="U74" s="5">
        <v>71</v>
      </c>
      <c r="V74" t="b">
        <f>OR(Tabla3108[[#This Row],[Tiempo_lineal (ns)]]&gt;$F$508,Tabla3108[[#This Row],[Tiempo_lineal (ns)]]&lt;$F$509)</f>
        <v>0</v>
      </c>
      <c r="W74" t="b">
        <f>OR(Tabla3108[[#This Row],[Tiempo_normal (ns)]]&gt;$G$508,Tabla3108[[#This Row],[Tiempo_normal (ns)]]&lt;$G$509)</f>
        <v>0</v>
      </c>
      <c r="X74" s="5">
        <v>71</v>
      </c>
      <c r="Y74" t="b">
        <f>OR(Tabla4119[[#This Row],[Tiempo_lineal (ns)]]&gt;$I$508,Tabla4119[[#This Row],[Tiempo_lineal (ns)]]&lt;$I$509)</f>
        <v>0</v>
      </c>
      <c r="Z74" t="b">
        <f>OR(Tabla4119[[#This Row],[Tiempo_normal (ns)]]&gt;$J$508,Tabla4119[[#This Row],[Tiempo_normal (ns)]]&lt;$J$509)</f>
        <v>0</v>
      </c>
      <c r="AA74" s="5">
        <v>71</v>
      </c>
      <c r="AB74" t="b">
        <f>OR(Tabla51210[[#This Row],[Tiempo_lineal (ns)]]&gt;$L$508,Tabla51210[[#This Row],[Tiempo_lineal (ns)]]&lt;$L$509)</f>
        <v>0</v>
      </c>
      <c r="AC74" t="b">
        <f>OR(Tabla51210[[#This Row],[Tiempo_normal (ns)]]&gt;$M$508,Tabla51210[[#This Row],[Tiempo_normal (ns)]]&lt;$M$509)</f>
        <v>0</v>
      </c>
      <c r="AD74" s="5">
        <v>71</v>
      </c>
      <c r="AE74" t="b">
        <f>OR(Tabla61311[[#This Row],[Tiempo_lineal (ns)]]&gt;$O$508,Tabla61311[[#This Row],[Tiempo_lineal (ns)]]&lt;$O$509)</f>
        <v>0</v>
      </c>
      <c r="AF74" s="6" t="b">
        <f>OR(Tabla61311[[#This Row],[Tiempo_normal (ns)]]&gt;$P$508,Tabla61311[[#This Row],[Tiempo_normal (ns)]]&lt;$P$509)</f>
        <v>0</v>
      </c>
    </row>
    <row r="75" spans="2:32" x14ac:dyDescent="0.3">
      <c r="B75">
        <v>72</v>
      </c>
      <c r="C75">
        <v>4235</v>
      </c>
      <c r="D75">
        <v>4207</v>
      </c>
      <c r="E75">
        <v>72</v>
      </c>
      <c r="F75">
        <v>38951</v>
      </c>
      <c r="G75">
        <v>37905</v>
      </c>
      <c r="H75">
        <v>72</v>
      </c>
      <c r="I75">
        <v>400188</v>
      </c>
      <c r="J75">
        <v>377025</v>
      </c>
      <c r="K75">
        <v>72</v>
      </c>
      <c r="L75" s="35">
        <v>4019930</v>
      </c>
      <c r="M75" s="35">
        <v>4140350</v>
      </c>
      <c r="N75">
        <v>72</v>
      </c>
      <c r="O75" s="35">
        <v>43370700</v>
      </c>
      <c r="P75" s="35">
        <v>39558900</v>
      </c>
      <c r="R75" s="7">
        <v>72</v>
      </c>
      <c r="S75" t="b">
        <f>OR(Tabla197[[#This Row],[Tiempo_lineal (ns)]]&gt;$C$508,Tabla197[[#This Row],[Tiempo_lineal (ns)]]&lt;$C$509)</f>
        <v>0</v>
      </c>
      <c r="T75" t="b">
        <f>OR(Tabla197[[#This Row],[Tiempo_normal (ns)]]&gt;$D$508,Tabla197[[#This Row],[Tiempo_normal (ns)]]&lt;$D$509)</f>
        <v>0</v>
      </c>
      <c r="U75" s="7">
        <v>72</v>
      </c>
      <c r="V75" t="b">
        <f>OR(Tabla3108[[#This Row],[Tiempo_lineal (ns)]]&gt;$F$508,Tabla3108[[#This Row],[Tiempo_lineal (ns)]]&lt;$F$509)</f>
        <v>0</v>
      </c>
      <c r="W75" t="b">
        <f>OR(Tabla3108[[#This Row],[Tiempo_normal (ns)]]&gt;$G$508,Tabla3108[[#This Row],[Tiempo_normal (ns)]]&lt;$G$509)</f>
        <v>0</v>
      </c>
      <c r="X75" s="7">
        <v>72</v>
      </c>
      <c r="Y75" t="b">
        <f>OR(Tabla4119[[#This Row],[Tiempo_lineal (ns)]]&gt;$I$508,Tabla4119[[#This Row],[Tiempo_lineal (ns)]]&lt;$I$509)</f>
        <v>0</v>
      </c>
      <c r="Z75" t="b">
        <f>OR(Tabla4119[[#This Row],[Tiempo_normal (ns)]]&gt;$J$508,Tabla4119[[#This Row],[Tiempo_normal (ns)]]&lt;$J$509)</f>
        <v>0</v>
      </c>
      <c r="AA75" s="7">
        <v>72</v>
      </c>
      <c r="AB75" t="b">
        <f>OR(Tabla51210[[#This Row],[Tiempo_lineal (ns)]]&gt;$L$508,Tabla51210[[#This Row],[Tiempo_lineal (ns)]]&lt;$L$509)</f>
        <v>0</v>
      </c>
      <c r="AC75" t="b">
        <f>OR(Tabla51210[[#This Row],[Tiempo_normal (ns)]]&gt;$M$508,Tabla51210[[#This Row],[Tiempo_normal (ns)]]&lt;$M$509)</f>
        <v>0</v>
      </c>
      <c r="AD75" s="7">
        <v>72</v>
      </c>
      <c r="AE75" t="b">
        <f>OR(Tabla61311[[#This Row],[Tiempo_lineal (ns)]]&gt;$O$508,Tabla61311[[#This Row],[Tiempo_lineal (ns)]]&lt;$O$509)</f>
        <v>0</v>
      </c>
      <c r="AF75" s="6" t="b">
        <f>OR(Tabla61311[[#This Row],[Tiempo_normal (ns)]]&gt;$P$508,Tabla61311[[#This Row],[Tiempo_normal (ns)]]&lt;$P$509)</f>
        <v>0</v>
      </c>
    </row>
    <row r="76" spans="2:32" x14ac:dyDescent="0.3">
      <c r="B76">
        <v>73</v>
      </c>
      <c r="C76">
        <v>4565</v>
      </c>
      <c r="D76">
        <v>4005</v>
      </c>
      <c r="E76">
        <v>73</v>
      </c>
      <c r="F76">
        <v>38042</v>
      </c>
      <c r="G76">
        <v>103425</v>
      </c>
      <c r="H76">
        <v>73</v>
      </c>
      <c r="I76">
        <v>447870</v>
      </c>
      <c r="J76">
        <v>648558</v>
      </c>
      <c r="K76">
        <v>73</v>
      </c>
      <c r="L76" s="35">
        <v>4272900</v>
      </c>
      <c r="M76" s="35">
        <v>4155730</v>
      </c>
      <c r="N76">
        <v>73</v>
      </c>
      <c r="O76" s="35">
        <v>41079600</v>
      </c>
      <c r="P76" s="35">
        <v>42819200</v>
      </c>
      <c r="R76" s="5">
        <v>73</v>
      </c>
      <c r="S76" t="b">
        <f>OR(Tabla197[[#This Row],[Tiempo_lineal (ns)]]&gt;$C$508,Tabla197[[#This Row],[Tiempo_lineal (ns)]]&lt;$C$509)</f>
        <v>0</v>
      </c>
      <c r="T76" t="b">
        <f>OR(Tabla197[[#This Row],[Tiempo_normal (ns)]]&gt;$D$508,Tabla197[[#This Row],[Tiempo_normal (ns)]]&lt;$D$509)</f>
        <v>0</v>
      </c>
      <c r="U76" s="5">
        <v>73</v>
      </c>
      <c r="V76" t="b">
        <f>OR(Tabla3108[[#This Row],[Tiempo_lineal (ns)]]&gt;$F$508,Tabla3108[[#This Row],[Tiempo_lineal (ns)]]&lt;$F$509)</f>
        <v>0</v>
      </c>
      <c r="W76" t="b">
        <f>OR(Tabla3108[[#This Row],[Tiempo_normal (ns)]]&gt;$G$508,Tabla3108[[#This Row],[Tiempo_normal (ns)]]&lt;$G$509)</f>
        <v>1</v>
      </c>
      <c r="X76" s="5">
        <v>73</v>
      </c>
      <c r="Y76" t="b">
        <f>OR(Tabla4119[[#This Row],[Tiempo_lineal (ns)]]&gt;$I$508,Tabla4119[[#This Row],[Tiempo_lineal (ns)]]&lt;$I$509)</f>
        <v>0</v>
      </c>
      <c r="Z76" t="b">
        <f>OR(Tabla4119[[#This Row],[Tiempo_normal (ns)]]&gt;$J$508,Tabla4119[[#This Row],[Tiempo_normal (ns)]]&lt;$J$509)</f>
        <v>1</v>
      </c>
      <c r="AA76" s="5">
        <v>73</v>
      </c>
      <c r="AB76" t="b">
        <f>OR(Tabla51210[[#This Row],[Tiempo_lineal (ns)]]&gt;$L$508,Tabla51210[[#This Row],[Tiempo_lineal (ns)]]&lt;$L$509)</f>
        <v>0</v>
      </c>
      <c r="AC76" t="b">
        <f>OR(Tabla51210[[#This Row],[Tiempo_normal (ns)]]&gt;$M$508,Tabla51210[[#This Row],[Tiempo_normal (ns)]]&lt;$M$509)</f>
        <v>0</v>
      </c>
      <c r="AD76" s="5">
        <v>73</v>
      </c>
      <c r="AE76" t="b">
        <f>OR(Tabla61311[[#This Row],[Tiempo_lineal (ns)]]&gt;$O$508,Tabla61311[[#This Row],[Tiempo_lineal (ns)]]&lt;$O$509)</f>
        <v>0</v>
      </c>
      <c r="AF76" s="6" t="b">
        <f>OR(Tabla61311[[#This Row],[Tiempo_normal (ns)]]&gt;$P$508,Tabla61311[[#This Row],[Tiempo_normal (ns)]]&lt;$P$509)</f>
        <v>0</v>
      </c>
    </row>
    <row r="77" spans="2:32" x14ac:dyDescent="0.3">
      <c r="B77">
        <v>74</v>
      </c>
      <c r="C77">
        <v>4477</v>
      </c>
      <c r="D77">
        <v>3896</v>
      </c>
      <c r="E77">
        <v>74</v>
      </c>
      <c r="F77">
        <v>39257</v>
      </c>
      <c r="G77">
        <v>38211</v>
      </c>
      <c r="H77">
        <v>74</v>
      </c>
      <c r="I77">
        <v>416697</v>
      </c>
      <c r="J77">
        <v>486064</v>
      </c>
      <c r="K77">
        <v>74</v>
      </c>
      <c r="L77" s="35">
        <v>4169240</v>
      </c>
      <c r="M77" s="35">
        <v>3957350</v>
      </c>
      <c r="N77">
        <v>74</v>
      </c>
      <c r="O77" s="35">
        <v>42575800</v>
      </c>
      <c r="P77" s="35">
        <v>41927200</v>
      </c>
      <c r="R77" s="7">
        <v>74</v>
      </c>
      <c r="S77" t="b">
        <f>OR(Tabla197[[#This Row],[Tiempo_lineal (ns)]]&gt;$C$508,Tabla197[[#This Row],[Tiempo_lineal (ns)]]&lt;$C$509)</f>
        <v>0</v>
      </c>
      <c r="T77" t="b">
        <f>OR(Tabla197[[#This Row],[Tiempo_normal (ns)]]&gt;$D$508,Tabla197[[#This Row],[Tiempo_normal (ns)]]&lt;$D$509)</f>
        <v>0</v>
      </c>
      <c r="U77" s="7">
        <v>74</v>
      </c>
      <c r="V77" t="b">
        <f>OR(Tabla3108[[#This Row],[Tiempo_lineal (ns)]]&gt;$F$508,Tabla3108[[#This Row],[Tiempo_lineal (ns)]]&lt;$F$509)</f>
        <v>0</v>
      </c>
      <c r="W77" t="b">
        <f>OR(Tabla3108[[#This Row],[Tiempo_normal (ns)]]&gt;$G$508,Tabla3108[[#This Row],[Tiempo_normal (ns)]]&lt;$G$509)</f>
        <v>0</v>
      </c>
      <c r="X77" s="7">
        <v>74</v>
      </c>
      <c r="Y77" t="b">
        <f>OR(Tabla4119[[#This Row],[Tiempo_lineal (ns)]]&gt;$I$508,Tabla4119[[#This Row],[Tiempo_lineal (ns)]]&lt;$I$509)</f>
        <v>0</v>
      </c>
      <c r="Z77" t="b">
        <f>OR(Tabla4119[[#This Row],[Tiempo_normal (ns)]]&gt;$J$508,Tabla4119[[#This Row],[Tiempo_normal (ns)]]&lt;$J$509)</f>
        <v>0</v>
      </c>
      <c r="AA77" s="7">
        <v>74</v>
      </c>
      <c r="AB77" t="b">
        <f>OR(Tabla51210[[#This Row],[Tiempo_lineal (ns)]]&gt;$L$508,Tabla51210[[#This Row],[Tiempo_lineal (ns)]]&lt;$L$509)</f>
        <v>0</v>
      </c>
      <c r="AC77" t="b">
        <f>OR(Tabla51210[[#This Row],[Tiempo_normal (ns)]]&gt;$M$508,Tabla51210[[#This Row],[Tiempo_normal (ns)]]&lt;$M$509)</f>
        <v>0</v>
      </c>
      <c r="AD77" s="7">
        <v>74</v>
      </c>
      <c r="AE77" t="b">
        <f>OR(Tabla61311[[#This Row],[Tiempo_lineal (ns)]]&gt;$O$508,Tabla61311[[#This Row],[Tiempo_lineal (ns)]]&lt;$O$509)</f>
        <v>0</v>
      </c>
      <c r="AF77" s="6" t="b">
        <f>OR(Tabla61311[[#This Row],[Tiempo_normal (ns)]]&gt;$P$508,Tabla61311[[#This Row],[Tiempo_normal (ns)]]&lt;$P$509)</f>
        <v>0</v>
      </c>
    </row>
    <row r="78" spans="2:32" x14ac:dyDescent="0.3">
      <c r="B78">
        <v>75</v>
      </c>
      <c r="C78">
        <v>4363</v>
      </c>
      <c r="D78">
        <v>4504</v>
      </c>
      <c r="E78">
        <v>75</v>
      </c>
      <c r="F78">
        <v>134403</v>
      </c>
      <c r="G78">
        <v>37688</v>
      </c>
      <c r="H78">
        <v>75</v>
      </c>
      <c r="I78">
        <v>395593</v>
      </c>
      <c r="J78">
        <v>382564</v>
      </c>
      <c r="K78">
        <v>75</v>
      </c>
      <c r="L78" s="35">
        <v>5052090</v>
      </c>
      <c r="M78" s="35">
        <v>4115460</v>
      </c>
      <c r="N78">
        <v>75</v>
      </c>
      <c r="O78" s="35">
        <v>41254500</v>
      </c>
      <c r="P78" s="35">
        <v>41749300</v>
      </c>
      <c r="R78" s="5">
        <v>75</v>
      </c>
      <c r="S78" t="b">
        <f>OR(Tabla197[[#This Row],[Tiempo_lineal (ns)]]&gt;$C$508,Tabla197[[#This Row],[Tiempo_lineal (ns)]]&lt;$C$509)</f>
        <v>0</v>
      </c>
      <c r="T78" t="b">
        <f>OR(Tabla197[[#This Row],[Tiempo_normal (ns)]]&gt;$D$508,Tabla197[[#This Row],[Tiempo_normal (ns)]]&lt;$D$509)</f>
        <v>0</v>
      </c>
      <c r="U78" s="5">
        <v>75</v>
      </c>
      <c r="V78" t="b">
        <f>OR(Tabla3108[[#This Row],[Tiempo_lineal (ns)]]&gt;$F$508,Tabla3108[[#This Row],[Tiempo_lineal (ns)]]&lt;$F$509)</f>
        <v>1</v>
      </c>
      <c r="W78" t="b">
        <f>OR(Tabla3108[[#This Row],[Tiempo_normal (ns)]]&gt;$G$508,Tabla3108[[#This Row],[Tiempo_normal (ns)]]&lt;$G$509)</f>
        <v>0</v>
      </c>
      <c r="X78" s="5">
        <v>75</v>
      </c>
      <c r="Y78" t="b">
        <f>OR(Tabla4119[[#This Row],[Tiempo_lineal (ns)]]&gt;$I$508,Tabla4119[[#This Row],[Tiempo_lineal (ns)]]&lt;$I$509)</f>
        <v>0</v>
      </c>
      <c r="Z78" t="b">
        <f>OR(Tabla4119[[#This Row],[Tiempo_normal (ns)]]&gt;$J$508,Tabla4119[[#This Row],[Tiempo_normal (ns)]]&lt;$J$509)</f>
        <v>0</v>
      </c>
      <c r="AA78" s="5">
        <v>75</v>
      </c>
      <c r="AB78" t="b">
        <f>OR(Tabla51210[[#This Row],[Tiempo_lineal (ns)]]&gt;$L$508,Tabla51210[[#This Row],[Tiempo_lineal (ns)]]&lt;$L$509)</f>
        <v>1</v>
      </c>
      <c r="AC78" t="b">
        <f>OR(Tabla51210[[#This Row],[Tiempo_normal (ns)]]&gt;$M$508,Tabla51210[[#This Row],[Tiempo_normal (ns)]]&lt;$M$509)</f>
        <v>0</v>
      </c>
      <c r="AD78" s="5">
        <v>75</v>
      </c>
      <c r="AE78" t="b">
        <f>OR(Tabla61311[[#This Row],[Tiempo_lineal (ns)]]&gt;$O$508,Tabla61311[[#This Row],[Tiempo_lineal (ns)]]&lt;$O$509)</f>
        <v>0</v>
      </c>
      <c r="AF78" s="6" t="b">
        <f>OR(Tabla61311[[#This Row],[Tiempo_normal (ns)]]&gt;$P$508,Tabla61311[[#This Row],[Tiempo_normal (ns)]]&lt;$P$509)</f>
        <v>0</v>
      </c>
    </row>
    <row r="79" spans="2:32" x14ac:dyDescent="0.3">
      <c r="B79">
        <v>76</v>
      </c>
      <c r="C79">
        <v>4792</v>
      </c>
      <c r="D79">
        <v>4101</v>
      </c>
      <c r="E79">
        <v>76</v>
      </c>
      <c r="F79">
        <v>39449</v>
      </c>
      <c r="G79">
        <v>37732</v>
      </c>
      <c r="H79">
        <v>76</v>
      </c>
      <c r="I79">
        <v>429055</v>
      </c>
      <c r="J79">
        <v>401525</v>
      </c>
      <c r="K79">
        <v>76</v>
      </c>
      <c r="L79" s="35">
        <v>4202890</v>
      </c>
      <c r="M79" s="35">
        <v>4426420</v>
      </c>
      <c r="N79">
        <v>76</v>
      </c>
      <c r="O79" s="35">
        <v>41629100</v>
      </c>
      <c r="P79" s="35">
        <v>41557100</v>
      </c>
      <c r="R79" s="7">
        <v>76</v>
      </c>
      <c r="S79" t="b">
        <f>OR(Tabla197[[#This Row],[Tiempo_lineal (ns)]]&gt;$C$508,Tabla197[[#This Row],[Tiempo_lineal (ns)]]&lt;$C$509)</f>
        <v>0</v>
      </c>
      <c r="T79" t="b">
        <f>OR(Tabla197[[#This Row],[Tiempo_normal (ns)]]&gt;$D$508,Tabla197[[#This Row],[Tiempo_normal (ns)]]&lt;$D$509)</f>
        <v>0</v>
      </c>
      <c r="U79" s="7">
        <v>76</v>
      </c>
      <c r="V79" t="b">
        <f>OR(Tabla3108[[#This Row],[Tiempo_lineal (ns)]]&gt;$F$508,Tabla3108[[#This Row],[Tiempo_lineal (ns)]]&lt;$F$509)</f>
        <v>0</v>
      </c>
      <c r="W79" t="b">
        <f>OR(Tabla3108[[#This Row],[Tiempo_normal (ns)]]&gt;$G$508,Tabla3108[[#This Row],[Tiempo_normal (ns)]]&lt;$G$509)</f>
        <v>0</v>
      </c>
      <c r="X79" s="7">
        <v>76</v>
      </c>
      <c r="Y79" t="b">
        <f>OR(Tabla4119[[#This Row],[Tiempo_lineal (ns)]]&gt;$I$508,Tabla4119[[#This Row],[Tiempo_lineal (ns)]]&lt;$I$509)</f>
        <v>0</v>
      </c>
      <c r="Z79" t="b">
        <f>OR(Tabla4119[[#This Row],[Tiempo_normal (ns)]]&gt;$J$508,Tabla4119[[#This Row],[Tiempo_normal (ns)]]&lt;$J$509)</f>
        <v>0</v>
      </c>
      <c r="AA79" s="7">
        <v>76</v>
      </c>
      <c r="AB79" t="b">
        <f>OR(Tabla51210[[#This Row],[Tiempo_lineal (ns)]]&gt;$L$508,Tabla51210[[#This Row],[Tiempo_lineal (ns)]]&lt;$L$509)</f>
        <v>0</v>
      </c>
      <c r="AC79" t="b">
        <f>OR(Tabla51210[[#This Row],[Tiempo_normal (ns)]]&gt;$M$508,Tabla51210[[#This Row],[Tiempo_normal (ns)]]&lt;$M$509)</f>
        <v>0</v>
      </c>
      <c r="AD79" s="7">
        <v>76</v>
      </c>
      <c r="AE79" t="b">
        <f>OR(Tabla61311[[#This Row],[Tiempo_lineal (ns)]]&gt;$O$508,Tabla61311[[#This Row],[Tiempo_lineal (ns)]]&lt;$O$509)</f>
        <v>0</v>
      </c>
      <c r="AF79" s="6" t="b">
        <f>OR(Tabla61311[[#This Row],[Tiempo_normal (ns)]]&gt;$P$508,Tabla61311[[#This Row],[Tiempo_normal (ns)]]&lt;$P$509)</f>
        <v>0</v>
      </c>
    </row>
    <row r="80" spans="2:32" x14ac:dyDescent="0.3">
      <c r="B80">
        <v>77</v>
      </c>
      <c r="C80">
        <v>4534</v>
      </c>
      <c r="D80">
        <v>3969</v>
      </c>
      <c r="E80">
        <v>77</v>
      </c>
      <c r="F80">
        <v>37993</v>
      </c>
      <c r="G80">
        <v>37645</v>
      </c>
      <c r="H80">
        <v>77</v>
      </c>
      <c r="I80">
        <v>458181</v>
      </c>
      <c r="J80">
        <v>377891</v>
      </c>
      <c r="K80">
        <v>77</v>
      </c>
      <c r="L80" s="35">
        <v>4139300</v>
      </c>
      <c r="M80" s="35">
        <v>4142320</v>
      </c>
      <c r="N80">
        <v>77</v>
      </c>
      <c r="O80" s="35">
        <v>52811700</v>
      </c>
      <c r="P80" s="35">
        <v>40837500</v>
      </c>
      <c r="R80" s="5">
        <v>77</v>
      </c>
      <c r="S80" t="b">
        <f>OR(Tabla197[[#This Row],[Tiempo_lineal (ns)]]&gt;$C$508,Tabla197[[#This Row],[Tiempo_lineal (ns)]]&lt;$C$509)</f>
        <v>0</v>
      </c>
      <c r="T80" t="b">
        <f>OR(Tabla197[[#This Row],[Tiempo_normal (ns)]]&gt;$D$508,Tabla197[[#This Row],[Tiempo_normal (ns)]]&lt;$D$509)</f>
        <v>0</v>
      </c>
      <c r="U80" s="5">
        <v>77</v>
      </c>
      <c r="V80" t="b">
        <f>OR(Tabla3108[[#This Row],[Tiempo_lineal (ns)]]&gt;$F$508,Tabla3108[[#This Row],[Tiempo_lineal (ns)]]&lt;$F$509)</f>
        <v>0</v>
      </c>
      <c r="W80" t="b">
        <f>OR(Tabla3108[[#This Row],[Tiempo_normal (ns)]]&gt;$G$508,Tabla3108[[#This Row],[Tiempo_normal (ns)]]&lt;$G$509)</f>
        <v>0</v>
      </c>
      <c r="X80" s="5">
        <v>77</v>
      </c>
      <c r="Y80" t="b">
        <f>OR(Tabla4119[[#This Row],[Tiempo_lineal (ns)]]&gt;$I$508,Tabla4119[[#This Row],[Tiempo_lineal (ns)]]&lt;$I$509)</f>
        <v>0</v>
      </c>
      <c r="Z80" t="b">
        <f>OR(Tabla4119[[#This Row],[Tiempo_normal (ns)]]&gt;$J$508,Tabla4119[[#This Row],[Tiempo_normal (ns)]]&lt;$J$509)</f>
        <v>0</v>
      </c>
      <c r="AA80" s="5">
        <v>77</v>
      </c>
      <c r="AB80" t="b">
        <f>OR(Tabla51210[[#This Row],[Tiempo_lineal (ns)]]&gt;$L$508,Tabla51210[[#This Row],[Tiempo_lineal (ns)]]&lt;$L$509)</f>
        <v>0</v>
      </c>
      <c r="AC80" t="b">
        <f>OR(Tabla51210[[#This Row],[Tiempo_normal (ns)]]&gt;$M$508,Tabla51210[[#This Row],[Tiempo_normal (ns)]]&lt;$M$509)</f>
        <v>0</v>
      </c>
      <c r="AD80" s="5">
        <v>77</v>
      </c>
      <c r="AE80" t="b">
        <f>OR(Tabla61311[[#This Row],[Tiempo_lineal (ns)]]&gt;$O$508,Tabla61311[[#This Row],[Tiempo_lineal (ns)]]&lt;$O$509)</f>
        <v>1</v>
      </c>
      <c r="AF80" s="6" t="b">
        <f>OR(Tabla61311[[#This Row],[Tiempo_normal (ns)]]&gt;$P$508,Tabla61311[[#This Row],[Tiempo_normal (ns)]]&lt;$P$509)</f>
        <v>0</v>
      </c>
    </row>
    <row r="81" spans="2:32" x14ac:dyDescent="0.3">
      <c r="B81">
        <v>78</v>
      </c>
      <c r="C81">
        <v>5294</v>
      </c>
      <c r="D81">
        <v>4963</v>
      </c>
      <c r="E81">
        <v>78</v>
      </c>
      <c r="F81">
        <v>39386</v>
      </c>
      <c r="G81">
        <v>37923</v>
      </c>
      <c r="H81">
        <v>78</v>
      </c>
      <c r="I81">
        <v>384888</v>
      </c>
      <c r="J81">
        <v>379536</v>
      </c>
      <c r="K81">
        <v>78</v>
      </c>
      <c r="L81" s="35">
        <v>4175100</v>
      </c>
      <c r="M81" s="35">
        <v>4306590</v>
      </c>
      <c r="N81">
        <v>78</v>
      </c>
      <c r="O81" s="35">
        <v>41086800</v>
      </c>
      <c r="P81" s="35">
        <v>41326900</v>
      </c>
      <c r="R81" s="7">
        <v>78</v>
      </c>
      <c r="S81" t="b">
        <f>OR(Tabla197[[#This Row],[Tiempo_lineal (ns)]]&gt;$C$508,Tabla197[[#This Row],[Tiempo_lineal (ns)]]&lt;$C$509)</f>
        <v>0</v>
      </c>
      <c r="T81" t="b">
        <f>OR(Tabla197[[#This Row],[Tiempo_normal (ns)]]&gt;$D$508,Tabla197[[#This Row],[Tiempo_normal (ns)]]&lt;$D$509)</f>
        <v>0</v>
      </c>
      <c r="U81" s="7">
        <v>78</v>
      </c>
      <c r="V81" t="b">
        <f>OR(Tabla3108[[#This Row],[Tiempo_lineal (ns)]]&gt;$F$508,Tabla3108[[#This Row],[Tiempo_lineal (ns)]]&lt;$F$509)</f>
        <v>0</v>
      </c>
      <c r="W81" t="b">
        <f>OR(Tabla3108[[#This Row],[Tiempo_normal (ns)]]&gt;$G$508,Tabla3108[[#This Row],[Tiempo_normal (ns)]]&lt;$G$509)</f>
        <v>0</v>
      </c>
      <c r="X81" s="7">
        <v>78</v>
      </c>
      <c r="Y81" t="b">
        <f>OR(Tabla4119[[#This Row],[Tiempo_lineal (ns)]]&gt;$I$508,Tabla4119[[#This Row],[Tiempo_lineal (ns)]]&lt;$I$509)</f>
        <v>0</v>
      </c>
      <c r="Z81" t="b">
        <f>OR(Tabla4119[[#This Row],[Tiempo_normal (ns)]]&gt;$J$508,Tabla4119[[#This Row],[Tiempo_normal (ns)]]&lt;$J$509)</f>
        <v>0</v>
      </c>
      <c r="AA81" s="7">
        <v>78</v>
      </c>
      <c r="AB81" t="b">
        <f>OR(Tabla51210[[#This Row],[Tiempo_lineal (ns)]]&gt;$L$508,Tabla51210[[#This Row],[Tiempo_lineal (ns)]]&lt;$L$509)</f>
        <v>0</v>
      </c>
      <c r="AC81" t="b">
        <f>OR(Tabla51210[[#This Row],[Tiempo_normal (ns)]]&gt;$M$508,Tabla51210[[#This Row],[Tiempo_normal (ns)]]&lt;$M$509)</f>
        <v>0</v>
      </c>
      <c r="AD81" s="7">
        <v>78</v>
      </c>
      <c r="AE81" t="b">
        <f>OR(Tabla61311[[#This Row],[Tiempo_lineal (ns)]]&gt;$O$508,Tabla61311[[#This Row],[Tiempo_lineal (ns)]]&lt;$O$509)</f>
        <v>0</v>
      </c>
      <c r="AF81" s="6" t="b">
        <f>OR(Tabla61311[[#This Row],[Tiempo_normal (ns)]]&gt;$P$508,Tabla61311[[#This Row],[Tiempo_normal (ns)]]&lt;$P$509)</f>
        <v>0</v>
      </c>
    </row>
    <row r="82" spans="2:32" x14ac:dyDescent="0.3">
      <c r="B82">
        <v>79</v>
      </c>
      <c r="C82">
        <v>5240</v>
      </c>
      <c r="D82">
        <v>8024</v>
      </c>
      <c r="E82">
        <v>79</v>
      </c>
      <c r="F82">
        <v>38460</v>
      </c>
      <c r="G82">
        <v>37737</v>
      </c>
      <c r="H82">
        <v>79</v>
      </c>
      <c r="I82">
        <v>377930</v>
      </c>
      <c r="J82">
        <v>385865</v>
      </c>
      <c r="K82">
        <v>79</v>
      </c>
      <c r="L82" s="35">
        <v>4035410</v>
      </c>
      <c r="M82" s="35">
        <v>4049350</v>
      </c>
      <c r="N82">
        <v>79</v>
      </c>
      <c r="O82" s="35">
        <v>86845900</v>
      </c>
      <c r="P82" s="35">
        <v>42031000</v>
      </c>
      <c r="R82" s="5">
        <v>79</v>
      </c>
      <c r="S82" t="b">
        <f>OR(Tabla197[[#This Row],[Tiempo_lineal (ns)]]&gt;$C$508,Tabla197[[#This Row],[Tiempo_lineal (ns)]]&lt;$C$509)</f>
        <v>0</v>
      </c>
      <c r="T82" t="b">
        <f>OR(Tabla197[[#This Row],[Tiempo_normal (ns)]]&gt;$D$508,Tabla197[[#This Row],[Tiempo_normal (ns)]]&lt;$D$509)</f>
        <v>1</v>
      </c>
      <c r="U82" s="5">
        <v>79</v>
      </c>
      <c r="V82" t="b">
        <f>OR(Tabla3108[[#This Row],[Tiempo_lineal (ns)]]&gt;$F$508,Tabla3108[[#This Row],[Tiempo_lineal (ns)]]&lt;$F$509)</f>
        <v>0</v>
      </c>
      <c r="W82" t="b">
        <f>OR(Tabla3108[[#This Row],[Tiempo_normal (ns)]]&gt;$G$508,Tabla3108[[#This Row],[Tiempo_normal (ns)]]&lt;$G$509)</f>
        <v>0</v>
      </c>
      <c r="X82" s="5">
        <v>79</v>
      </c>
      <c r="Y82" t="b">
        <f>OR(Tabla4119[[#This Row],[Tiempo_lineal (ns)]]&gt;$I$508,Tabla4119[[#This Row],[Tiempo_lineal (ns)]]&lt;$I$509)</f>
        <v>0</v>
      </c>
      <c r="Z82" t="b">
        <f>OR(Tabla4119[[#This Row],[Tiempo_normal (ns)]]&gt;$J$508,Tabla4119[[#This Row],[Tiempo_normal (ns)]]&lt;$J$509)</f>
        <v>0</v>
      </c>
      <c r="AA82" s="5">
        <v>79</v>
      </c>
      <c r="AB82" t="b">
        <f>OR(Tabla51210[[#This Row],[Tiempo_lineal (ns)]]&gt;$L$508,Tabla51210[[#This Row],[Tiempo_lineal (ns)]]&lt;$L$509)</f>
        <v>0</v>
      </c>
      <c r="AC82" t="b">
        <f>OR(Tabla51210[[#This Row],[Tiempo_normal (ns)]]&gt;$M$508,Tabla51210[[#This Row],[Tiempo_normal (ns)]]&lt;$M$509)</f>
        <v>0</v>
      </c>
      <c r="AD82" s="5">
        <v>79</v>
      </c>
      <c r="AE82" t="b">
        <f>OR(Tabla61311[[#This Row],[Tiempo_lineal (ns)]]&gt;$O$508,Tabla61311[[#This Row],[Tiempo_lineal (ns)]]&lt;$O$509)</f>
        <v>1</v>
      </c>
      <c r="AF82" s="6" t="b">
        <f>OR(Tabla61311[[#This Row],[Tiempo_normal (ns)]]&gt;$P$508,Tabla61311[[#This Row],[Tiempo_normal (ns)]]&lt;$P$509)</f>
        <v>0</v>
      </c>
    </row>
    <row r="83" spans="2:32" x14ac:dyDescent="0.3">
      <c r="B83">
        <v>80</v>
      </c>
      <c r="C83">
        <v>4948</v>
      </c>
      <c r="D83">
        <v>3970</v>
      </c>
      <c r="E83">
        <v>80</v>
      </c>
      <c r="F83">
        <v>39271</v>
      </c>
      <c r="G83">
        <v>37565</v>
      </c>
      <c r="H83">
        <v>80</v>
      </c>
      <c r="I83">
        <v>388258</v>
      </c>
      <c r="J83">
        <v>385000</v>
      </c>
      <c r="K83">
        <v>80</v>
      </c>
      <c r="L83" s="35">
        <v>4011360</v>
      </c>
      <c r="M83" s="35">
        <v>4015490</v>
      </c>
      <c r="N83">
        <v>80</v>
      </c>
      <c r="O83" s="35">
        <v>41074000</v>
      </c>
      <c r="P83" s="35">
        <v>41647800</v>
      </c>
      <c r="R83" s="7">
        <v>80</v>
      </c>
      <c r="S83" t="b">
        <f>OR(Tabla197[[#This Row],[Tiempo_lineal (ns)]]&gt;$C$508,Tabla197[[#This Row],[Tiempo_lineal (ns)]]&lt;$C$509)</f>
        <v>0</v>
      </c>
      <c r="T83" t="b">
        <f>OR(Tabla197[[#This Row],[Tiempo_normal (ns)]]&gt;$D$508,Tabla197[[#This Row],[Tiempo_normal (ns)]]&lt;$D$509)</f>
        <v>0</v>
      </c>
      <c r="U83" s="7">
        <v>80</v>
      </c>
      <c r="V83" t="b">
        <f>OR(Tabla3108[[#This Row],[Tiempo_lineal (ns)]]&gt;$F$508,Tabla3108[[#This Row],[Tiempo_lineal (ns)]]&lt;$F$509)</f>
        <v>0</v>
      </c>
      <c r="W83" t="b">
        <f>OR(Tabla3108[[#This Row],[Tiempo_normal (ns)]]&gt;$G$508,Tabla3108[[#This Row],[Tiempo_normal (ns)]]&lt;$G$509)</f>
        <v>0</v>
      </c>
      <c r="X83" s="7">
        <v>80</v>
      </c>
      <c r="Y83" t="b">
        <f>OR(Tabla4119[[#This Row],[Tiempo_lineal (ns)]]&gt;$I$508,Tabla4119[[#This Row],[Tiempo_lineal (ns)]]&lt;$I$509)</f>
        <v>0</v>
      </c>
      <c r="Z83" t="b">
        <f>OR(Tabla4119[[#This Row],[Tiempo_normal (ns)]]&gt;$J$508,Tabla4119[[#This Row],[Tiempo_normal (ns)]]&lt;$J$509)</f>
        <v>0</v>
      </c>
      <c r="AA83" s="7">
        <v>80</v>
      </c>
      <c r="AB83" t="b">
        <f>OR(Tabla51210[[#This Row],[Tiempo_lineal (ns)]]&gt;$L$508,Tabla51210[[#This Row],[Tiempo_lineal (ns)]]&lt;$L$509)</f>
        <v>0</v>
      </c>
      <c r="AC83" t="b">
        <f>OR(Tabla51210[[#This Row],[Tiempo_normal (ns)]]&gt;$M$508,Tabla51210[[#This Row],[Tiempo_normal (ns)]]&lt;$M$509)</f>
        <v>0</v>
      </c>
      <c r="AD83" s="7">
        <v>80</v>
      </c>
      <c r="AE83" t="b">
        <f>OR(Tabla61311[[#This Row],[Tiempo_lineal (ns)]]&gt;$O$508,Tabla61311[[#This Row],[Tiempo_lineal (ns)]]&lt;$O$509)</f>
        <v>0</v>
      </c>
      <c r="AF83" s="6" t="b">
        <f>OR(Tabla61311[[#This Row],[Tiempo_normal (ns)]]&gt;$P$508,Tabla61311[[#This Row],[Tiempo_normal (ns)]]&lt;$P$509)</f>
        <v>0</v>
      </c>
    </row>
    <row r="84" spans="2:32" x14ac:dyDescent="0.3">
      <c r="B84">
        <v>81</v>
      </c>
      <c r="C84">
        <v>4461</v>
      </c>
      <c r="D84">
        <v>4130</v>
      </c>
      <c r="E84">
        <v>81</v>
      </c>
      <c r="F84">
        <v>39012</v>
      </c>
      <c r="G84">
        <v>37615</v>
      </c>
      <c r="H84">
        <v>81</v>
      </c>
      <c r="I84">
        <v>382666</v>
      </c>
      <c r="J84">
        <v>464384</v>
      </c>
      <c r="K84">
        <v>81</v>
      </c>
      <c r="L84" s="35">
        <v>4530800</v>
      </c>
      <c r="M84" s="35">
        <v>3875140</v>
      </c>
      <c r="N84">
        <v>81</v>
      </c>
      <c r="O84" s="35">
        <v>44012400</v>
      </c>
      <c r="P84" s="35">
        <v>39656300</v>
      </c>
      <c r="R84" s="5">
        <v>81</v>
      </c>
      <c r="S84" t="b">
        <f>OR(Tabla197[[#This Row],[Tiempo_lineal (ns)]]&gt;$C$508,Tabla197[[#This Row],[Tiempo_lineal (ns)]]&lt;$C$509)</f>
        <v>0</v>
      </c>
      <c r="T84" t="b">
        <f>OR(Tabla197[[#This Row],[Tiempo_normal (ns)]]&gt;$D$508,Tabla197[[#This Row],[Tiempo_normal (ns)]]&lt;$D$509)</f>
        <v>0</v>
      </c>
      <c r="U84" s="5">
        <v>81</v>
      </c>
      <c r="V84" t="b">
        <f>OR(Tabla3108[[#This Row],[Tiempo_lineal (ns)]]&gt;$F$508,Tabla3108[[#This Row],[Tiempo_lineal (ns)]]&lt;$F$509)</f>
        <v>0</v>
      </c>
      <c r="W84" t="b">
        <f>OR(Tabla3108[[#This Row],[Tiempo_normal (ns)]]&gt;$G$508,Tabla3108[[#This Row],[Tiempo_normal (ns)]]&lt;$G$509)</f>
        <v>0</v>
      </c>
      <c r="X84" s="5">
        <v>81</v>
      </c>
      <c r="Y84" t="b">
        <f>OR(Tabla4119[[#This Row],[Tiempo_lineal (ns)]]&gt;$I$508,Tabla4119[[#This Row],[Tiempo_lineal (ns)]]&lt;$I$509)</f>
        <v>0</v>
      </c>
      <c r="Z84" t="b">
        <f>OR(Tabla4119[[#This Row],[Tiempo_normal (ns)]]&gt;$J$508,Tabla4119[[#This Row],[Tiempo_normal (ns)]]&lt;$J$509)</f>
        <v>0</v>
      </c>
      <c r="AA84" s="5">
        <v>81</v>
      </c>
      <c r="AB84" t="b">
        <f>OR(Tabla51210[[#This Row],[Tiempo_lineal (ns)]]&gt;$L$508,Tabla51210[[#This Row],[Tiempo_lineal (ns)]]&lt;$L$509)</f>
        <v>0</v>
      </c>
      <c r="AC84" t="b">
        <f>OR(Tabla51210[[#This Row],[Tiempo_normal (ns)]]&gt;$M$508,Tabla51210[[#This Row],[Tiempo_normal (ns)]]&lt;$M$509)</f>
        <v>0</v>
      </c>
      <c r="AD84" s="5">
        <v>81</v>
      </c>
      <c r="AE84" t="b">
        <f>OR(Tabla61311[[#This Row],[Tiempo_lineal (ns)]]&gt;$O$508,Tabla61311[[#This Row],[Tiempo_lineal (ns)]]&lt;$O$509)</f>
        <v>0</v>
      </c>
      <c r="AF84" s="6" t="b">
        <f>OR(Tabla61311[[#This Row],[Tiempo_normal (ns)]]&gt;$P$508,Tabla61311[[#This Row],[Tiempo_normal (ns)]]&lt;$P$509)</f>
        <v>0</v>
      </c>
    </row>
    <row r="85" spans="2:32" x14ac:dyDescent="0.3">
      <c r="B85">
        <v>82</v>
      </c>
      <c r="C85">
        <v>4559</v>
      </c>
      <c r="D85">
        <v>3938</v>
      </c>
      <c r="E85">
        <v>82</v>
      </c>
      <c r="F85">
        <v>39505</v>
      </c>
      <c r="G85">
        <v>37861</v>
      </c>
      <c r="H85">
        <v>82</v>
      </c>
      <c r="I85">
        <v>421540</v>
      </c>
      <c r="J85">
        <v>421666</v>
      </c>
      <c r="K85">
        <v>82</v>
      </c>
      <c r="L85" s="35">
        <v>4834310</v>
      </c>
      <c r="M85" s="35">
        <v>4040410</v>
      </c>
      <c r="N85">
        <v>82</v>
      </c>
      <c r="O85" s="35">
        <v>41976100</v>
      </c>
      <c r="P85" s="35">
        <v>40550600</v>
      </c>
      <c r="R85" s="7">
        <v>82</v>
      </c>
      <c r="S85" t="b">
        <f>OR(Tabla197[[#This Row],[Tiempo_lineal (ns)]]&gt;$C$508,Tabla197[[#This Row],[Tiempo_lineal (ns)]]&lt;$C$509)</f>
        <v>0</v>
      </c>
      <c r="T85" t="b">
        <f>OR(Tabla197[[#This Row],[Tiempo_normal (ns)]]&gt;$D$508,Tabla197[[#This Row],[Tiempo_normal (ns)]]&lt;$D$509)</f>
        <v>0</v>
      </c>
      <c r="U85" s="7">
        <v>82</v>
      </c>
      <c r="V85" t="b">
        <f>OR(Tabla3108[[#This Row],[Tiempo_lineal (ns)]]&gt;$F$508,Tabla3108[[#This Row],[Tiempo_lineal (ns)]]&lt;$F$509)</f>
        <v>0</v>
      </c>
      <c r="W85" t="b">
        <f>OR(Tabla3108[[#This Row],[Tiempo_normal (ns)]]&gt;$G$508,Tabla3108[[#This Row],[Tiempo_normal (ns)]]&lt;$G$509)</f>
        <v>0</v>
      </c>
      <c r="X85" s="7">
        <v>82</v>
      </c>
      <c r="Y85" t="b">
        <f>OR(Tabla4119[[#This Row],[Tiempo_lineal (ns)]]&gt;$I$508,Tabla4119[[#This Row],[Tiempo_lineal (ns)]]&lt;$I$509)</f>
        <v>0</v>
      </c>
      <c r="Z85" t="b">
        <f>OR(Tabla4119[[#This Row],[Tiempo_normal (ns)]]&gt;$J$508,Tabla4119[[#This Row],[Tiempo_normal (ns)]]&lt;$J$509)</f>
        <v>0</v>
      </c>
      <c r="AA85" s="7">
        <v>82</v>
      </c>
      <c r="AB85" t="b">
        <f>OR(Tabla51210[[#This Row],[Tiempo_lineal (ns)]]&gt;$L$508,Tabla51210[[#This Row],[Tiempo_lineal (ns)]]&lt;$L$509)</f>
        <v>1</v>
      </c>
      <c r="AC85" t="b">
        <f>OR(Tabla51210[[#This Row],[Tiempo_normal (ns)]]&gt;$M$508,Tabla51210[[#This Row],[Tiempo_normal (ns)]]&lt;$M$509)</f>
        <v>0</v>
      </c>
      <c r="AD85" s="7">
        <v>82</v>
      </c>
      <c r="AE85" t="b">
        <f>OR(Tabla61311[[#This Row],[Tiempo_lineal (ns)]]&gt;$O$508,Tabla61311[[#This Row],[Tiempo_lineal (ns)]]&lt;$O$509)</f>
        <v>0</v>
      </c>
      <c r="AF85" s="6" t="b">
        <f>OR(Tabla61311[[#This Row],[Tiempo_normal (ns)]]&gt;$P$508,Tabla61311[[#This Row],[Tiempo_normal (ns)]]&lt;$P$509)</f>
        <v>0</v>
      </c>
    </row>
    <row r="86" spans="2:32" x14ac:dyDescent="0.3">
      <c r="B86">
        <v>83</v>
      </c>
      <c r="C86">
        <v>4976</v>
      </c>
      <c r="D86">
        <v>4025</v>
      </c>
      <c r="E86">
        <v>83</v>
      </c>
      <c r="F86">
        <v>38628</v>
      </c>
      <c r="G86">
        <v>43649</v>
      </c>
      <c r="H86">
        <v>83</v>
      </c>
      <c r="I86">
        <v>406690</v>
      </c>
      <c r="J86">
        <v>463738</v>
      </c>
      <c r="K86">
        <v>83</v>
      </c>
      <c r="L86" s="35">
        <v>3910560</v>
      </c>
      <c r="M86" s="35">
        <v>4007140</v>
      </c>
      <c r="N86">
        <v>83</v>
      </c>
      <c r="O86" s="35">
        <v>41486700</v>
      </c>
      <c r="P86" s="35">
        <v>42522200</v>
      </c>
      <c r="R86" s="5">
        <v>83</v>
      </c>
      <c r="S86" t="b">
        <f>OR(Tabla197[[#This Row],[Tiempo_lineal (ns)]]&gt;$C$508,Tabla197[[#This Row],[Tiempo_lineal (ns)]]&lt;$C$509)</f>
        <v>0</v>
      </c>
      <c r="T86" t="b">
        <f>OR(Tabla197[[#This Row],[Tiempo_normal (ns)]]&gt;$D$508,Tabla197[[#This Row],[Tiempo_normal (ns)]]&lt;$D$509)</f>
        <v>0</v>
      </c>
      <c r="U86" s="5">
        <v>83</v>
      </c>
      <c r="V86" t="b">
        <f>OR(Tabla3108[[#This Row],[Tiempo_lineal (ns)]]&gt;$F$508,Tabla3108[[#This Row],[Tiempo_lineal (ns)]]&lt;$F$509)</f>
        <v>0</v>
      </c>
      <c r="W86" t="b">
        <f>OR(Tabla3108[[#This Row],[Tiempo_normal (ns)]]&gt;$G$508,Tabla3108[[#This Row],[Tiempo_normal (ns)]]&lt;$G$509)</f>
        <v>1</v>
      </c>
      <c r="X86" s="5">
        <v>83</v>
      </c>
      <c r="Y86" t="b">
        <f>OR(Tabla4119[[#This Row],[Tiempo_lineal (ns)]]&gt;$I$508,Tabla4119[[#This Row],[Tiempo_lineal (ns)]]&lt;$I$509)</f>
        <v>0</v>
      </c>
      <c r="Z86" t="b">
        <f>OR(Tabla4119[[#This Row],[Tiempo_normal (ns)]]&gt;$J$508,Tabla4119[[#This Row],[Tiempo_normal (ns)]]&lt;$J$509)</f>
        <v>0</v>
      </c>
      <c r="AA86" s="5">
        <v>83</v>
      </c>
      <c r="AB86" t="b">
        <f>OR(Tabla51210[[#This Row],[Tiempo_lineal (ns)]]&gt;$L$508,Tabla51210[[#This Row],[Tiempo_lineal (ns)]]&lt;$L$509)</f>
        <v>0</v>
      </c>
      <c r="AC86" t="b">
        <f>OR(Tabla51210[[#This Row],[Tiempo_normal (ns)]]&gt;$M$508,Tabla51210[[#This Row],[Tiempo_normal (ns)]]&lt;$M$509)</f>
        <v>0</v>
      </c>
      <c r="AD86" s="5">
        <v>83</v>
      </c>
      <c r="AE86" t="b">
        <f>OR(Tabla61311[[#This Row],[Tiempo_lineal (ns)]]&gt;$O$508,Tabla61311[[#This Row],[Tiempo_lineal (ns)]]&lt;$O$509)</f>
        <v>0</v>
      </c>
      <c r="AF86" s="6" t="b">
        <f>OR(Tabla61311[[#This Row],[Tiempo_normal (ns)]]&gt;$P$508,Tabla61311[[#This Row],[Tiempo_normal (ns)]]&lt;$P$509)</f>
        <v>0</v>
      </c>
    </row>
    <row r="87" spans="2:32" x14ac:dyDescent="0.3">
      <c r="B87">
        <v>84</v>
      </c>
      <c r="C87">
        <v>4326</v>
      </c>
      <c r="D87">
        <v>4047</v>
      </c>
      <c r="E87">
        <v>84</v>
      </c>
      <c r="F87">
        <v>39045</v>
      </c>
      <c r="G87">
        <v>38016</v>
      </c>
      <c r="H87">
        <v>84</v>
      </c>
      <c r="I87">
        <v>380318</v>
      </c>
      <c r="J87">
        <v>445326</v>
      </c>
      <c r="K87">
        <v>84</v>
      </c>
      <c r="L87" s="35">
        <v>4188350</v>
      </c>
      <c r="M87" s="35">
        <v>4378640</v>
      </c>
      <c r="N87">
        <v>84</v>
      </c>
      <c r="O87" s="35">
        <v>40560900</v>
      </c>
      <c r="P87" s="35">
        <v>41642600</v>
      </c>
      <c r="R87" s="7">
        <v>84</v>
      </c>
      <c r="S87" t="b">
        <f>OR(Tabla197[[#This Row],[Tiempo_lineal (ns)]]&gt;$C$508,Tabla197[[#This Row],[Tiempo_lineal (ns)]]&lt;$C$509)</f>
        <v>0</v>
      </c>
      <c r="T87" t="b">
        <f>OR(Tabla197[[#This Row],[Tiempo_normal (ns)]]&gt;$D$508,Tabla197[[#This Row],[Tiempo_normal (ns)]]&lt;$D$509)</f>
        <v>0</v>
      </c>
      <c r="U87" s="7">
        <v>84</v>
      </c>
      <c r="V87" t="b">
        <f>OR(Tabla3108[[#This Row],[Tiempo_lineal (ns)]]&gt;$F$508,Tabla3108[[#This Row],[Tiempo_lineal (ns)]]&lt;$F$509)</f>
        <v>0</v>
      </c>
      <c r="W87" t="b">
        <f>OR(Tabla3108[[#This Row],[Tiempo_normal (ns)]]&gt;$G$508,Tabla3108[[#This Row],[Tiempo_normal (ns)]]&lt;$G$509)</f>
        <v>0</v>
      </c>
      <c r="X87" s="7">
        <v>84</v>
      </c>
      <c r="Y87" t="b">
        <f>OR(Tabla4119[[#This Row],[Tiempo_lineal (ns)]]&gt;$I$508,Tabla4119[[#This Row],[Tiempo_lineal (ns)]]&lt;$I$509)</f>
        <v>0</v>
      </c>
      <c r="Z87" t="b">
        <f>OR(Tabla4119[[#This Row],[Tiempo_normal (ns)]]&gt;$J$508,Tabla4119[[#This Row],[Tiempo_normal (ns)]]&lt;$J$509)</f>
        <v>0</v>
      </c>
      <c r="AA87" s="7">
        <v>84</v>
      </c>
      <c r="AB87" t="b">
        <f>OR(Tabla51210[[#This Row],[Tiempo_lineal (ns)]]&gt;$L$508,Tabla51210[[#This Row],[Tiempo_lineal (ns)]]&lt;$L$509)</f>
        <v>0</v>
      </c>
      <c r="AC87" t="b">
        <f>OR(Tabla51210[[#This Row],[Tiempo_normal (ns)]]&gt;$M$508,Tabla51210[[#This Row],[Tiempo_normal (ns)]]&lt;$M$509)</f>
        <v>0</v>
      </c>
      <c r="AD87" s="7">
        <v>84</v>
      </c>
      <c r="AE87" t="b">
        <f>OR(Tabla61311[[#This Row],[Tiempo_lineal (ns)]]&gt;$O$508,Tabla61311[[#This Row],[Tiempo_lineal (ns)]]&lt;$O$509)</f>
        <v>0</v>
      </c>
      <c r="AF87" s="6" t="b">
        <f>OR(Tabla61311[[#This Row],[Tiempo_normal (ns)]]&gt;$P$508,Tabla61311[[#This Row],[Tiempo_normal (ns)]]&lt;$P$509)</f>
        <v>0</v>
      </c>
    </row>
    <row r="88" spans="2:32" x14ac:dyDescent="0.3">
      <c r="B88">
        <v>85</v>
      </c>
      <c r="C88">
        <v>4461</v>
      </c>
      <c r="D88">
        <v>3968</v>
      </c>
      <c r="E88">
        <v>85</v>
      </c>
      <c r="F88">
        <v>39534</v>
      </c>
      <c r="G88">
        <v>38494</v>
      </c>
      <c r="H88">
        <v>85</v>
      </c>
      <c r="I88">
        <v>383732</v>
      </c>
      <c r="J88">
        <v>391603</v>
      </c>
      <c r="K88">
        <v>85</v>
      </c>
      <c r="L88" s="35">
        <v>4036980</v>
      </c>
      <c r="M88" s="35">
        <v>4482970</v>
      </c>
      <c r="N88">
        <v>85</v>
      </c>
      <c r="O88" s="35">
        <v>41419400</v>
      </c>
      <c r="P88" s="35">
        <v>42806000</v>
      </c>
      <c r="R88" s="5">
        <v>85</v>
      </c>
      <c r="S88" t="b">
        <f>OR(Tabla197[[#This Row],[Tiempo_lineal (ns)]]&gt;$C$508,Tabla197[[#This Row],[Tiempo_lineal (ns)]]&lt;$C$509)</f>
        <v>0</v>
      </c>
      <c r="T88" t="b">
        <f>OR(Tabla197[[#This Row],[Tiempo_normal (ns)]]&gt;$D$508,Tabla197[[#This Row],[Tiempo_normal (ns)]]&lt;$D$509)</f>
        <v>0</v>
      </c>
      <c r="U88" s="5">
        <v>85</v>
      </c>
      <c r="V88" t="b">
        <f>OR(Tabla3108[[#This Row],[Tiempo_lineal (ns)]]&gt;$F$508,Tabla3108[[#This Row],[Tiempo_lineal (ns)]]&lt;$F$509)</f>
        <v>0</v>
      </c>
      <c r="W88" t="b">
        <f>OR(Tabla3108[[#This Row],[Tiempo_normal (ns)]]&gt;$G$508,Tabla3108[[#This Row],[Tiempo_normal (ns)]]&lt;$G$509)</f>
        <v>0</v>
      </c>
      <c r="X88" s="5">
        <v>85</v>
      </c>
      <c r="Y88" t="b">
        <f>OR(Tabla4119[[#This Row],[Tiempo_lineal (ns)]]&gt;$I$508,Tabla4119[[#This Row],[Tiempo_lineal (ns)]]&lt;$I$509)</f>
        <v>0</v>
      </c>
      <c r="Z88" t="b">
        <f>OR(Tabla4119[[#This Row],[Tiempo_normal (ns)]]&gt;$J$508,Tabla4119[[#This Row],[Tiempo_normal (ns)]]&lt;$J$509)</f>
        <v>0</v>
      </c>
      <c r="AA88" s="5">
        <v>85</v>
      </c>
      <c r="AB88" t="b">
        <f>OR(Tabla51210[[#This Row],[Tiempo_lineal (ns)]]&gt;$L$508,Tabla51210[[#This Row],[Tiempo_lineal (ns)]]&lt;$L$509)</f>
        <v>0</v>
      </c>
      <c r="AC88" t="b">
        <f>OR(Tabla51210[[#This Row],[Tiempo_normal (ns)]]&gt;$M$508,Tabla51210[[#This Row],[Tiempo_normal (ns)]]&lt;$M$509)</f>
        <v>0</v>
      </c>
      <c r="AD88" s="5">
        <v>85</v>
      </c>
      <c r="AE88" t="b">
        <f>OR(Tabla61311[[#This Row],[Tiempo_lineal (ns)]]&gt;$O$508,Tabla61311[[#This Row],[Tiempo_lineal (ns)]]&lt;$O$509)</f>
        <v>0</v>
      </c>
      <c r="AF88" s="6" t="b">
        <f>OR(Tabla61311[[#This Row],[Tiempo_normal (ns)]]&gt;$P$508,Tabla61311[[#This Row],[Tiempo_normal (ns)]]&lt;$P$509)</f>
        <v>0</v>
      </c>
    </row>
    <row r="89" spans="2:32" x14ac:dyDescent="0.3">
      <c r="B89">
        <v>86</v>
      </c>
      <c r="C89">
        <v>4384</v>
      </c>
      <c r="D89">
        <v>4079</v>
      </c>
      <c r="E89">
        <v>86</v>
      </c>
      <c r="F89">
        <v>40350</v>
      </c>
      <c r="G89">
        <v>38114</v>
      </c>
      <c r="H89">
        <v>86</v>
      </c>
      <c r="I89">
        <v>411789</v>
      </c>
      <c r="J89">
        <v>388407</v>
      </c>
      <c r="K89">
        <v>86</v>
      </c>
      <c r="L89" s="35">
        <v>4053120</v>
      </c>
      <c r="M89" s="35">
        <v>3860650</v>
      </c>
      <c r="N89">
        <v>86</v>
      </c>
      <c r="O89" s="35">
        <v>48436600</v>
      </c>
      <c r="P89" s="35">
        <v>40066300</v>
      </c>
      <c r="R89" s="7">
        <v>86</v>
      </c>
      <c r="S89" t="b">
        <f>OR(Tabla197[[#This Row],[Tiempo_lineal (ns)]]&gt;$C$508,Tabla197[[#This Row],[Tiempo_lineal (ns)]]&lt;$C$509)</f>
        <v>0</v>
      </c>
      <c r="T89" t="b">
        <f>OR(Tabla197[[#This Row],[Tiempo_normal (ns)]]&gt;$D$508,Tabla197[[#This Row],[Tiempo_normal (ns)]]&lt;$D$509)</f>
        <v>0</v>
      </c>
      <c r="U89" s="7">
        <v>86</v>
      </c>
      <c r="V89" t="b">
        <f>OR(Tabla3108[[#This Row],[Tiempo_lineal (ns)]]&gt;$F$508,Tabla3108[[#This Row],[Tiempo_lineal (ns)]]&lt;$F$509)</f>
        <v>0</v>
      </c>
      <c r="W89" t="b">
        <f>OR(Tabla3108[[#This Row],[Tiempo_normal (ns)]]&gt;$G$508,Tabla3108[[#This Row],[Tiempo_normal (ns)]]&lt;$G$509)</f>
        <v>0</v>
      </c>
      <c r="X89" s="7">
        <v>86</v>
      </c>
      <c r="Y89" t="b">
        <f>OR(Tabla4119[[#This Row],[Tiempo_lineal (ns)]]&gt;$I$508,Tabla4119[[#This Row],[Tiempo_lineal (ns)]]&lt;$I$509)</f>
        <v>0</v>
      </c>
      <c r="Z89" t="b">
        <f>OR(Tabla4119[[#This Row],[Tiempo_normal (ns)]]&gt;$J$508,Tabla4119[[#This Row],[Tiempo_normal (ns)]]&lt;$J$509)</f>
        <v>0</v>
      </c>
      <c r="AA89" s="7">
        <v>86</v>
      </c>
      <c r="AB89" t="b">
        <f>OR(Tabla51210[[#This Row],[Tiempo_lineal (ns)]]&gt;$L$508,Tabla51210[[#This Row],[Tiempo_lineal (ns)]]&lt;$L$509)</f>
        <v>0</v>
      </c>
      <c r="AC89" t="b">
        <f>OR(Tabla51210[[#This Row],[Tiempo_normal (ns)]]&gt;$M$508,Tabla51210[[#This Row],[Tiempo_normal (ns)]]&lt;$M$509)</f>
        <v>0</v>
      </c>
      <c r="AD89" s="7">
        <v>86</v>
      </c>
      <c r="AE89" t="b">
        <f>OR(Tabla61311[[#This Row],[Tiempo_lineal (ns)]]&gt;$O$508,Tabla61311[[#This Row],[Tiempo_lineal (ns)]]&lt;$O$509)</f>
        <v>1</v>
      </c>
      <c r="AF89" s="6" t="b">
        <f>OR(Tabla61311[[#This Row],[Tiempo_normal (ns)]]&gt;$P$508,Tabla61311[[#This Row],[Tiempo_normal (ns)]]&lt;$P$509)</f>
        <v>0</v>
      </c>
    </row>
    <row r="90" spans="2:32" x14ac:dyDescent="0.3">
      <c r="B90">
        <v>87</v>
      </c>
      <c r="C90">
        <v>4460</v>
      </c>
      <c r="D90">
        <v>3928</v>
      </c>
      <c r="E90">
        <v>87</v>
      </c>
      <c r="F90">
        <v>39577</v>
      </c>
      <c r="G90">
        <v>37950</v>
      </c>
      <c r="H90">
        <v>87</v>
      </c>
      <c r="I90">
        <v>380208</v>
      </c>
      <c r="J90">
        <v>385841</v>
      </c>
      <c r="K90">
        <v>87</v>
      </c>
      <c r="L90" s="35">
        <v>4030190</v>
      </c>
      <c r="M90" s="35">
        <v>3967680</v>
      </c>
      <c r="N90">
        <v>87</v>
      </c>
      <c r="O90" s="35">
        <v>41661200</v>
      </c>
      <c r="P90" s="35">
        <v>43509200</v>
      </c>
      <c r="R90" s="5">
        <v>87</v>
      </c>
      <c r="S90" t="b">
        <f>OR(Tabla197[[#This Row],[Tiempo_lineal (ns)]]&gt;$C$508,Tabla197[[#This Row],[Tiempo_lineal (ns)]]&lt;$C$509)</f>
        <v>0</v>
      </c>
      <c r="T90" t="b">
        <f>OR(Tabla197[[#This Row],[Tiempo_normal (ns)]]&gt;$D$508,Tabla197[[#This Row],[Tiempo_normal (ns)]]&lt;$D$509)</f>
        <v>0</v>
      </c>
      <c r="U90" s="5">
        <v>87</v>
      </c>
      <c r="V90" t="b">
        <f>OR(Tabla3108[[#This Row],[Tiempo_lineal (ns)]]&gt;$F$508,Tabla3108[[#This Row],[Tiempo_lineal (ns)]]&lt;$F$509)</f>
        <v>0</v>
      </c>
      <c r="W90" t="b">
        <f>OR(Tabla3108[[#This Row],[Tiempo_normal (ns)]]&gt;$G$508,Tabla3108[[#This Row],[Tiempo_normal (ns)]]&lt;$G$509)</f>
        <v>0</v>
      </c>
      <c r="X90" s="5">
        <v>87</v>
      </c>
      <c r="Y90" t="b">
        <f>OR(Tabla4119[[#This Row],[Tiempo_lineal (ns)]]&gt;$I$508,Tabla4119[[#This Row],[Tiempo_lineal (ns)]]&lt;$I$509)</f>
        <v>0</v>
      </c>
      <c r="Z90" t="b">
        <f>OR(Tabla4119[[#This Row],[Tiempo_normal (ns)]]&gt;$J$508,Tabla4119[[#This Row],[Tiempo_normal (ns)]]&lt;$J$509)</f>
        <v>0</v>
      </c>
      <c r="AA90" s="5">
        <v>87</v>
      </c>
      <c r="AB90" t="b">
        <f>OR(Tabla51210[[#This Row],[Tiempo_lineal (ns)]]&gt;$L$508,Tabla51210[[#This Row],[Tiempo_lineal (ns)]]&lt;$L$509)</f>
        <v>0</v>
      </c>
      <c r="AC90" t="b">
        <f>OR(Tabla51210[[#This Row],[Tiempo_normal (ns)]]&gt;$M$508,Tabla51210[[#This Row],[Tiempo_normal (ns)]]&lt;$M$509)</f>
        <v>0</v>
      </c>
      <c r="AD90" s="5">
        <v>87</v>
      </c>
      <c r="AE90" t="b">
        <f>OR(Tabla61311[[#This Row],[Tiempo_lineal (ns)]]&gt;$O$508,Tabla61311[[#This Row],[Tiempo_lineal (ns)]]&lt;$O$509)</f>
        <v>0</v>
      </c>
      <c r="AF90" s="6" t="b">
        <f>OR(Tabla61311[[#This Row],[Tiempo_normal (ns)]]&gt;$P$508,Tabla61311[[#This Row],[Tiempo_normal (ns)]]&lt;$P$509)</f>
        <v>0</v>
      </c>
    </row>
    <row r="91" spans="2:32" x14ac:dyDescent="0.3">
      <c r="B91">
        <v>88</v>
      </c>
      <c r="C91">
        <v>4250</v>
      </c>
      <c r="D91">
        <v>3896</v>
      </c>
      <c r="E91">
        <v>88</v>
      </c>
      <c r="F91">
        <v>39393</v>
      </c>
      <c r="G91">
        <v>39706</v>
      </c>
      <c r="H91">
        <v>88</v>
      </c>
      <c r="I91">
        <v>382564</v>
      </c>
      <c r="J91">
        <v>386793</v>
      </c>
      <c r="K91">
        <v>88</v>
      </c>
      <c r="L91" s="35">
        <v>3988910</v>
      </c>
      <c r="M91" s="35">
        <v>6337860</v>
      </c>
      <c r="N91">
        <v>88</v>
      </c>
      <c r="O91" s="35">
        <v>54075400</v>
      </c>
      <c r="P91" s="35">
        <v>40761200</v>
      </c>
      <c r="R91" s="7">
        <v>88</v>
      </c>
      <c r="S91" t="b">
        <f>OR(Tabla197[[#This Row],[Tiempo_lineal (ns)]]&gt;$C$508,Tabla197[[#This Row],[Tiempo_lineal (ns)]]&lt;$C$509)</f>
        <v>0</v>
      </c>
      <c r="T91" t="b">
        <f>OR(Tabla197[[#This Row],[Tiempo_normal (ns)]]&gt;$D$508,Tabla197[[#This Row],[Tiempo_normal (ns)]]&lt;$D$509)</f>
        <v>0</v>
      </c>
      <c r="U91" s="7">
        <v>88</v>
      </c>
      <c r="V91" t="b">
        <f>OR(Tabla3108[[#This Row],[Tiempo_lineal (ns)]]&gt;$F$508,Tabla3108[[#This Row],[Tiempo_lineal (ns)]]&lt;$F$509)</f>
        <v>0</v>
      </c>
      <c r="W91" t="b">
        <f>OR(Tabla3108[[#This Row],[Tiempo_normal (ns)]]&gt;$G$508,Tabla3108[[#This Row],[Tiempo_normal (ns)]]&lt;$G$509)</f>
        <v>0</v>
      </c>
      <c r="X91" s="7">
        <v>88</v>
      </c>
      <c r="Y91" t="b">
        <f>OR(Tabla4119[[#This Row],[Tiempo_lineal (ns)]]&gt;$I$508,Tabla4119[[#This Row],[Tiempo_lineal (ns)]]&lt;$I$509)</f>
        <v>0</v>
      </c>
      <c r="Z91" t="b">
        <f>OR(Tabla4119[[#This Row],[Tiempo_normal (ns)]]&gt;$J$508,Tabla4119[[#This Row],[Tiempo_normal (ns)]]&lt;$J$509)</f>
        <v>0</v>
      </c>
      <c r="AA91" s="7">
        <v>88</v>
      </c>
      <c r="AB91" t="b">
        <f>OR(Tabla51210[[#This Row],[Tiempo_lineal (ns)]]&gt;$L$508,Tabla51210[[#This Row],[Tiempo_lineal (ns)]]&lt;$L$509)</f>
        <v>0</v>
      </c>
      <c r="AC91" t="b">
        <f>OR(Tabla51210[[#This Row],[Tiempo_normal (ns)]]&gt;$M$508,Tabla51210[[#This Row],[Tiempo_normal (ns)]]&lt;$M$509)</f>
        <v>1</v>
      </c>
      <c r="AD91" s="7">
        <v>88</v>
      </c>
      <c r="AE91" t="b">
        <f>OR(Tabla61311[[#This Row],[Tiempo_lineal (ns)]]&gt;$O$508,Tabla61311[[#This Row],[Tiempo_lineal (ns)]]&lt;$O$509)</f>
        <v>1</v>
      </c>
      <c r="AF91" s="6" t="b">
        <f>OR(Tabla61311[[#This Row],[Tiempo_normal (ns)]]&gt;$P$508,Tabla61311[[#This Row],[Tiempo_normal (ns)]]&lt;$P$509)</f>
        <v>0</v>
      </c>
    </row>
    <row r="92" spans="2:32" x14ac:dyDescent="0.3">
      <c r="B92">
        <v>89</v>
      </c>
      <c r="C92">
        <v>4328</v>
      </c>
      <c r="D92">
        <v>3848</v>
      </c>
      <c r="E92">
        <v>89</v>
      </c>
      <c r="F92">
        <v>39479</v>
      </c>
      <c r="G92">
        <v>38068</v>
      </c>
      <c r="H92">
        <v>89</v>
      </c>
      <c r="I92">
        <v>385464</v>
      </c>
      <c r="J92">
        <v>383928</v>
      </c>
      <c r="K92">
        <v>89</v>
      </c>
      <c r="L92" s="35">
        <v>4505020</v>
      </c>
      <c r="M92" s="35">
        <v>3997260</v>
      </c>
      <c r="N92">
        <v>89</v>
      </c>
      <c r="O92" s="35">
        <v>41969500</v>
      </c>
      <c r="P92" s="35">
        <v>39708300</v>
      </c>
      <c r="R92" s="5">
        <v>89</v>
      </c>
      <c r="S92" t="b">
        <f>OR(Tabla197[[#This Row],[Tiempo_lineal (ns)]]&gt;$C$508,Tabla197[[#This Row],[Tiempo_lineal (ns)]]&lt;$C$509)</f>
        <v>0</v>
      </c>
      <c r="T92" t="b">
        <f>OR(Tabla197[[#This Row],[Tiempo_normal (ns)]]&gt;$D$508,Tabla197[[#This Row],[Tiempo_normal (ns)]]&lt;$D$509)</f>
        <v>0</v>
      </c>
      <c r="U92" s="5">
        <v>89</v>
      </c>
      <c r="V92" t="b">
        <f>OR(Tabla3108[[#This Row],[Tiempo_lineal (ns)]]&gt;$F$508,Tabla3108[[#This Row],[Tiempo_lineal (ns)]]&lt;$F$509)</f>
        <v>0</v>
      </c>
      <c r="W92" t="b">
        <f>OR(Tabla3108[[#This Row],[Tiempo_normal (ns)]]&gt;$G$508,Tabla3108[[#This Row],[Tiempo_normal (ns)]]&lt;$G$509)</f>
        <v>0</v>
      </c>
      <c r="X92" s="5">
        <v>89</v>
      </c>
      <c r="Y92" t="b">
        <f>OR(Tabla4119[[#This Row],[Tiempo_lineal (ns)]]&gt;$I$508,Tabla4119[[#This Row],[Tiempo_lineal (ns)]]&lt;$I$509)</f>
        <v>0</v>
      </c>
      <c r="Z92" t="b">
        <f>OR(Tabla4119[[#This Row],[Tiempo_normal (ns)]]&gt;$J$508,Tabla4119[[#This Row],[Tiempo_normal (ns)]]&lt;$J$509)</f>
        <v>0</v>
      </c>
      <c r="AA92" s="5">
        <v>89</v>
      </c>
      <c r="AB92" t="b">
        <f>OR(Tabla51210[[#This Row],[Tiempo_lineal (ns)]]&gt;$L$508,Tabla51210[[#This Row],[Tiempo_lineal (ns)]]&lt;$L$509)</f>
        <v>0</v>
      </c>
      <c r="AC92" t="b">
        <f>OR(Tabla51210[[#This Row],[Tiempo_normal (ns)]]&gt;$M$508,Tabla51210[[#This Row],[Tiempo_normal (ns)]]&lt;$M$509)</f>
        <v>0</v>
      </c>
      <c r="AD92" s="5">
        <v>89</v>
      </c>
      <c r="AE92" t="b">
        <f>OR(Tabla61311[[#This Row],[Tiempo_lineal (ns)]]&gt;$O$508,Tabla61311[[#This Row],[Tiempo_lineal (ns)]]&lt;$O$509)</f>
        <v>0</v>
      </c>
      <c r="AF92" s="6" t="b">
        <f>OR(Tabla61311[[#This Row],[Tiempo_normal (ns)]]&gt;$P$508,Tabla61311[[#This Row],[Tiempo_normal (ns)]]&lt;$P$509)</f>
        <v>0</v>
      </c>
    </row>
    <row r="93" spans="2:32" x14ac:dyDescent="0.3">
      <c r="B93">
        <v>90</v>
      </c>
      <c r="C93">
        <v>4433</v>
      </c>
      <c r="D93">
        <v>3932</v>
      </c>
      <c r="E93">
        <v>90</v>
      </c>
      <c r="F93">
        <v>41264</v>
      </c>
      <c r="G93">
        <v>39034</v>
      </c>
      <c r="H93">
        <v>90</v>
      </c>
      <c r="I93">
        <v>417918</v>
      </c>
      <c r="J93">
        <v>382287</v>
      </c>
      <c r="K93">
        <v>90</v>
      </c>
      <c r="L93" s="35">
        <v>4075900</v>
      </c>
      <c r="M93" s="35">
        <v>4149810</v>
      </c>
      <c r="N93">
        <v>90</v>
      </c>
      <c r="O93" s="35">
        <v>51055600</v>
      </c>
      <c r="P93" s="35">
        <v>41385100</v>
      </c>
      <c r="R93" s="7">
        <v>90</v>
      </c>
      <c r="S93" t="b">
        <f>OR(Tabla197[[#This Row],[Tiempo_lineal (ns)]]&gt;$C$508,Tabla197[[#This Row],[Tiempo_lineal (ns)]]&lt;$C$509)</f>
        <v>0</v>
      </c>
      <c r="T93" t="b">
        <f>OR(Tabla197[[#This Row],[Tiempo_normal (ns)]]&gt;$D$508,Tabla197[[#This Row],[Tiempo_normal (ns)]]&lt;$D$509)</f>
        <v>0</v>
      </c>
      <c r="U93" s="7">
        <v>90</v>
      </c>
      <c r="V93" t="b">
        <f>OR(Tabla3108[[#This Row],[Tiempo_lineal (ns)]]&gt;$F$508,Tabla3108[[#This Row],[Tiempo_lineal (ns)]]&lt;$F$509)</f>
        <v>0</v>
      </c>
      <c r="W93" t="b">
        <f>OR(Tabla3108[[#This Row],[Tiempo_normal (ns)]]&gt;$G$508,Tabla3108[[#This Row],[Tiempo_normal (ns)]]&lt;$G$509)</f>
        <v>0</v>
      </c>
      <c r="X93" s="7">
        <v>90</v>
      </c>
      <c r="Y93" t="b">
        <f>OR(Tabla4119[[#This Row],[Tiempo_lineal (ns)]]&gt;$I$508,Tabla4119[[#This Row],[Tiempo_lineal (ns)]]&lt;$I$509)</f>
        <v>0</v>
      </c>
      <c r="Z93" t="b">
        <f>OR(Tabla4119[[#This Row],[Tiempo_normal (ns)]]&gt;$J$508,Tabla4119[[#This Row],[Tiempo_normal (ns)]]&lt;$J$509)</f>
        <v>0</v>
      </c>
      <c r="AA93" s="7">
        <v>90</v>
      </c>
      <c r="AB93" t="b">
        <f>OR(Tabla51210[[#This Row],[Tiempo_lineal (ns)]]&gt;$L$508,Tabla51210[[#This Row],[Tiempo_lineal (ns)]]&lt;$L$509)</f>
        <v>0</v>
      </c>
      <c r="AC93" t="b">
        <f>OR(Tabla51210[[#This Row],[Tiempo_normal (ns)]]&gt;$M$508,Tabla51210[[#This Row],[Tiempo_normal (ns)]]&lt;$M$509)</f>
        <v>0</v>
      </c>
      <c r="AD93" s="7">
        <v>90</v>
      </c>
      <c r="AE93" t="b">
        <f>OR(Tabla61311[[#This Row],[Tiempo_lineal (ns)]]&gt;$O$508,Tabla61311[[#This Row],[Tiempo_lineal (ns)]]&lt;$O$509)</f>
        <v>1</v>
      </c>
      <c r="AF93" s="6" t="b">
        <f>OR(Tabla61311[[#This Row],[Tiempo_normal (ns)]]&gt;$P$508,Tabla61311[[#This Row],[Tiempo_normal (ns)]]&lt;$P$509)</f>
        <v>0</v>
      </c>
    </row>
    <row r="94" spans="2:32" x14ac:dyDescent="0.3">
      <c r="B94">
        <v>91</v>
      </c>
      <c r="C94">
        <v>5254</v>
      </c>
      <c r="D94">
        <v>3991</v>
      </c>
      <c r="E94">
        <v>91</v>
      </c>
      <c r="F94">
        <v>39107</v>
      </c>
      <c r="G94">
        <v>38873</v>
      </c>
      <c r="H94">
        <v>91</v>
      </c>
      <c r="I94">
        <v>427819</v>
      </c>
      <c r="J94">
        <v>391802</v>
      </c>
      <c r="K94">
        <v>91</v>
      </c>
      <c r="L94" s="35">
        <v>4063060</v>
      </c>
      <c r="M94" s="35">
        <v>4024270</v>
      </c>
      <c r="N94">
        <v>91</v>
      </c>
      <c r="O94" s="35">
        <v>41815700</v>
      </c>
      <c r="P94" s="35">
        <v>43818200</v>
      </c>
      <c r="R94" s="5">
        <v>91</v>
      </c>
      <c r="S94" t="b">
        <f>OR(Tabla197[[#This Row],[Tiempo_lineal (ns)]]&gt;$C$508,Tabla197[[#This Row],[Tiempo_lineal (ns)]]&lt;$C$509)</f>
        <v>0</v>
      </c>
      <c r="T94" t="b">
        <f>OR(Tabla197[[#This Row],[Tiempo_normal (ns)]]&gt;$D$508,Tabla197[[#This Row],[Tiempo_normal (ns)]]&lt;$D$509)</f>
        <v>0</v>
      </c>
      <c r="U94" s="5">
        <v>91</v>
      </c>
      <c r="V94" t="b">
        <f>OR(Tabla3108[[#This Row],[Tiempo_lineal (ns)]]&gt;$F$508,Tabla3108[[#This Row],[Tiempo_lineal (ns)]]&lt;$F$509)</f>
        <v>0</v>
      </c>
      <c r="W94" t="b">
        <f>OR(Tabla3108[[#This Row],[Tiempo_normal (ns)]]&gt;$G$508,Tabla3108[[#This Row],[Tiempo_normal (ns)]]&lt;$G$509)</f>
        <v>0</v>
      </c>
      <c r="X94" s="5">
        <v>91</v>
      </c>
      <c r="Y94" t="b">
        <f>OR(Tabla4119[[#This Row],[Tiempo_lineal (ns)]]&gt;$I$508,Tabla4119[[#This Row],[Tiempo_lineal (ns)]]&lt;$I$509)</f>
        <v>0</v>
      </c>
      <c r="Z94" t="b">
        <f>OR(Tabla4119[[#This Row],[Tiempo_normal (ns)]]&gt;$J$508,Tabla4119[[#This Row],[Tiempo_normal (ns)]]&lt;$J$509)</f>
        <v>0</v>
      </c>
      <c r="AA94" s="5">
        <v>91</v>
      </c>
      <c r="AB94" t="b">
        <f>OR(Tabla51210[[#This Row],[Tiempo_lineal (ns)]]&gt;$L$508,Tabla51210[[#This Row],[Tiempo_lineal (ns)]]&lt;$L$509)</f>
        <v>0</v>
      </c>
      <c r="AC94" t="b">
        <f>OR(Tabla51210[[#This Row],[Tiempo_normal (ns)]]&gt;$M$508,Tabla51210[[#This Row],[Tiempo_normal (ns)]]&lt;$M$509)</f>
        <v>0</v>
      </c>
      <c r="AD94" s="5">
        <v>91</v>
      </c>
      <c r="AE94" t="b">
        <f>OR(Tabla61311[[#This Row],[Tiempo_lineal (ns)]]&gt;$O$508,Tabla61311[[#This Row],[Tiempo_lineal (ns)]]&lt;$O$509)</f>
        <v>0</v>
      </c>
      <c r="AF94" s="6" t="b">
        <f>OR(Tabla61311[[#This Row],[Tiempo_normal (ns)]]&gt;$P$508,Tabla61311[[#This Row],[Tiempo_normal (ns)]]&lt;$P$509)</f>
        <v>0</v>
      </c>
    </row>
    <row r="95" spans="2:32" x14ac:dyDescent="0.3">
      <c r="B95">
        <v>92</v>
      </c>
      <c r="C95">
        <v>4318</v>
      </c>
      <c r="D95">
        <v>4522</v>
      </c>
      <c r="E95">
        <v>92</v>
      </c>
      <c r="F95">
        <v>38839</v>
      </c>
      <c r="G95">
        <v>40924</v>
      </c>
      <c r="H95">
        <v>92</v>
      </c>
      <c r="I95">
        <v>387528</v>
      </c>
      <c r="J95">
        <v>410762</v>
      </c>
      <c r="K95">
        <v>92</v>
      </c>
      <c r="L95" s="35">
        <v>4063940</v>
      </c>
      <c r="M95" s="35">
        <v>4021830</v>
      </c>
      <c r="N95">
        <v>92</v>
      </c>
      <c r="O95" s="35">
        <v>40796400</v>
      </c>
      <c r="P95" s="35">
        <v>41043700</v>
      </c>
      <c r="R95" s="7">
        <v>92</v>
      </c>
      <c r="S95" t="b">
        <f>OR(Tabla197[[#This Row],[Tiempo_lineal (ns)]]&gt;$C$508,Tabla197[[#This Row],[Tiempo_lineal (ns)]]&lt;$C$509)</f>
        <v>0</v>
      </c>
      <c r="T95" t="b">
        <f>OR(Tabla197[[#This Row],[Tiempo_normal (ns)]]&gt;$D$508,Tabla197[[#This Row],[Tiempo_normal (ns)]]&lt;$D$509)</f>
        <v>0</v>
      </c>
      <c r="U95" s="7">
        <v>92</v>
      </c>
      <c r="V95" t="b">
        <f>OR(Tabla3108[[#This Row],[Tiempo_lineal (ns)]]&gt;$F$508,Tabla3108[[#This Row],[Tiempo_lineal (ns)]]&lt;$F$509)</f>
        <v>0</v>
      </c>
      <c r="W95" t="b">
        <f>OR(Tabla3108[[#This Row],[Tiempo_normal (ns)]]&gt;$G$508,Tabla3108[[#This Row],[Tiempo_normal (ns)]]&lt;$G$509)</f>
        <v>0</v>
      </c>
      <c r="X95" s="7">
        <v>92</v>
      </c>
      <c r="Y95" t="b">
        <f>OR(Tabla4119[[#This Row],[Tiempo_lineal (ns)]]&gt;$I$508,Tabla4119[[#This Row],[Tiempo_lineal (ns)]]&lt;$I$509)</f>
        <v>0</v>
      </c>
      <c r="Z95" t="b">
        <f>OR(Tabla4119[[#This Row],[Tiempo_normal (ns)]]&gt;$J$508,Tabla4119[[#This Row],[Tiempo_normal (ns)]]&lt;$J$509)</f>
        <v>0</v>
      </c>
      <c r="AA95" s="7">
        <v>92</v>
      </c>
      <c r="AB95" t="b">
        <f>OR(Tabla51210[[#This Row],[Tiempo_lineal (ns)]]&gt;$L$508,Tabla51210[[#This Row],[Tiempo_lineal (ns)]]&lt;$L$509)</f>
        <v>0</v>
      </c>
      <c r="AC95" t="b">
        <f>OR(Tabla51210[[#This Row],[Tiempo_normal (ns)]]&gt;$M$508,Tabla51210[[#This Row],[Tiempo_normal (ns)]]&lt;$M$509)</f>
        <v>0</v>
      </c>
      <c r="AD95" s="7">
        <v>92</v>
      </c>
      <c r="AE95" t="b">
        <f>OR(Tabla61311[[#This Row],[Tiempo_lineal (ns)]]&gt;$O$508,Tabla61311[[#This Row],[Tiempo_lineal (ns)]]&lt;$O$509)</f>
        <v>0</v>
      </c>
      <c r="AF95" s="6" t="b">
        <f>OR(Tabla61311[[#This Row],[Tiempo_normal (ns)]]&gt;$P$508,Tabla61311[[#This Row],[Tiempo_normal (ns)]]&lt;$P$509)</f>
        <v>0</v>
      </c>
    </row>
    <row r="96" spans="2:32" x14ac:dyDescent="0.3">
      <c r="B96">
        <v>93</v>
      </c>
      <c r="C96">
        <v>4459</v>
      </c>
      <c r="D96">
        <v>3897</v>
      </c>
      <c r="E96">
        <v>93</v>
      </c>
      <c r="F96">
        <v>38703</v>
      </c>
      <c r="G96">
        <v>38667</v>
      </c>
      <c r="H96">
        <v>93</v>
      </c>
      <c r="I96">
        <v>413571</v>
      </c>
      <c r="J96">
        <v>376744</v>
      </c>
      <c r="K96">
        <v>93</v>
      </c>
      <c r="L96" s="35">
        <v>4357120</v>
      </c>
      <c r="M96" s="35">
        <v>4128110</v>
      </c>
      <c r="N96">
        <v>93</v>
      </c>
      <c r="O96" s="35">
        <v>42068300</v>
      </c>
      <c r="P96" s="35">
        <v>39848400</v>
      </c>
      <c r="R96" s="5">
        <v>93</v>
      </c>
      <c r="S96" t="b">
        <f>OR(Tabla197[[#This Row],[Tiempo_lineal (ns)]]&gt;$C$508,Tabla197[[#This Row],[Tiempo_lineal (ns)]]&lt;$C$509)</f>
        <v>0</v>
      </c>
      <c r="T96" t="b">
        <f>OR(Tabla197[[#This Row],[Tiempo_normal (ns)]]&gt;$D$508,Tabla197[[#This Row],[Tiempo_normal (ns)]]&lt;$D$509)</f>
        <v>0</v>
      </c>
      <c r="U96" s="5">
        <v>93</v>
      </c>
      <c r="V96" t="b">
        <f>OR(Tabla3108[[#This Row],[Tiempo_lineal (ns)]]&gt;$F$508,Tabla3108[[#This Row],[Tiempo_lineal (ns)]]&lt;$F$509)</f>
        <v>0</v>
      </c>
      <c r="W96" t="b">
        <f>OR(Tabla3108[[#This Row],[Tiempo_normal (ns)]]&gt;$G$508,Tabla3108[[#This Row],[Tiempo_normal (ns)]]&lt;$G$509)</f>
        <v>0</v>
      </c>
      <c r="X96" s="5">
        <v>93</v>
      </c>
      <c r="Y96" t="b">
        <f>OR(Tabla4119[[#This Row],[Tiempo_lineal (ns)]]&gt;$I$508,Tabla4119[[#This Row],[Tiempo_lineal (ns)]]&lt;$I$509)</f>
        <v>0</v>
      </c>
      <c r="Z96" t="b">
        <f>OR(Tabla4119[[#This Row],[Tiempo_normal (ns)]]&gt;$J$508,Tabla4119[[#This Row],[Tiempo_normal (ns)]]&lt;$J$509)</f>
        <v>0</v>
      </c>
      <c r="AA96" s="5">
        <v>93</v>
      </c>
      <c r="AB96" t="b">
        <f>OR(Tabla51210[[#This Row],[Tiempo_lineal (ns)]]&gt;$L$508,Tabla51210[[#This Row],[Tiempo_lineal (ns)]]&lt;$L$509)</f>
        <v>0</v>
      </c>
      <c r="AC96" t="b">
        <f>OR(Tabla51210[[#This Row],[Tiempo_normal (ns)]]&gt;$M$508,Tabla51210[[#This Row],[Tiempo_normal (ns)]]&lt;$M$509)</f>
        <v>0</v>
      </c>
      <c r="AD96" s="5">
        <v>93</v>
      </c>
      <c r="AE96" t="b">
        <f>OR(Tabla61311[[#This Row],[Tiempo_lineal (ns)]]&gt;$O$508,Tabla61311[[#This Row],[Tiempo_lineal (ns)]]&lt;$O$509)</f>
        <v>0</v>
      </c>
      <c r="AF96" s="6" t="b">
        <f>OR(Tabla61311[[#This Row],[Tiempo_normal (ns)]]&gt;$P$508,Tabla61311[[#This Row],[Tiempo_normal (ns)]]&lt;$P$509)</f>
        <v>0</v>
      </c>
    </row>
    <row r="97" spans="2:32" x14ac:dyDescent="0.3">
      <c r="B97">
        <v>94</v>
      </c>
      <c r="C97">
        <v>4428</v>
      </c>
      <c r="D97">
        <v>3976</v>
      </c>
      <c r="E97">
        <v>94</v>
      </c>
      <c r="F97">
        <v>38488</v>
      </c>
      <c r="G97">
        <v>37468</v>
      </c>
      <c r="H97">
        <v>94</v>
      </c>
      <c r="I97">
        <v>435175</v>
      </c>
      <c r="J97">
        <v>449310</v>
      </c>
      <c r="K97">
        <v>94</v>
      </c>
      <c r="L97" s="35">
        <v>4044500</v>
      </c>
      <c r="M97" s="35">
        <v>4715160</v>
      </c>
      <c r="N97">
        <v>94</v>
      </c>
      <c r="O97" s="35">
        <v>41110300</v>
      </c>
      <c r="P97" s="35">
        <v>40156500</v>
      </c>
      <c r="R97" s="7">
        <v>94</v>
      </c>
      <c r="S97" t="b">
        <f>OR(Tabla197[[#This Row],[Tiempo_lineal (ns)]]&gt;$C$508,Tabla197[[#This Row],[Tiempo_lineal (ns)]]&lt;$C$509)</f>
        <v>0</v>
      </c>
      <c r="T97" t="b">
        <f>OR(Tabla197[[#This Row],[Tiempo_normal (ns)]]&gt;$D$508,Tabla197[[#This Row],[Tiempo_normal (ns)]]&lt;$D$509)</f>
        <v>0</v>
      </c>
      <c r="U97" s="7">
        <v>94</v>
      </c>
      <c r="V97" t="b">
        <f>OR(Tabla3108[[#This Row],[Tiempo_lineal (ns)]]&gt;$F$508,Tabla3108[[#This Row],[Tiempo_lineal (ns)]]&lt;$F$509)</f>
        <v>0</v>
      </c>
      <c r="W97" t="b">
        <f>OR(Tabla3108[[#This Row],[Tiempo_normal (ns)]]&gt;$G$508,Tabla3108[[#This Row],[Tiempo_normal (ns)]]&lt;$G$509)</f>
        <v>0</v>
      </c>
      <c r="X97" s="7">
        <v>94</v>
      </c>
      <c r="Y97" t="b">
        <f>OR(Tabla4119[[#This Row],[Tiempo_lineal (ns)]]&gt;$I$508,Tabla4119[[#This Row],[Tiempo_lineal (ns)]]&lt;$I$509)</f>
        <v>0</v>
      </c>
      <c r="Z97" t="b">
        <f>OR(Tabla4119[[#This Row],[Tiempo_normal (ns)]]&gt;$J$508,Tabla4119[[#This Row],[Tiempo_normal (ns)]]&lt;$J$509)</f>
        <v>0</v>
      </c>
      <c r="AA97" s="7">
        <v>94</v>
      </c>
      <c r="AB97" t="b">
        <f>OR(Tabla51210[[#This Row],[Tiempo_lineal (ns)]]&gt;$L$508,Tabla51210[[#This Row],[Tiempo_lineal (ns)]]&lt;$L$509)</f>
        <v>0</v>
      </c>
      <c r="AC97" t="b">
        <f>OR(Tabla51210[[#This Row],[Tiempo_normal (ns)]]&gt;$M$508,Tabla51210[[#This Row],[Tiempo_normal (ns)]]&lt;$M$509)</f>
        <v>1</v>
      </c>
      <c r="AD97" s="7">
        <v>94</v>
      </c>
      <c r="AE97" t="b">
        <f>OR(Tabla61311[[#This Row],[Tiempo_lineal (ns)]]&gt;$O$508,Tabla61311[[#This Row],[Tiempo_lineal (ns)]]&lt;$O$509)</f>
        <v>0</v>
      </c>
      <c r="AF97" s="6" t="b">
        <f>OR(Tabla61311[[#This Row],[Tiempo_normal (ns)]]&gt;$P$508,Tabla61311[[#This Row],[Tiempo_normal (ns)]]&lt;$P$509)</f>
        <v>0</v>
      </c>
    </row>
    <row r="98" spans="2:32" x14ac:dyDescent="0.3">
      <c r="B98">
        <v>95</v>
      </c>
      <c r="C98">
        <v>4309</v>
      </c>
      <c r="D98">
        <v>4102</v>
      </c>
      <c r="E98">
        <v>95</v>
      </c>
      <c r="F98">
        <v>38487</v>
      </c>
      <c r="G98">
        <v>49652</v>
      </c>
      <c r="H98">
        <v>95</v>
      </c>
      <c r="I98">
        <v>417976</v>
      </c>
      <c r="J98">
        <v>379044</v>
      </c>
      <c r="K98">
        <v>95</v>
      </c>
      <c r="L98" s="35">
        <v>5096480</v>
      </c>
      <c r="M98" s="35">
        <v>4402540</v>
      </c>
      <c r="N98">
        <v>95</v>
      </c>
      <c r="O98" s="35">
        <v>41202000</v>
      </c>
      <c r="P98" s="35">
        <v>43420900</v>
      </c>
      <c r="R98" s="5">
        <v>95</v>
      </c>
      <c r="S98" t="b">
        <f>OR(Tabla197[[#This Row],[Tiempo_lineal (ns)]]&gt;$C$508,Tabla197[[#This Row],[Tiempo_lineal (ns)]]&lt;$C$509)</f>
        <v>0</v>
      </c>
      <c r="T98" t="b">
        <f>OR(Tabla197[[#This Row],[Tiempo_normal (ns)]]&gt;$D$508,Tabla197[[#This Row],[Tiempo_normal (ns)]]&lt;$D$509)</f>
        <v>0</v>
      </c>
      <c r="U98" s="5">
        <v>95</v>
      </c>
      <c r="V98" t="b">
        <f>OR(Tabla3108[[#This Row],[Tiempo_lineal (ns)]]&gt;$F$508,Tabla3108[[#This Row],[Tiempo_lineal (ns)]]&lt;$F$509)</f>
        <v>0</v>
      </c>
      <c r="W98" t="b">
        <f>OR(Tabla3108[[#This Row],[Tiempo_normal (ns)]]&gt;$G$508,Tabla3108[[#This Row],[Tiempo_normal (ns)]]&lt;$G$509)</f>
        <v>1</v>
      </c>
      <c r="X98" s="5">
        <v>95</v>
      </c>
      <c r="Y98" t="b">
        <f>OR(Tabla4119[[#This Row],[Tiempo_lineal (ns)]]&gt;$I$508,Tabla4119[[#This Row],[Tiempo_lineal (ns)]]&lt;$I$509)</f>
        <v>0</v>
      </c>
      <c r="Z98" t="b">
        <f>OR(Tabla4119[[#This Row],[Tiempo_normal (ns)]]&gt;$J$508,Tabla4119[[#This Row],[Tiempo_normal (ns)]]&lt;$J$509)</f>
        <v>0</v>
      </c>
      <c r="AA98" s="5">
        <v>95</v>
      </c>
      <c r="AB98" t="b">
        <f>OR(Tabla51210[[#This Row],[Tiempo_lineal (ns)]]&gt;$L$508,Tabla51210[[#This Row],[Tiempo_lineal (ns)]]&lt;$L$509)</f>
        <v>1</v>
      </c>
      <c r="AC98" t="b">
        <f>OR(Tabla51210[[#This Row],[Tiempo_normal (ns)]]&gt;$M$508,Tabla51210[[#This Row],[Tiempo_normal (ns)]]&lt;$M$509)</f>
        <v>0</v>
      </c>
      <c r="AD98" s="5">
        <v>95</v>
      </c>
      <c r="AE98" t="b">
        <f>OR(Tabla61311[[#This Row],[Tiempo_lineal (ns)]]&gt;$O$508,Tabla61311[[#This Row],[Tiempo_lineal (ns)]]&lt;$O$509)</f>
        <v>0</v>
      </c>
      <c r="AF98" s="6" t="b">
        <f>OR(Tabla61311[[#This Row],[Tiempo_normal (ns)]]&gt;$P$508,Tabla61311[[#This Row],[Tiempo_normal (ns)]]&lt;$P$509)</f>
        <v>0</v>
      </c>
    </row>
    <row r="99" spans="2:32" x14ac:dyDescent="0.3">
      <c r="B99">
        <v>96</v>
      </c>
      <c r="C99">
        <v>4467</v>
      </c>
      <c r="D99">
        <v>3902</v>
      </c>
      <c r="E99">
        <v>96</v>
      </c>
      <c r="F99">
        <v>40837</v>
      </c>
      <c r="G99">
        <v>38680</v>
      </c>
      <c r="H99">
        <v>96</v>
      </c>
      <c r="I99">
        <v>419562</v>
      </c>
      <c r="J99">
        <v>383829</v>
      </c>
      <c r="K99">
        <v>96</v>
      </c>
      <c r="L99" s="35">
        <v>4067290</v>
      </c>
      <c r="M99" s="35">
        <v>4084790</v>
      </c>
      <c r="N99">
        <v>96</v>
      </c>
      <c r="O99" s="35">
        <v>44153300</v>
      </c>
      <c r="P99" s="35">
        <v>41490800</v>
      </c>
      <c r="R99" s="7">
        <v>96</v>
      </c>
      <c r="S99" t="b">
        <f>OR(Tabla197[[#This Row],[Tiempo_lineal (ns)]]&gt;$C$508,Tabla197[[#This Row],[Tiempo_lineal (ns)]]&lt;$C$509)</f>
        <v>0</v>
      </c>
      <c r="T99" t="b">
        <f>OR(Tabla197[[#This Row],[Tiempo_normal (ns)]]&gt;$D$508,Tabla197[[#This Row],[Tiempo_normal (ns)]]&lt;$D$509)</f>
        <v>0</v>
      </c>
      <c r="U99" s="7">
        <v>96</v>
      </c>
      <c r="V99" t="b">
        <f>OR(Tabla3108[[#This Row],[Tiempo_lineal (ns)]]&gt;$F$508,Tabla3108[[#This Row],[Tiempo_lineal (ns)]]&lt;$F$509)</f>
        <v>0</v>
      </c>
      <c r="W99" t="b">
        <f>OR(Tabla3108[[#This Row],[Tiempo_normal (ns)]]&gt;$G$508,Tabla3108[[#This Row],[Tiempo_normal (ns)]]&lt;$G$509)</f>
        <v>0</v>
      </c>
      <c r="X99" s="7">
        <v>96</v>
      </c>
      <c r="Y99" t="b">
        <f>OR(Tabla4119[[#This Row],[Tiempo_lineal (ns)]]&gt;$I$508,Tabla4119[[#This Row],[Tiempo_lineal (ns)]]&lt;$I$509)</f>
        <v>0</v>
      </c>
      <c r="Z99" t="b">
        <f>OR(Tabla4119[[#This Row],[Tiempo_normal (ns)]]&gt;$J$508,Tabla4119[[#This Row],[Tiempo_normal (ns)]]&lt;$J$509)</f>
        <v>0</v>
      </c>
      <c r="AA99" s="7">
        <v>96</v>
      </c>
      <c r="AB99" t="b">
        <f>OR(Tabla51210[[#This Row],[Tiempo_lineal (ns)]]&gt;$L$508,Tabla51210[[#This Row],[Tiempo_lineal (ns)]]&lt;$L$509)</f>
        <v>0</v>
      </c>
      <c r="AC99" t="b">
        <f>OR(Tabla51210[[#This Row],[Tiempo_normal (ns)]]&gt;$M$508,Tabla51210[[#This Row],[Tiempo_normal (ns)]]&lt;$M$509)</f>
        <v>0</v>
      </c>
      <c r="AD99" s="7">
        <v>96</v>
      </c>
      <c r="AE99" t="b">
        <f>OR(Tabla61311[[#This Row],[Tiempo_lineal (ns)]]&gt;$O$508,Tabla61311[[#This Row],[Tiempo_lineal (ns)]]&lt;$O$509)</f>
        <v>0</v>
      </c>
      <c r="AF99" s="6" t="b">
        <f>OR(Tabla61311[[#This Row],[Tiempo_normal (ns)]]&gt;$P$508,Tabla61311[[#This Row],[Tiempo_normal (ns)]]&lt;$P$509)</f>
        <v>0</v>
      </c>
    </row>
    <row r="100" spans="2:32" x14ac:dyDescent="0.3">
      <c r="B100">
        <v>97</v>
      </c>
      <c r="C100">
        <v>4364</v>
      </c>
      <c r="D100">
        <v>3921</v>
      </c>
      <c r="E100">
        <v>97</v>
      </c>
      <c r="F100">
        <v>46254</v>
      </c>
      <c r="G100">
        <v>37564</v>
      </c>
      <c r="H100">
        <v>97</v>
      </c>
      <c r="I100">
        <v>389437</v>
      </c>
      <c r="J100">
        <v>432160</v>
      </c>
      <c r="K100">
        <v>97</v>
      </c>
      <c r="L100" s="35">
        <v>4046510</v>
      </c>
      <c r="M100" s="35">
        <v>3974790</v>
      </c>
      <c r="N100">
        <v>97</v>
      </c>
      <c r="O100" s="35">
        <v>41058600</v>
      </c>
      <c r="P100" s="35">
        <v>39991800</v>
      </c>
      <c r="R100" s="5">
        <v>97</v>
      </c>
      <c r="S100" t="b">
        <f>OR(Tabla197[[#This Row],[Tiempo_lineal (ns)]]&gt;$C$508,Tabla197[[#This Row],[Tiempo_lineal (ns)]]&lt;$C$509)</f>
        <v>0</v>
      </c>
      <c r="T100" t="b">
        <f>OR(Tabla197[[#This Row],[Tiempo_normal (ns)]]&gt;$D$508,Tabla197[[#This Row],[Tiempo_normal (ns)]]&lt;$D$509)</f>
        <v>0</v>
      </c>
      <c r="U100" s="5">
        <v>97</v>
      </c>
      <c r="V100" t="b">
        <f>OR(Tabla3108[[#This Row],[Tiempo_lineal (ns)]]&gt;$F$508,Tabla3108[[#This Row],[Tiempo_lineal (ns)]]&lt;$F$509)</f>
        <v>1</v>
      </c>
      <c r="W100" t="b">
        <f>OR(Tabla3108[[#This Row],[Tiempo_normal (ns)]]&gt;$G$508,Tabla3108[[#This Row],[Tiempo_normal (ns)]]&lt;$G$509)</f>
        <v>0</v>
      </c>
      <c r="X100" s="5">
        <v>97</v>
      </c>
      <c r="Y100" t="b">
        <f>OR(Tabla4119[[#This Row],[Tiempo_lineal (ns)]]&gt;$I$508,Tabla4119[[#This Row],[Tiempo_lineal (ns)]]&lt;$I$509)</f>
        <v>0</v>
      </c>
      <c r="Z100" t="b">
        <f>OR(Tabla4119[[#This Row],[Tiempo_normal (ns)]]&gt;$J$508,Tabla4119[[#This Row],[Tiempo_normal (ns)]]&lt;$J$509)</f>
        <v>0</v>
      </c>
      <c r="AA100" s="5">
        <v>97</v>
      </c>
      <c r="AB100" t="b">
        <f>OR(Tabla51210[[#This Row],[Tiempo_lineal (ns)]]&gt;$L$508,Tabla51210[[#This Row],[Tiempo_lineal (ns)]]&lt;$L$509)</f>
        <v>0</v>
      </c>
      <c r="AC100" t="b">
        <f>OR(Tabla51210[[#This Row],[Tiempo_normal (ns)]]&gt;$M$508,Tabla51210[[#This Row],[Tiempo_normal (ns)]]&lt;$M$509)</f>
        <v>0</v>
      </c>
      <c r="AD100" s="5">
        <v>97</v>
      </c>
      <c r="AE100" t="b">
        <f>OR(Tabla61311[[#This Row],[Tiempo_lineal (ns)]]&gt;$O$508,Tabla61311[[#This Row],[Tiempo_lineal (ns)]]&lt;$O$509)</f>
        <v>0</v>
      </c>
      <c r="AF100" s="6" t="b">
        <f>OR(Tabla61311[[#This Row],[Tiempo_normal (ns)]]&gt;$P$508,Tabla61311[[#This Row],[Tiempo_normal (ns)]]&lt;$P$509)</f>
        <v>0</v>
      </c>
    </row>
    <row r="101" spans="2:32" x14ac:dyDescent="0.3">
      <c r="B101">
        <v>98</v>
      </c>
      <c r="C101">
        <v>4417</v>
      </c>
      <c r="D101">
        <v>4151</v>
      </c>
      <c r="E101">
        <v>98</v>
      </c>
      <c r="F101">
        <v>38879</v>
      </c>
      <c r="G101">
        <v>37825</v>
      </c>
      <c r="H101">
        <v>98</v>
      </c>
      <c r="I101">
        <v>415136</v>
      </c>
      <c r="J101">
        <v>375991</v>
      </c>
      <c r="K101">
        <v>98</v>
      </c>
      <c r="L101" s="35">
        <v>4567790</v>
      </c>
      <c r="M101" s="35">
        <v>4280880</v>
      </c>
      <c r="N101">
        <v>98</v>
      </c>
      <c r="O101" s="35">
        <v>43601100</v>
      </c>
      <c r="P101" s="35">
        <v>40171800</v>
      </c>
      <c r="R101" s="7">
        <v>98</v>
      </c>
      <c r="S101" t="b">
        <f>OR(Tabla197[[#This Row],[Tiempo_lineal (ns)]]&gt;$C$508,Tabla197[[#This Row],[Tiempo_lineal (ns)]]&lt;$C$509)</f>
        <v>0</v>
      </c>
      <c r="T101" t="b">
        <f>OR(Tabla197[[#This Row],[Tiempo_normal (ns)]]&gt;$D$508,Tabla197[[#This Row],[Tiempo_normal (ns)]]&lt;$D$509)</f>
        <v>0</v>
      </c>
      <c r="U101" s="7">
        <v>98</v>
      </c>
      <c r="V101" t="b">
        <f>OR(Tabla3108[[#This Row],[Tiempo_lineal (ns)]]&gt;$F$508,Tabla3108[[#This Row],[Tiempo_lineal (ns)]]&lt;$F$509)</f>
        <v>0</v>
      </c>
      <c r="W101" t="b">
        <f>OR(Tabla3108[[#This Row],[Tiempo_normal (ns)]]&gt;$G$508,Tabla3108[[#This Row],[Tiempo_normal (ns)]]&lt;$G$509)</f>
        <v>0</v>
      </c>
      <c r="X101" s="7">
        <v>98</v>
      </c>
      <c r="Y101" t="b">
        <f>OR(Tabla4119[[#This Row],[Tiempo_lineal (ns)]]&gt;$I$508,Tabla4119[[#This Row],[Tiempo_lineal (ns)]]&lt;$I$509)</f>
        <v>0</v>
      </c>
      <c r="Z101" t="b">
        <f>OR(Tabla4119[[#This Row],[Tiempo_normal (ns)]]&gt;$J$508,Tabla4119[[#This Row],[Tiempo_normal (ns)]]&lt;$J$509)</f>
        <v>0</v>
      </c>
      <c r="AA101" s="7">
        <v>98</v>
      </c>
      <c r="AB101" t="b">
        <f>OR(Tabla51210[[#This Row],[Tiempo_lineal (ns)]]&gt;$L$508,Tabla51210[[#This Row],[Tiempo_lineal (ns)]]&lt;$L$509)</f>
        <v>0</v>
      </c>
      <c r="AC101" t="b">
        <f>OR(Tabla51210[[#This Row],[Tiempo_normal (ns)]]&gt;$M$508,Tabla51210[[#This Row],[Tiempo_normal (ns)]]&lt;$M$509)</f>
        <v>0</v>
      </c>
      <c r="AD101" s="7">
        <v>98</v>
      </c>
      <c r="AE101" t="b">
        <f>OR(Tabla61311[[#This Row],[Tiempo_lineal (ns)]]&gt;$O$508,Tabla61311[[#This Row],[Tiempo_lineal (ns)]]&lt;$O$509)</f>
        <v>0</v>
      </c>
      <c r="AF101" s="6" t="b">
        <f>OR(Tabla61311[[#This Row],[Tiempo_normal (ns)]]&gt;$P$508,Tabla61311[[#This Row],[Tiempo_normal (ns)]]&lt;$P$509)</f>
        <v>0</v>
      </c>
    </row>
    <row r="102" spans="2:32" x14ac:dyDescent="0.3">
      <c r="B102">
        <v>99</v>
      </c>
      <c r="C102">
        <v>4319</v>
      </c>
      <c r="D102">
        <v>3941</v>
      </c>
      <c r="E102">
        <v>99</v>
      </c>
      <c r="F102">
        <v>38532</v>
      </c>
      <c r="G102">
        <v>37586</v>
      </c>
      <c r="H102">
        <v>99</v>
      </c>
      <c r="I102">
        <v>473297</v>
      </c>
      <c r="J102">
        <v>376454</v>
      </c>
      <c r="K102">
        <v>99</v>
      </c>
      <c r="L102" s="35">
        <v>4033590</v>
      </c>
      <c r="M102" s="35">
        <v>3931520</v>
      </c>
      <c r="N102">
        <v>99</v>
      </c>
      <c r="O102" s="35">
        <v>43010700</v>
      </c>
      <c r="P102" s="35">
        <v>40286100</v>
      </c>
      <c r="R102" s="5">
        <v>99</v>
      </c>
      <c r="S102" t="b">
        <f>OR(Tabla197[[#This Row],[Tiempo_lineal (ns)]]&gt;$C$508,Tabla197[[#This Row],[Tiempo_lineal (ns)]]&lt;$C$509)</f>
        <v>0</v>
      </c>
      <c r="T102" t="b">
        <f>OR(Tabla197[[#This Row],[Tiempo_normal (ns)]]&gt;$D$508,Tabla197[[#This Row],[Tiempo_normal (ns)]]&lt;$D$509)</f>
        <v>0</v>
      </c>
      <c r="U102" s="5">
        <v>99</v>
      </c>
      <c r="V102" t="b">
        <f>OR(Tabla3108[[#This Row],[Tiempo_lineal (ns)]]&gt;$F$508,Tabla3108[[#This Row],[Tiempo_lineal (ns)]]&lt;$F$509)</f>
        <v>0</v>
      </c>
      <c r="W102" t="b">
        <f>OR(Tabla3108[[#This Row],[Tiempo_normal (ns)]]&gt;$G$508,Tabla3108[[#This Row],[Tiempo_normal (ns)]]&lt;$G$509)</f>
        <v>0</v>
      </c>
      <c r="X102" s="5">
        <v>99</v>
      </c>
      <c r="Y102" t="b">
        <f>OR(Tabla4119[[#This Row],[Tiempo_lineal (ns)]]&gt;$I$508,Tabla4119[[#This Row],[Tiempo_lineal (ns)]]&lt;$I$509)</f>
        <v>0</v>
      </c>
      <c r="Z102" t="b">
        <f>OR(Tabla4119[[#This Row],[Tiempo_normal (ns)]]&gt;$J$508,Tabla4119[[#This Row],[Tiempo_normal (ns)]]&lt;$J$509)</f>
        <v>0</v>
      </c>
      <c r="AA102" s="5">
        <v>99</v>
      </c>
      <c r="AB102" t="b">
        <f>OR(Tabla51210[[#This Row],[Tiempo_lineal (ns)]]&gt;$L$508,Tabla51210[[#This Row],[Tiempo_lineal (ns)]]&lt;$L$509)</f>
        <v>0</v>
      </c>
      <c r="AC102" t="b">
        <f>OR(Tabla51210[[#This Row],[Tiempo_normal (ns)]]&gt;$M$508,Tabla51210[[#This Row],[Tiempo_normal (ns)]]&lt;$M$509)</f>
        <v>0</v>
      </c>
      <c r="AD102" s="5">
        <v>99</v>
      </c>
      <c r="AE102" t="b">
        <f>OR(Tabla61311[[#This Row],[Tiempo_lineal (ns)]]&gt;$O$508,Tabla61311[[#This Row],[Tiempo_lineal (ns)]]&lt;$O$509)</f>
        <v>0</v>
      </c>
      <c r="AF102" s="6" t="b">
        <f>OR(Tabla61311[[#This Row],[Tiempo_normal (ns)]]&gt;$P$508,Tabla61311[[#This Row],[Tiempo_normal (ns)]]&lt;$P$509)</f>
        <v>0</v>
      </c>
    </row>
    <row r="103" spans="2:32" x14ac:dyDescent="0.3">
      <c r="B103">
        <v>100</v>
      </c>
      <c r="C103">
        <v>4390</v>
      </c>
      <c r="D103">
        <v>3904</v>
      </c>
      <c r="E103">
        <v>100</v>
      </c>
      <c r="F103">
        <v>49849</v>
      </c>
      <c r="G103">
        <v>47939</v>
      </c>
      <c r="H103">
        <v>100</v>
      </c>
      <c r="I103">
        <v>499057</v>
      </c>
      <c r="J103">
        <v>385351</v>
      </c>
      <c r="K103">
        <v>100</v>
      </c>
      <c r="L103" s="35">
        <v>4019750</v>
      </c>
      <c r="M103" s="35">
        <v>4232560</v>
      </c>
      <c r="N103">
        <v>100</v>
      </c>
      <c r="O103" s="35">
        <v>40299300</v>
      </c>
      <c r="P103" s="35">
        <v>41446300</v>
      </c>
      <c r="R103" s="7">
        <v>100</v>
      </c>
      <c r="S103" t="b">
        <f>OR(Tabla197[[#This Row],[Tiempo_lineal (ns)]]&gt;$C$508,Tabla197[[#This Row],[Tiempo_lineal (ns)]]&lt;$C$509)</f>
        <v>0</v>
      </c>
      <c r="T103" t="b">
        <f>OR(Tabla197[[#This Row],[Tiempo_normal (ns)]]&gt;$D$508,Tabla197[[#This Row],[Tiempo_normal (ns)]]&lt;$D$509)</f>
        <v>0</v>
      </c>
      <c r="U103" s="7">
        <v>100</v>
      </c>
      <c r="V103" t="b">
        <f>OR(Tabla3108[[#This Row],[Tiempo_lineal (ns)]]&gt;$F$508,Tabla3108[[#This Row],[Tiempo_lineal (ns)]]&lt;$F$509)</f>
        <v>1</v>
      </c>
      <c r="W103" t="b">
        <f>OR(Tabla3108[[#This Row],[Tiempo_normal (ns)]]&gt;$G$508,Tabla3108[[#This Row],[Tiempo_normal (ns)]]&lt;$G$509)</f>
        <v>1</v>
      </c>
      <c r="X103" s="7">
        <v>100</v>
      </c>
      <c r="Y103" t="b">
        <f>OR(Tabla4119[[#This Row],[Tiempo_lineal (ns)]]&gt;$I$508,Tabla4119[[#This Row],[Tiempo_lineal (ns)]]&lt;$I$509)</f>
        <v>1</v>
      </c>
      <c r="Z103" t="b">
        <f>OR(Tabla4119[[#This Row],[Tiempo_normal (ns)]]&gt;$J$508,Tabla4119[[#This Row],[Tiempo_normal (ns)]]&lt;$J$509)</f>
        <v>0</v>
      </c>
      <c r="AA103" s="7">
        <v>100</v>
      </c>
      <c r="AB103" t="b">
        <f>OR(Tabla51210[[#This Row],[Tiempo_lineal (ns)]]&gt;$L$508,Tabla51210[[#This Row],[Tiempo_lineal (ns)]]&lt;$L$509)</f>
        <v>0</v>
      </c>
      <c r="AC103" t="b">
        <f>OR(Tabla51210[[#This Row],[Tiempo_normal (ns)]]&gt;$M$508,Tabla51210[[#This Row],[Tiempo_normal (ns)]]&lt;$M$509)</f>
        <v>0</v>
      </c>
      <c r="AD103" s="7">
        <v>100</v>
      </c>
      <c r="AE103" t="b">
        <f>OR(Tabla61311[[#This Row],[Tiempo_lineal (ns)]]&gt;$O$508,Tabla61311[[#This Row],[Tiempo_lineal (ns)]]&lt;$O$509)</f>
        <v>0</v>
      </c>
      <c r="AF103" s="6" t="b">
        <f>OR(Tabla61311[[#This Row],[Tiempo_normal (ns)]]&gt;$P$508,Tabla61311[[#This Row],[Tiempo_normal (ns)]]&lt;$P$509)</f>
        <v>0</v>
      </c>
    </row>
    <row r="104" spans="2:32" x14ac:dyDescent="0.3">
      <c r="B104">
        <v>101</v>
      </c>
      <c r="C104">
        <v>4284</v>
      </c>
      <c r="D104">
        <v>4669</v>
      </c>
      <c r="E104">
        <v>101</v>
      </c>
      <c r="F104">
        <v>50577</v>
      </c>
      <c r="G104">
        <v>50853</v>
      </c>
      <c r="H104">
        <v>101</v>
      </c>
      <c r="I104">
        <v>394508</v>
      </c>
      <c r="J104">
        <v>481708</v>
      </c>
      <c r="K104">
        <v>101</v>
      </c>
      <c r="L104" s="35">
        <v>4318250</v>
      </c>
      <c r="M104" s="35">
        <v>4258820</v>
      </c>
      <c r="N104">
        <v>101</v>
      </c>
      <c r="O104" s="35">
        <v>44536300</v>
      </c>
      <c r="P104" s="35">
        <v>41348900</v>
      </c>
      <c r="R104" s="5">
        <v>101</v>
      </c>
      <c r="S104" t="b">
        <f>OR(Tabla197[[#This Row],[Tiempo_lineal (ns)]]&gt;$C$508,Tabla197[[#This Row],[Tiempo_lineal (ns)]]&lt;$C$509)</f>
        <v>0</v>
      </c>
      <c r="T104" t="b">
        <f>OR(Tabla197[[#This Row],[Tiempo_normal (ns)]]&gt;$D$508,Tabla197[[#This Row],[Tiempo_normal (ns)]]&lt;$D$509)</f>
        <v>0</v>
      </c>
      <c r="U104" s="5">
        <v>101</v>
      </c>
      <c r="V104" t="b">
        <f>OR(Tabla3108[[#This Row],[Tiempo_lineal (ns)]]&gt;$F$508,Tabla3108[[#This Row],[Tiempo_lineal (ns)]]&lt;$F$509)</f>
        <v>1</v>
      </c>
      <c r="W104" t="b">
        <f>OR(Tabla3108[[#This Row],[Tiempo_normal (ns)]]&gt;$G$508,Tabla3108[[#This Row],[Tiempo_normal (ns)]]&lt;$G$509)</f>
        <v>1</v>
      </c>
      <c r="X104" s="5">
        <v>101</v>
      </c>
      <c r="Y104" t="b">
        <f>OR(Tabla4119[[#This Row],[Tiempo_lineal (ns)]]&gt;$I$508,Tabla4119[[#This Row],[Tiempo_lineal (ns)]]&lt;$I$509)</f>
        <v>0</v>
      </c>
      <c r="Z104" t="b">
        <f>OR(Tabla4119[[#This Row],[Tiempo_normal (ns)]]&gt;$J$508,Tabla4119[[#This Row],[Tiempo_normal (ns)]]&lt;$J$509)</f>
        <v>0</v>
      </c>
      <c r="AA104" s="5">
        <v>101</v>
      </c>
      <c r="AB104" t="b">
        <f>OR(Tabla51210[[#This Row],[Tiempo_lineal (ns)]]&gt;$L$508,Tabla51210[[#This Row],[Tiempo_lineal (ns)]]&lt;$L$509)</f>
        <v>0</v>
      </c>
      <c r="AC104" t="b">
        <f>OR(Tabla51210[[#This Row],[Tiempo_normal (ns)]]&gt;$M$508,Tabla51210[[#This Row],[Tiempo_normal (ns)]]&lt;$M$509)</f>
        <v>0</v>
      </c>
      <c r="AD104" s="5">
        <v>101</v>
      </c>
      <c r="AE104" t="b">
        <f>OR(Tabla61311[[#This Row],[Tiempo_lineal (ns)]]&gt;$O$508,Tabla61311[[#This Row],[Tiempo_lineal (ns)]]&lt;$O$509)</f>
        <v>0</v>
      </c>
      <c r="AF104" s="6" t="b">
        <f>OR(Tabla61311[[#This Row],[Tiempo_normal (ns)]]&gt;$P$508,Tabla61311[[#This Row],[Tiempo_normal (ns)]]&lt;$P$509)</f>
        <v>0</v>
      </c>
    </row>
    <row r="105" spans="2:32" x14ac:dyDescent="0.3">
      <c r="B105">
        <v>102</v>
      </c>
      <c r="C105">
        <v>4364</v>
      </c>
      <c r="D105">
        <v>3837</v>
      </c>
      <c r="E105">
        <v>102</v>
      </c>
      <c r="F105">
        <v>48765</v>
      </c>
      <c r="G105">
        <v>45518</v>
      </c>
      <c r="H105">
        <v>102</v>
      </c>
      <c r="I105">
        <v>473938</v>
      </c>
      <c r="J105">
        <v>604973</v>
      </c>
      <c r="K105">
        <v>102</v>
      </c>
      <c r="L105" s="35">
        <v>4264410</v>
      </c>
      <c r="M105" s="35">
        <v>4430490</v>
      </c>
      <c r="N105">
        <v>102</v>
      </c>
      <c r="O105" s="35">
        <v>43818900</v>
      </c>
      <c r="P105" s="35">
        <v>41799800</v>
      </c>
      <c r="R105" s="7">
        <v>102</v>
      </c>
      <c r="S105" t="b">
        <f>OR(Tabla197[[#This Row],[Tiempo_lineal (ns)]]&gt;$C$508,Tabla197[[#This Row],[Tiempo_lineal (ns)]]&lt;$C$509)</f>
        <v>0</v>
      </c>
      <c r="T105" t="b">
        <f>OR(Tabla197[[#This Row],[Tiempo_normal (ns)]]&gt;$D$508,Tabla197[[#This Row],[Tiempo_normal (ns)]]&lt;$D$509)</f>
        <v>0</v>
      </c>
      <c r="U105" s="7">
        <v>102</v>
      </c>
      <c r="V105" t="b">
        <f>OR(Tabla3108[[#This Row],[Tiempo_lineal (ns)]]&gt;$F$508,Tabla3108[[#This Row],[Tiempo_lineal (ns)]]&lt;$F$509)</f>
        <v>1</v>
      </c>
      <c r="W105" t="b">
        <f>OR(Tabla3108[[#This Row],[Tiempo_normal (ns)]]&gt;$G$508,Tabla3108[[#This Row],[Tiempo_normal (ns)]]&lt;$G$509)</f>
        <v>1</v>
      </c>
      <c r="X105" s="7">
        <v>102</v>
      </c>
      <c r="Y105" t="b">
        <f>OR(Tabla4119[[#This Row],[Tiempo_lineal (ns)]]&gt;$I$508,Tabla4119[[#This Row],[Tiempo_lineal (ns)]]&lt;$I$509)</f>
        <v>0</v>
      </c>
      <c r="Z105" t="b">
        <f>OR(Tabla4119[[#This Row],[Tiempo_normal (ns)]]&gt;$J$508,Tabla4119[[#This Row],[Tiempo_normal (ns)]]&lt;$J$509)</f>
        <v>1</v>
      </c>
      <c r="AA105" s="7">
        <v>102</v>
      </c>
      <c r="AB105" t="b">
        <f>OR(Tabla51210[[#This Row],[Tiempo_lineal (ns)]]&gt;$L$508,Tabla51210[[#This Row],[Tiempo_lineal (ns)]]&lt;$L$509)</f>
        <v>0</v>
      </c>
      <c r="AC105" t="b">
        <f>OR(Tabla51210[[#This Row],[Tiempo_normal (ns)]]&gt;$M$508,Tabla51210[[#This Row],[Tiempo_normal (ns)]]&lt;$M$509)</f>
        <v>0</v>
      </c>
      <c r="AD105" s="7">
        <v>102</v>
      </c>
      <c r="AE105" t="b">
        <f>OR(Tabla61311[[#This Row],[Tiempo_lineal (ns)]]&gt;$O$508,Tabla61311[[#This Row],[Tiempo_lineal (ns)]]&lt;$O$509)</f>
        <v>0</v>
      </c>
      <c r="AF105" s="6" t="b">
        <f>OR(Tabla61311[[#This Row],[Tiempo_normal (ns)]]&gt;$P$508,Tabla61311[[#This Row],[Tiempo_normal (ns)]]&lt;$P$509)</f>
        <v>0</v>
      </c>
    </row>
    <row r="106" spans="2:32" x14ac:dyDescent="0.3">
      <c r="B106">
        <v>103</v>
      </c>
      <c r="C106">
        <v>4493</v>
      </c>
      <c r="D106">
        <v>3953</v>
      </c>
      <c r="E106">
        <v>103</v>
      </c>
      <c r="F106">
        <v>45415</v>
      </c>
      <c r="G106">
        <v>38127</v>
      </c>
      <c r="H106">
        <v>103</v>
      </c>
      <c r="I106">
        <v>388113</v>
      </c>
      <c r="J106">
        <v>415560</v>
      </c>
      <c r="K106">
        <v>103</v>
      </c>
      <c r="L106" s="35">
        <v>3997060</v>
      </c>
      <c r="M106" s="35">
        <v>4214040</v>
      </c>
      <c r="N106">
        <v>103</v>
      </c>
      <c r="O106" s="35">
        <v>45729600</v>
      </c>
      <c r="P106" s="35">
        <v>40957800</v>
      </c>
      <c r="R106" s="5">
        <v>103</v>
      </c>
      <c r="S106" t="b">
        <f>OR(Tabla197[[#This Row],[Tiempo_lineal (ns)]]&gt;$C$508,Tabla197[[#This Row],[Tiempo_lineal (ns)]]&lt;$C$509)</f>
        <v>0</v>
      </c>
      <c r="T106" t="b">
        <f>OR(Tabla197[[#This Row],[Tiempo_normal (ns)]]&gt;$D$508,Tabla197[[#This Row],[Tiempo_normal (ns)]]&lt;$D$509)</f>
        <v>0</v>
      </c>
      <c r="U106" s="5">
        <v>103</v>
      </c>
      <c r="V106" t="b">
        <f>OR(Tabla3108[[#This Row],[Tiempo_lineal (ns)]]&gt;$F$508,Tabla3108[[#This Row],[Tiempo_lineal (ns)]]&lt;$F$509)</f>
        <v>1</v>
      </c>
      <c r="W106" t="b">
        <f>OR(Tabla3108[[#This Row],[Tiempo_normal (ns)]]&gt;$G$508,Tabla3108[[#This Row],[Tiempo_normal (ns)]]&lt;$G$509)</f>
        <v>0</v>
      </c>
      <c r="X106" s="5">
        <v>103</v>
      </c>
      <c r="Y106" t="b">
        <f>OR(Tabla4119[[#This Row],[Tiempo_lineal (ns)]]&gt;$I$508,Tabla4119[[#This Row],[Tiempo_lineal (ns)]]&lt;$I$509)</f>
        <v>0</v>
      </c>
      <c r="Z106" t="b">
        <f>OR(Tabla4119[[#This Row],[Tiempo_normal (ns)]]&gt;$J$508,Tabla4119[[#This Row],[Tiempo_normal (ns)]]&lt;$J$509)</f>
        <v>0</v>
      </c>
      <c r="AA106" s="5">
        <v>103</v>
      </c>
      <c r="AB106" t="b">
        <f>OR(Tabla51210[[#This Row],[Tiempo_lineal (ns)]]&gt;$L$508,Tabla51210[[#This Row],[Tiempo_lineal (ns)]]&lt;$L$509)</f>
        <v>0</v>
      </c>
      <c r="AC106" t="b">
        <f>OR(Tabla51210[[#This Row],[Tiempo_normal (ns)]]&gt;$M$508,Tabla51210[[#This Row],[Tiempo_normal (ns)]]&lt;$M$509)</f>
        <v>0</v>
      </c>
      <c r="AD106" s="5">
        <v>103</v>
      </c>
      <c r="AE106" t="b">
        <f>OR(Tabla61311[[#This Row],[Tiempo_lineal (ns)]]&gt;$O$508,Tabla61311[[#This Row],[Tiempo_lineal (ns)]]&lt;$O$509)</f>
        <v>0</v>
      </c>
      <c r="AF106" s="6" t="b">
        <f>OR(Tabla61311[[#This Row],[Tiempo_normal (ns)]]&gt;$P$508,Tabla61311[[#This Row],[Tiempo_normal (ns)]]&lt;$P$509)</f>
        <v>0</v>
      </c>
    </row>
    <row r="107" spans="2:32" x14ac:dyDescent="0.3">
      <c r="B107">
        <v>104</v>
      </c>
      <c r="C107">
        <v>4937</v>
      </c>
      <c r="D107">
        <v>8975</v>
      </c>
      <c r="E107">
        <v>104</v>
      </c>
      <c r="F107">
        <v>40543</v>
      </c>
      <c r="G107">
        <v>65192</v>
      </c>
      <c r="H107">
        <v>104</v>
      </c>
      <c r="I107">
        <v>396467</v>
      </c>
      <c r="J107">
        <v>386273</v>
      </c>
      <c r="K107">
        <v>104</v>
      </c>
      <c r="L107" s="35">
        <v>4087320</v>
      </c>
      <c r="M107" s="35">
        <v>4352840</v>
      </c>
      <c r="N107">
        <v>104</v>
      </c>
      <c r="O107" s="35">
        <v>46349000</v>
      </c>
      <c r="P107" s="35">
        <v>41202200</v>
      </c>
      <c r="R107" s="7">
        <v>104</v>
      </c>
      <c r="S107" t="b">
        <f>OR(Tabla197[[#This Row],[Tiempo_lineal (ns)]]&gt;$C$508,Tabla197[[#This Row],[Tiempo_lineal (ns)]]&lt;$C$509)</f>
        <v>0</v>
      </c>
      <c r="T107" t="b">
        <f>OR(Tabla197[[#This Row],[Tiempo_normal (ns)]]&gt;$D$508,Tabla197[[#This Row],[Tiempo_normal (ns)]]&lt;$D$509)</f>
        <v>1</v>
      </c>
      <c r="U107" s="7">
        <v>104</v>
      </c>
      <c r="V107" t="b">
        <f>OR(Tabla3108[[#This Row],[Tiempo_lineal (ns)]]&gt;$F$508,Tabla3108[[#This Row],[Tiempo_lineal (ns)]]&lt;$F$509)</f>
        <v>0</v>
      </c>
      <c r="W107" t="b">
        <f>OR(Tabla3108[[#This Row],[Tiempo_normal (ns)]]&gt;$G$508,Tabla3108[[#This Row],[Tiempo_normal (ns)]]&lt;$G$509)</f>
        <v>1</v>
      </c>
      <c r="X107" s="7">
        <v>104</v>
      </c>
      <c r="Y107" t="b">
        <f>OR(Tabla4119[[#This Row],[Tiempo_lineal (ns)]]&gt;$I$508,Tabla4119[[#This Row],[Tiempo_lineal (ns)]]&lt;$I$509)</f>
        <v>0</v>
      </c>
      <c r="Z107" t="b">
        <f>OR(Tabla4119[[#This Row],[Tiempo_normal (ns)]]&gt;$J$508,Tabla4119[[#This Row],[Tiempo_normal (ns)]]&lt;$J$509)</f>
        <v>0</v>
      </c>
      <c r="AA107" s="7">
        <v>104</v>
      </c>
      <c r="AB107" t="b">
        <f>OR(Tabla51210[[#This Row],[Tiempo_lineal (ns)]]&gt;$L$508,Tabla51210[[#This Row],[Tiempo_lineal (ns)]]&lt;$L$509)</f>
        <v>0</v>
      </c>
      <c r="AC107" t="b">
        <f>OR(Tabla51210[[#This Row],[Tiempo_normal (ns)]]&gt;$M$508,Tabla51210[[#This Row],[Tiempo_normal (ns)]]&lt;$M$509)</f>
        <v>0</v>
      </c>
      <c r="AD107" s="7">
        <v>104</v>
      </c>
      <c r="AE107" t="b">
        <f>OR(Tabla61311[[#This Row],[Tiempo_lineal (ns)]]&gt;$O$508,Tabla61311[[#This Row],[Tiempo_lineal (ns)]]&lt;$O$509)</f>
        <v>0</v>
      </c>
      <c r="AF107" s="6" t="b">
        <f>OR(Tabla61311[[#This Row],[Tiempo_normal (ns)]]&gt;$P$508,Tabla61311[[#This Row],[Tiempo_normal (ns)]]&lt;$P$509)</f>
        <v>0</v>
      </c>
    </row>
    <row r="108" spans="2:32" x14ac:dyDescent="0.3">
      <c r="B108">
        <v>105</v>
      </c>
      <c r="C108">
        <v>5200</v>
      </c>
      <c r="D108">
        <v>4145</v>
      </c>
      <c r="E108">
        <v>105</v>
      </c>
      <c r="F108">
        <v>46760</v>
      </c>
      <c r="G108">
        <v>39116</v>
      </c>
      <c r="H108">
        <v>105</v>
      </c>
      <c r="I108">
        <v>403215</v>
      </c>
      <c r="J108">
        <v>532141</v>
      </c>
      <c r="K108">
        <v>105</v>
      </c>
      <c r="L108" s="35">
        <v>3995000</v>
      </c>
      <c r="M108" s="35">
        <v>3973380</v>
      </c>
      <c r="N108">
        <v>105</v>
      </c>
      <c r="O108" s="35">
        <v>44117300</v>
      </c>
      <c r="P108" s="35">
        <v>40467700</v>
      </c>
      <c r="R108" s="5">
        <v>105</v>
      </c>
      <c r="S108" t="b">
        <f>OR(Tabla197[[#This Row],[Tiempo_lineal (ns)]]&gt;$C$508,Tabla197[[#This Row],[Tiempo_lineal (ns)]]&lt;$C$509)</f>
        <v>0</v>
      </c>
      <c r="T108" t="b">
        <f>OR(Tabla197[[#This Row],[Tiempo_normal (ns)]]&gt;$D$508,Tabla197[[#This Row],[Tiempo_normal (ns)]]&lt;$D$509)</f>
        <v>0</v>
      </c>
      <c r="U108" s="5">
        <v>105</v>
      </c>
      <c r="V108" t="b">
        <f>OR(Tabla3108[[#This Row],[Tiempo_lineal (ns)]]&gt;$F$508,Tabla3108[[#This Row],[Tiempo_lineal (ns)]]&lt;$F$509)</f>
        <v>1</v>
      </c>
      <c r="W108" t="b">
        <f>OR(Tabla3108[[#This Row],[Tiempo_normal (ns)]]&gt;$G$508,Tabla3108[[#This Row],[Tiempo_normal (ns)]]&lt;$G$509)</f>
        <v>0</v>
      </c>
      <c r="X108" s="5">
        <v>105</v>
      </c>
      <c r="Y108" t="b">
        <f>OR(Tabla4119[[#This Row],[Tiempo_lineal (ns)]]&gt;$I$508,Tabla4119[[#This Row],[Tiempo_lineal (ns)]]&lt;$I$509)</f>
        <v>0</v>
      </c>
      <c r="Z108" t="b">
        <f>OR(Tabla4119[[#This Row],[Tiempo_normal (ns)]]&gt;$J$508,Tabla4119[[#This Row],[Tiempo_normal (ns)]]&lt;$J$509)</f>
        <v>1</v>
      </c>
      <c r="AA108" s="5">
        <v>105</v>
      </c>
      <c r="AB108" t="b">
        <f>OR(Tabla51210[[#This Row],[Tiempo_lineal (ns)]]&gt;$L$508,Tabla51210[[#This Row],[Tiempo_lineal (ns)]]&lt;$L$509)</f>
        <v>0</v>
      </c>
      <c r="AC108" t="b">
        <f>OR(Tabla51210[[#This Row],[Tiempo_normal (ns)]]&gt;$M$508,Tabla51210[[#This Row],[Tiempo_normal (ns)]]&lt;$M$509)</f>
        <v>0</v>
      </c>
      <c r="AD108" s="5">
        <v>105</v>
      </c>
      <c r="AE108" t="b">
        <f>OR(Tabla61311[[#This Row],[Tiempo_lineal (ns)]]&gt;$O$508,Tabla61311[[#This Row],[Tiempo_lineal (ns)]]&lt;$O$509)</f>
        <v>0</v>
      </c>
      <c r="AF108" s="6" t="b">
        <f>OR(Tabla61311[[#This Row],[Tiempo_normal (ns)]]&gt;$P$508,Tabla61311[[#This Row],[Tiempo_normal (ns)]]&lt;$P$509)</f>
        <v>0</v>
      </c>
    </row>
    <row r="109" spans="2:32" x14ac:dyDescent="0.3">
      <c r="B109">
        <v>106</v>
      </c>
      <c r="C109">
        <v>4561</v>
      </c>
      <c r="D109">
        <v>3943</v>
      </c>
      <c r="E109">
        <v>106</v>
      </c>
      <c r="F109">
        <v>41159</v>
      </c>
      <c r="G109">
        <v>38916</v>
      </c>
      <c r="H109">
        <v>106</v>
      </c>
      <c r="I109">
        <v>393622</v>
      </c>
      <c r="J109">
        <v>483213</v>
      </c>
      <c r="K109">
        <v>106</v>
      </c>
      <c r="L109" s="35">
        <v>4883360</v>
      </c>
      <c r="M109" s="35">
        <v>4699950</v>
      </c>
      <c r="N109">
        <v>106</v>
      </c>
      <c r="O109" s="35">
        <v>45714500</v>
      </c>
      <c r="P109" s="35">
        <v>41725800</v>
      </c>
      <c r="R109" s="7">
        <v>106</v>
      </c>
      <c r="S109" t="b">
        <f>OR(Tabla197[[#This Row],[Tiempo_lineal (ns)]]&gt;$C$508,Tabla197[[#This Row],[Tiempo_lineal (ns)]]&lt;$C$509)</f>
        <v>0</v>
      </c>
      <c r="T109" t="b">
        <f>OR(Tabla197[[#This Row],[Tiempo_normal (ns)]]&gt;$D$508,Tabla197[[#This Row],[Tiempo_normal (ns)]]&lt;$D$509)</f>
        <v>0</v>
      </c>
      <c r="U109" s="7">
        <v>106</v>
      </c>
      <c r="V109" t="b">
        <f>OR(Tabla3108[[#This Row],[Tiempo_lineal (ns)]]&gt;$F$508,Tabla3108[[#This Row],[Tiempo_lineal (ns)]]&lt;$F$509)</f>
        <v>0</v>
      </c>
      <c r="W109" t="b">
        <f>OR(Tabla3108[[#This Row],[Tiempo_normal (ns)]]&gt;$G$508,Tabla3108[[#This Row],[Tiempo_normal (ns)]]&lt;$G$509)</f>
        <v>0</v>
      </c>
      <c r="X109" s="7">
        <v>106</v>
      </c>
      <c r="Y109" t="b">
        <f>OR(Tabla4119[[#This Row],[Tiempo_lineal (ns)]]&gt;$I$508,Tabla4119[[#This Row],[Tiempo_lineal (ns)]]&lt;$I$509)</f>
        <v>0</v>
      </c>
      <c r="Z109" t="b">
        <f>OR(Tabla4119[[#This Row],[Tiempo_normal (ns)]]&gt;$J$508,Tabla4119[[#This Row],[Tiempo_normal (ns)]]&lt;$J$509)</f>
        <v>0</v>
      </c>
      <c r="AA109" s="7">
        <v>106</v>
      </c>
      <c r="AB109" t="b">
        <f>OR(Tabla51210[[#This Row],[Tiempo_lineal (ns)]]&gt;$L$508,Tabla51210[[#This Row],[Tiempo_lineal (ns)]]&lt;$L$509)</f>
        <v>1</v>
      </c>
      <c r="AC109" t="b">
        <f>OR(Tabla51210[[#This Row],[Tiempo_normal (ns)]]&gt;$M$508,Tabla51210[[#This Row],[Tiempo_normal (ns)]]&lt;$M$509)</f>
        <v>0</v>
      </c>
      <c r="AD109" s="7">
        <v>106</v>
      </c>
      <c r="AE109" t="b">
        <f>OR(Tabla61311[[#This Row],[Tiempo_lineal (ns)]]&gt;$O$508,Tabla61311[[#This Row],[Tiempo_lineal (ns)]]&lt;$O$509)</f>
        <v>0</v>
      </c>
      <c r="AF109" s="6" t="b">
        <f>OR(Tabla61311[[#This Row],[Tiempo_normal (ns)]]&gt;$P$508,Tabla61311[[#This Row],[Tiempo_normal (ns)]]&lt;$P$509)</f>
        <v>0</v>
      </c>
    </row>
    <row r="110" spans="2:32" x14ac:dyDescent="0.3">
      <c r="B110">
        <v>107</v>
      </c>
      <c r="C110">
        <v>4941</v>
      </c>
      <c r="D110">
        <v>5231</v>
      </c>
      <c r="E110">
        <v>107</v>
      </c>
      <c r="F110">
        <v>40795</v>
      </c>
      <c r="G110">
        <v>38774</v>
      </c>
      <c r="H110">
        <v>107</v>
      </c>
      <c r="I110">
        <v>447458</v>
      </c>
      <c r="J110">
        <v>408878</v>
      </c>
      <c r="K110">
        <v>107</v>
      </c>
      <c r="L110" s="35">
        <v>4375940</v>
      </c>
      <c r="M110" s="35">
        <v>3937110</v>
      </c>
      <c r="N110">
        <v>107</v>
      </c>
      <c r="O110" s="35">
        <v>40986400</v>
      </c>
      <c r="P110" s="35">
        <v>40314500</v>
      </c>
      <c r="R110" s="5">
        <v>107</v>
      </c>
      <c r="S110" t="b">
        <f>OR(Tabla197[[#This Row],[Tiempo_lineal (ns)]]&gt;$C$508,Tabla197[[#This Row],[Tiempo_lineal (ns)]]&lt;$C$509)</f>
        <v>0</v>
      </c>
      <c r="T110" t="b">
        <f>OR(Tabla197[[#This Row],[Tiempo_normal (ns)]]&gt;$D$508,Tabla197[[#This Row],[Tiempo_normal (ns)]]&lt;$D$509)</f>
        <v>0</v>
      </c>
      <c r="U110" s="5">
        <v>107</v>
      </c>
      <c r="V110" t="b">
        <f>OR(Tabla3108[[#This Row],[Tiempo_lineal (ns)]]&gt;$F$508,Tabla3108[[#This Row],[Tiempo_lineal (ns)]]&lt;$F$509)</f>
        <v>0</v>
      </c>
      <c r="W110" t="b">
        <f>OR(Tabla3108[[#This Row],[Tiempo_normal (ns)]]&gt;$G$508,Tabla3108[[#This Row],[Tiempo_normal (ns)]]&lt;$G$509)</f>
        <v>0</v>
      </c>
      <c r="X110" s="5">
        <v>107</v>
      </c>
      <c r="Y110" t="b">
        <f>OR(Tabla4119[[#This Row],[Tiempo_lineal (ns)]]&gt;$I$508,Tabla4119[[#This Row],[Tiempo_lineal (ns)]]&lt;$I$509)</f>
        <v>0</v>
      </c>
      <c r="Z110" t="b">
        <f>OR(Tabla4119[[#This Row],[Tiempo_normal (ns)]]&gt;$J$508,Tabla4119[[#This Row],[Tiempo_normal (ns)]]&lt;$J$509)</f>
        <v>0</v>
      </c>
      <c r="AA110" s="5">
        <v>107</v>
      </c>
      <c r="AB110" t="b">
        <f>OR(Tabla51210[[#This Row],[Tiempo_lineal (ns)]]&gt;$L$508,Tabla51210[[#This Row],[Tiempo_lineal (ns)]]&lt;$L$509)</f>
        <v>0</v>
      </c>
      <c r="AC110" t="b">
        <f>OR(Tabla51210[[#This Row],[Tiempo_normal (ns)]]&gt;$M$508,Tabla51210[[#This Row],[Tiempo_normal (ns)]]&lt;$M$509)</f>
        <v>0</v>
      </c>
      <c r="AD110" s="5">
        <v>107</v>
      </c>
      <c r="AE110" t="b">
        <f>OR(Tabla61311[[#This Row],[Tiempo_lineal (ns)]]&gt;$O$508,Tabla61311[[#This Row],[Tiempo_lineal (ns)]]&lt;$O$509)</f>
        <v>0</v>
      </c>
      <c r="AF110" s="6" t="b">
        <f>OR(Tabla61311[[#This Row],[Tiempo_normal (ns)]]&gt;$P$508,Tabla61311[[#This Row],[Tiempo_normal (ns)]]&lt;$P$509)</f>
        <v>0</v>
      </c>
    </row>
    <row r="111" spans="2:32" x14ac:dyDescent="0.3">
      <c r="B111">
        <v>108</v>
      </c>
      <c r="C111">
        <v>4984</v>
      </c>
      <c r="D111">
        <v>4461</v>
      </c>
      <c r="E111">
        <v>108</v>
      </c>
      <c r="F111">
        <v>39861</v>
      </c>
      <c r="G111">
        <v>38722</v>
      </c>
      <c r="H111">
        <v>108</v>
      </c>
      <c r="I111">
        <v>392335</v>
      </c>
      <c r="J111">
        <v>403516</v>
      </c>
      <c r="K111">
        <v>108</v>
      </c>
      <c r="L111" s="35">
        <v>4430350</v>
      </c>
      <c r="M111" s="35">
        <v>5008330</v>
      </c>
      <c r="N111">
        <v>108</v>
      </c>
      <c r="O111" s="35">
        <v>42582700</v>
      </c>
      <c r="P111" s="35">
        <v>39373700</v>
      </c>
      <c r="R111" s="7">
        <v>108</v>
      </c>
      <c r="S111" t="b">
        <f>OR(Tabla197[[#This Row],[Tiempo_lineal (ns)]]&gt;$C$508,Tabla197[[#This Row],[Tiempo_lineal (ns)]]&lt;$C$509)</f>
        <v>0</v>
      </c>
      <c r="T111" t="b">
        <f>OR(Tabla197[[#This Row],[Tiempo_normal (ns)]]&gt;$D$508,Tabla197[[#This Row],[Tiempo_normal (ns)]]&lt;$D$509)</f>
        <v>0</v>
      </c>
      <c r="U111" s="7">
        <v>108</v>
      </c>
      <c r="V111" t="b">
        <f>OR(Tabla3108[[#This Row],[Tiempo_lineal (ns)]]&gt;$F$508,Tabla3108[[#This Row],[Tiempo_lineal (ns)]]&lt;$F$509)</f>
        <v>0</v>
      </c>
      <c r="W111" t="b">
        <f>OR(Tabla3108[[#This Row],[Tiempo_normal (ns)]]&gt;$G$508,Tabla3108[[#This Row],[Tiempo_normal (ns)]]&lt;$G$509)</f>
        <v>0</v>
      </c>
      <c r="X111" s="7">
        <v>108</v>
      </c>
      <c r="Y111" t="b">
        <f>OR(Tabla4119[[#This Row],[Tiempo_lineal (ns)]]&gt;$I$508,Tabla4119[[#This Row],[Tiempo_lineal (ns)]]&lt;$I$509)</f>
        <v>0</v>
      </c>
      <c r="Z111" t="b">
        <f>OR(Tabla4119[[#This Row],[Tiempo_normal (ns)]]&gt;$J$508,Tabla4119[[#This Row],[Tiempo_normal (ns)]]&lt;$J$509)</f>
        <v>0</v>
      </c>
      <c r="AA111" s="7">
        <v>108</v>
      </c>
      <c r="AB111" t="b">
        <f>OR(Tabla51210[[#This Row],[Tiempo_lineal (ns)]]&gt;$L$508,Tabla51210[[#This Row],[Tiempo_lineal (ns)]]&lt;$L$509)</f>
        <v>0</v>
      </c>
      <c r="AC111" t="b">
        <f>OR(Tabla51210[[#This Row],[Tiempo_normal (ns)]]&gt;$M$508,Tabla51210[[#This Row],[Tiempo_normal (ns)]]&lt;$M$509)</f>
        <v>1</v>
      </c>
      <c r="AD111" s="7">
        <v>108</v>
      </c>
      <c r="AE111" t="b">
        <f>OR(Tabla61311[[#This Row],[Tiempo_lineal (ns)]]&gt;$O$508,Tabla61311[[#This Row],[Tiempo_lineal (ns)]]&lt;$O$509)</f>
        <v>0</v>
      </c>
      <c r="AF111" s="6" t="b">
        <f>OR(Tabla61311[[#This Row],[Tiempo_normal (ns)]]&gt;$P$508,Tabla61311[[#This Row],[Tiempo_normal (ns)]]&lt;$P$509)</f>
        <v>0</v>
      </c>
    </row>
    <row r="112" spans="2:32" x14ac:dyDescent="0.3">
      <c r="B112">
        <v>109</v>
      </c>
      <c r="C112">
        <v>5850</v>
      </c>
      <c r="D112">
        <v>4905</v>
      </c>
      <c r="E112">
        <v>109</v>
      </c>
      <c r="F112">
        <v>40689</v>
      </c>
      <c r="G112">
        <v>37749</v>
      </c>
      <c r="H112">
        <v>109</v>
      </c>
      <c r="I112">
        <v>395905</v>
      </c>
      <c r="J112">
        <v>444880</v>
      </c>
      <c r="K112">
        <v>109</v>
      </c>
      <c r="L112" s="35">
        <v>3972460</v>
      </c>
      <c r="M112" s="35">
        <v>4313210</v>
      </c>
      <c r="N112">
        <v>109</v>
      </c>
      <c r="O112" s="35">
        <v>48653900</v>
      </c>
      <c r="P112" s="35">
        <v>40624900</v>
      </c>
      <c r="R112" s="5">
        <v>109</v>
      </c>
      <c r="S112" t="b">
        <f>OR(Tabla197[[#This Row],[Tiempo_lineal (ns)]]&gt;$C$508,Tabla197[[#This Row],[Tiempo_lineal (ns)]]&lt;$C$509)</f>
        <v>0</v>
      </c>
      <c r="T112" t="b">
        <f>OR(Tabla197[[#This Row],[Tiempo_normal (ns)]]&gt;$D$508,Tabla197[[#This Row],[Tiempo_normal (ns)]]&lt;$D$509)</f>
        <v>0</v>
      </c>
      <c r="U112" s="5">
        <v>109</v>
      </c>
      <c r="V112" t="b">
        <f>OR(Tabla3108[[#This Row],[Tiempo_lineal (ns)]]&gt;$F$508,Tabla3108[[#This Row],[Tiempo_lineal (ns)]]&lt;$F$509)</f>
        <v>0</v>
      </c>
      <c r="W112" t="b">
        <f>OR(Tabla3108[[#This Row],[Tiempo_normal (ns)]]&gt;$G$508,Tabla3108[[#This Row],[Tiempo_normal (ns)]]&lt;$G$509)</f>
        <v>0</v>
      </c>
      <c r="X112" s="5">
        <v>109</v>
      </c>
      <c r="Y112" t="b">
        <f>OR(Tabla4119[[#This Row],[Tiempo_lineal (ns)]]&gt;$I$508,Tabla4119[[#This Row],[Tiempo_lineal (ns)]]&lt;$I$509)</f>
        <v>0</v>
      </c>
      <c r="Z112" t="b">
        <f>OR(Tabla4119[[#This Row],[Tiempo_normal (ns)]]&gt;$J$508,Tabla4119[[#This Row],[Tiempo_normal (ns)]]&lt;$J$509)</f>
        <v>0</v>
      </c>
      <c r="AA112" s="5">
        <v>109</v>
      </c>
      <c r="AB112" t="b">
        <f>OR(Tabla51210[[#This Row],[Tiempo_lineal (ns)]]&gt;$L$508,Tabla51210[[#This Row],[Tiempo_lineal (ns)]]&lt;$L$509)</f>
        <v>0</v>
      </c>
      <c r="AC112" t="b">
        <f>OR(Tabla51210[[#This Row],[Tiempo_normal (ns)]]&gt;$M$508,Tabla51210[[#This Row],[Tiempo_normal (ns)]]&lt;$M$509)</f>
        <v>0</v>
      </c>
      <c r="AD112" s="5">
        <v>109</v>
      </c>
      <c r="AE112" t="b">
        <f>OR(Tabla61311[[#This Row],[Tiempo_lineal (ns)]]&gt;$O$508,Tabla61311[[#This Row],[Tiempo_lineal (ns)]]&lt;$O$509)</f>
        <v>1</v>
      </c>
      <c r="AF112" s="6" t="b">
        <f>OR(Tabla61311[[#This Row],[Tiempo_normal (ns)]]&gt;$P$508,Tabla61311[[#This Row],[Tiempo_normal (ns)]]&lt;$P$509)</f>
        <v>0</v>
      </c>
    </row>
    <row r="113" spans="2:32" x14ac:dyDescent="0.3">
      <c r="B113">
        <v>110</v>
      </c>
      <c r="C113">
        <v>5093</v>
      </c>
      <c r="D113">
        <v>4917</v>
      </c>
      <c r="E113">
        <v>110</v>
      </c>
      <c r="F113">
        <v>40548</v>
      </c>
      <c r="G113">
        <v>37826</v>
      </c>
      <c r="H113">
        <v>110</v>
      </c>
      <c r="I113">
        <v>488144</v>
      </c>
      <c r="J113">
        <v>384606</v>
      </c>
      <c r="K113">
        <v>110</v>
      </c>
      <c r="L113" s="35">
        <v>4014890</v>
      </c>
      <c r="M113" s="35">
        <v>4011470</v>
      </c>
      <c r="N113">
        <v>110</v>
      </c>
      <c r="O113" s="35">
        <v>51544300</v>
      </c>
      <c r="P113" s="35">
        <v>43584600</v>
      </c>
      <c r="R113" s="7">
        <v>110</v>
      </c>
      <c r="S113" t="b">
        <f>OR(Tabla197[[#This Row],[Tiempo_lineal (ns)]]&gt;$C$508,Tabla197[[#This Row],[Tiempo_lineal (ns)]]&lt;$C$509)</f>
        <v>0</v>
      </c>
      <c r="T113" t="b">
        <f>OR(Tabla197[[#This Row],[Tiempo_normal (ns)]]&gt;$D$508,Tabla197[[#This Row],[Tiempo_normal (ns)]]&lt;$D$509)</f>
        <v>0</v>
      </c>
      <c r="U113" s="7">
        <v>110</v>
      </c>
      <c r="V113" t="b">
        <f>OR(Tabla3108[[#This Row],[Tiempo_lineal (ns)]]&gt;$F$508,Tabla3108[[#This Row],[Tiempo_lineal (ns)]]&lt;$F$509)</f>
        <v>0</v>
      </c>
      <c r="W113" t="b">
        <f>OR(Tabla3108[[#This Row],[Tiempo_normal (ns)]]&gt;$G$508,Tabla3108[[#This Row],[Tiempo_normal (ns)]]&lt;$G$509)</f>
        <v>0</v>
      </c>
      <c r="X113" s="7">
        <v>110</v>
      </c>
      <c r="Y113" t="b">
        <f>OR(Tabla4119[[#This Row],[Tiempo_lineal (ns)]]&gt;$I$508,Tabla4119[[#This Row],[Tiempo_lineal (ns)]]&lt;$I$509)</f>
        <v>0</v>
      </c>
      <c r="Z113" t="b">
        <f>OR(Tabla4119[[#This Row],[Tiempo_normal (ns)]]&gt;$J$508,Tabla4119[[#This Row],[Tiempo_normal (ns)]]&lt;$J$509)</f>
        <v>0</v>
      </c>
      <c r="AA113" s="7">
        <v>110</v>
      </c>
      <c r="AB113" t="b">
        <f>OR(Tabla51210[[#This Row],[Tiempo_lineal (ns)]]&gt;$L$508,Tabla51210[[#This Row],[Tiempo_lineal (ns)]]&lt;$L$509)</f>
        <v>0</v>
      </c>
      <c r="AC113" t="b">
        <f>OR(Tabla51210[[#This Row],[Tiempo_normal (ns)]]&gt;$M$508,Tabla51210[[#This Row],[Tiempo_normal (ns)]]&lt;$M$509)</f>
        <v>0</v>
      </c>
      <c r="AD113" s="7">
        <v>110</v>
      </c>
      <c r="AE113" t="b">
        <f>OR(Tabla61311[[#This Row],[Tiempo_lineal (ns)]]&gt;$O$508,Tabla61311[[#This Row],[Tiempo_lineal (ns)]]&lt;$O$509)</f>
        <v>1</v>
      </c>
      <c r="AF113" s="6" t="b">
        <f>OR(Tabla61311[[#This Row],[Tiempo_normal (ns)]]&gt;$P$508,Tabla61311[[#This Row],[Tiempo_normal (ns)]]&lt;$P$509)</f>
        <v>0</v>
      </c>
    </row>
    <row r="114" spans="2:32" x14ac:dyDescent="0.3">
      <c r="B114">
        <v>111</v>
      </c>
      <c r="C114">
        <v>4824</v>
      </c>
      <c r="D114">
        <v>4774</v>
      </c>
      <c r="E114">
        <v>111</v>
      </c>
      <c r="F114">
        <v>39172</v>
      </c>
      <c r="G114">
        <v>37459</v>
      </c>
      <c r="H114">
        <v>111</v>
      </c>
      <c r="I114">
        <v>433895</v>
      </c>
      <c r="J114">
        <v>376376</v>
      </c>
      <c r="K114">
        <v>111</v>
      </c>
      <c r="L114" s="35">
        <v>4120310</v>
      </c>
      <c r="M114" s="35">
        <v>3909840</v>
      </c>
      <c r="N114">
        <v>111</v>
      </c>
      <c r="O114" s="35">
        <v>42237600</v>
      </c>
      <c r="P114" s="35">
        <v>42079900</v>
      </c>
      <c r="R114" s="5">
        <v>111</v>
      </c>
      <c r="S114" t="b">
        <f>OR(Tabla197[[#This Row],[Tiempo_lineal (ns)]]&gt;$C$508,Tabla197[[#This Row],[Tiempo_lineal (ns)]]&lt;$C$509)</f>
        <v>0</v>
      </c>
      <c r="T114" t="b">
        <f>OR(Tabla197[[#This Row],[Tiempo_normal (ns)]]&gt;$D$508,Tabla197[[#This Row],[Tiempo_normal (ns)]]&lt;$D$509)</f>
        <v>0</v>
      </c>
      <c r="U114" s="5">
        <v>111</v>
      </c>
      <c r="V114" t="b">
        <f>OR(Tabla3108[[#This Row],[Tiempo_lineal (ns)]]&gt;$F$508,Tabla3108[[#This Row],[Tiempo_lineal (ns)]]&lt;$F$509)</f>
        <v>0</v>
      </c>
      <c r="W114" t="b">
        <f>OR(Tabla3108[[#This Row],[Tiempo_normal (ns)]]&gt;$G$508,Tabla3108[[#This Row],[Tiempo_normal (ns)]]&lt;$G$509)</f>
        <v>0</v>
      </c>
      <c r="X114" s="5">
        <v>111</v>
      </c>
      <c r="Y114" t="b">
        <f>OR(Tabla4119[[#This Row],[Tiempo_lineal (ns)]]&gt;$I$508,Tabla4119[[#This Row],[Tiempo_lineal (ns)]]&lt;$I$509)</f>
        <v>0</v>
      </c>
      <c r="Z114" t="b">
        <f>OR(Tabla4119[[#This Row],[Tiempo_normal (ns)]]&gt;$J$508,Tabla4119[[#This Row],[Tiempo_normal (ns)]]&lt;$J$509)</f>
        <v>0</v>
      </c>
      <c r="AA114" s="5">
        <v>111</v>
      </c>
      <c r="AB114" t="b">
        <f>OR(Tabla51210[[#This Row],[Tiempo_lineal (ns)]]&gt;$L$508,Tabla51210[[#This Row],[Tiempo_lineal (ns)]]&lt;$L$509)</f>
        <v>0</v>
      </c>
      <c r="AC114" t="b">
        <f>OR(Tabla51210[[#This Row],[Tiempo_normal (ns)]]&gt;$M$508,Tabla51210[[#This Row],[Tiempo_normal (ns)]]&lt;$M$509)</f>
        <v>0</v>
      </c>
      <c r="AD114" s="5">
        <v>111</v>
      </c>
      <c r="AE114" t="b">
        <f>OR(Tabla61311[[#This Row],[Tiempo_lineal (ns)]]&gt;$O$508,Tabla61311[[#This Row],[Tiempo_lineal (ns)]]&lt;$O$509)</f>
        <v>0</v>
      </c>
      <c r="AF114" s="6" t="b">
        <f>OR(Tabla61311[[#This Row],[Tiempo_normal (ns)]]&gt;$P$508,Tabla61311[[#This Row],[Tiempo_normal (ns)]]&lt;$P$509)</f>
        <v>0</v>
      </c>
    </row>
    <row r="115" spans="2:32" x14ac:dyDescent="0.3">
      <c r="B115">
        <v>112</v>
      </c>
      <c r="C115">
        <v>5332</v>
      </c>
      <c r="D115">
        <v>4022</v>
      </c>
      <c r="E115">
        <v>112</v>
      </c>
      <c r="F115">
        <v>40424</v>
      </c>
      <c r="G115">
        <v>39194</v>
      </c>
      <c r="H115">
        <v>112</v>
      </c>
      <c r="I115">
        <v>387371</v>
      </c>
      <c r="J115">
        <v>387247</v>
      </c>
      <c r="K115">
        <v>112</v>
      </c>
      <c r="L115" s="35">
        <v>3912000</v>
      </c>
      <c r="M115" s="35">
        <v>4232310</v>
      </c>
      <c r="N115">
        <v>112</v>
      </c>
      <c r="O115" s="35">
        <v>41708300</v>
      </c>
      <c r="P115" s="35">
        <v>39800900</v>
      </c>
      <c r="R115" s="7">
        <v>112</v>
      </c>
      <c r="S115" t="b">
        <f>OR(Tabla197[[#This Row],[Tiempo_lineal (ns)]]&gt;$C$508,Tabla197[[#This Row],[Tiempo_lineal (ns)]]&lt;$C$509)</f>
        <v>0</v>
      </c>
      <c r="T115" t="b">
        <f>OR(Tabla197[[#This Row],[Tiempo_normal (ns)]]&gt;$D$508,Tabla197[[#This Row],[Tiempo_normal (ns)]]&lt;$D$509)</f>
        <v>0</v>
      </c>
      <c r="U115" s="7">
        <v>112</v>
      </c>
      <c r="V115" t="b">
        <f>OR(Tabla3108[[#This Row],[Tiempo_lineal (ns)]]&gt;$F$508,Tabla3108[[#This Row],[Tiempo_lineal (ns)]]&lt;$F$509)</f>
        <v>0</v>
      </c>
      <c r="W115" t="b">
        <f>OR(Tabla3108[[#This Row],[Tiempo_normal (ns)]]&gt;$G$508,Tabla3108[[#This Row],[Tiempo_normal (ns)]]&lt;$G$509)</f>
        <v>0</v>
      </c>
      <c r="X115" s="7">
        <v>112</v>
      </c>
      <c r="Y115" t="b">
        <f>OR(Tabla4119[[#This Row],[Tiempo_lineal (ns)]]&gt;$I$508,Tabla4119[[#This Row],[Tiempo_lineal (ns)]]&lt;$I$509)</f>
        <v>0</v>
      </c>
      <c r="Z115" t="b">
        <f>OR(Tabla4119[[#This Row],[Tiempo_normal (ns)]]&gt;$J$508,Tabla4119[[#This Row],[Tiempo_normal (ns)]]&lt;$J$509)</f>
        <v>0</v>
      </c>
      <c r="AA115" s="7">
        <v>112</v>
      </c>
      <c r="AB115" t="b">
        <f>OR(Tabla51210[[#This Row],[Tiempo_lineal (ns)]]&gt;$L$508,Tabla51210[[#This Row],[Tiempo_lineal (ns)]]&lt;$L$509)</f>
        <v>0</v>
      </c>
      <c r="AC115" t="b">
        <f>OR(Tabla51210[[#This Row],[Tiempo_normal (ns)]]&gt;$M$508,Tabla51210[[#This Row],[Tiempo_normal (ns)]]&lt;$M$509)</f>
        <v>0</v>
      </c>
      <c r="AD115" s="7">
        <v>112</v>
      </c>
      <c r="AE115" t="b">
        <f>OR(Tabla61311[[#This Row],[Tiempo_lineal (ns)]]&gt;$O$508,Tabla61311[[#This Row],[Tiempo_lineal (ns)]]&lt;$O$509)</f>
        <v>0</v>
      </c>
      <c r="AF115" s="6" t="b">
        <f>OR(Tabla61311[[#This Row],[Tiempo_normal (ns)]]&gt;$P$508,Tabla61311[[#This Row],[Tiempo_normal (ns)]]&lt;$P$509)</f>
        <v>0</v>
      </c>
    </row>
    <row r="116" spans="2:32" x14ac:dyDescent="0.3">
      <c r="B116">
        <v>113</v>
      </c>
      <c r="C116">
        <v>4378</v>
      </c>
      <c r="D116">
        <v>4401</v>
      </c>
      <c r="E116">
        <v>113</v>
      </c>
      <c r="F116">
        <v>38565</v>
      </c>
      <c r="G116">
        <v>53654</v>
      </c>
      <c r="H116">
        <v>113</v>
      </c>
      <c r="I116">
        <v>388468</v>
      </c>
      <c r="J116">
        <v>382438</v>
      </c>
      <c r="K116">
        <v>113</v>
      </c>
      <c r="L116" s="35">
        <v>3952960</v>
      </c>
      <c r="M116" s="35">
        <v>3877840</v>
      </c>
      <c r="N116">
        <v>113</v>
      </c>
      <c r="O116" s="35">
        <v>43773700</v>
      </c>
      <c r="P116" s="35">
        <v>42508600</v>
      </c>
      <c r="R116" s="5">
        <v>113</v>
      </c>
      <c r="S116" t="b">
        <f>OR(Tabla197[[#This Row],[Tiempo_lineal (ns)]]&gt;$C$508,Tabla197[[#This Row],[Tiempo_lineal (ns)]]&lt;$C$509)</f>
        <v>0</v>
      </c>
      <c r="T116" t="b">
        <f>OR(Tabla197[[#This Row],[Tiempo_normal (ns)]]&gt;$D$508,Tabla197[[#This Row],[Tiempo_normal (ns)]]&lt;$D$509)</f>
        <v>0</v>
      </c>
      <c r="U116" s="5">
        <v>113</v>
      </c>
      <c r="V116" t="b">
        <f>OR(Tabla3108[[#This Row],[Tiempo_lineal (ns)]]&gt;$F$508,Tabla3108[[#This Row],[Tiempo_lineal (ns)]]&lt;$F$509)</f>
        <v>0</v>
      </c>
      <c r="W116" t="b">
        <f>OR(Tabla3108[[#This Row],[Tiempo_normal (ns)]]&gt;$G$508,Tabla3108[[#This Row],[Tiempo_normal (ns)]]&lt;$G$509)</f>
        <v>1</v>
      </c>
      <c r="X116" s="5">
        <v>113</v>
      </c>
      <c r="Y116" t="b">
        <f>OR(Tabla4119[[#This Row],[Tiempo_lineal (ns)]]&gt;$I$508,Tabla4119[[#This Row],[Tiempo_lineal (ns)]]&lt;$I$509)</f>
        <v>0</v>
      </c>
      <c r="Z116" t="b">
        <f>OR(Tabla4119[[#This Row],[Tiempo_normal (ns)]]&gt;$J$508,Tabla4119[[#This Row],[Tiempo_normal (ns)]]&lt;$J$509)</f>
        <v>0</v>
      </c>
      <c r="AA116" s="5">
        <v>113</v>
      </c>
      <c r="AB116" t="b">
        <f>OR(Tabla51210[[#This Row],[Tiempo_lineal (ns)]]&gt;$L$508,Tabla51210[[#This Row],[Tiempo_lineal (ns)]]&lt;$L$509)</f>
        <v>0</v>
      </c>
      <c r="AC116" t="b">
        <f>OR(Tabla51210[[#This Row],[Tiempo_normal (ns)]]&gt;$M$508,Tabla51210[[#This Row],[Tiempo_normal (ns)]]&lt;$M$509)</f>
        <v>0</v>
      </c>
      <c r="AD116" s="5">
        <v>113</v>
      </c>
      <c r="AE116" t="b">
        <f>OR(Tabla61311[[#This Row],[Tiempo_lineal (ns)]]&gt;$O$508,Tabla61311[[#This Row],[Tiempo_lineal (ns)]]&lt;$O$509)</f>
        <v>0</v>
      </c>
      <c r="AF116" s="6" t="b">
        <f>OR(Tabla61311[[#This Row],[Tiempo_normal (ns)]]&gt;$P$508,Tabla61311[[#This Row],[Tiempo_normal (ns)]]&lt;$P$509)</f>
        <v>0</v>
      </c>
    </row>
    <row r="117" spans="2:32" x14ac:dyDescent="0.3">
      <c r="B117">
        <v>114</v>
      </c>
      <c r="C117">
        <v>4433</v>
      </c>
      <c r="D117">
        <v>4444</v>
      </c>
      <c r="E117">
        <v>114</v>
      </c>
      <c r="F117">
        <v>44017</v>
      </c>
      <c r="G117">
        <v>38575</v>
      </c>
      <c r="H117">
        <v>114</v>
      </c>
      <c r="I117">
        <v>383780</v>
      </c>
      <c r="J117">
        <v>397078</v>
      </c>
      <c r="K117">
        <v>114</v>
      </c>
      <c r="L117" s="35">
        <v>4020540</v>
      </c>
      <c r="M117" s="35">
        <v>4147780</v>
      </c>
      <c r="N117">
        <v>114</v>
      </c>
      <c r="O117" s="35">
        <v>41019600</v>
      </c>
      <c r="P117" s="35">
        <v>40088500</v>
      </c>
      <c r="R117" s="7">
        <v>114</v>
      </c>
      <c r="S117" t="b">
        <f>OR(Tabla197[[#This Row],[Tiempo_lineal (ns)]]&gt;$C$508,Tabla197[[#This Row],[Tiempo_lineal (ns)]]&lt;$C$509)</f>
        <v>0</v>
      </c>
      <c r="T117" t="b">
        <f>OR(Tabla197[[#This Row],[Tiempo_normal (ns)]]&gt;$D$508,Tabla197[[#This Row],[Tiempo_normal (ns)]]&lt;$D$509)</f>
        <v>0</v>
      </c>
      <c r="U117" s="7">
        <v>114</v>
      </c>
      <c r="V117" t="b">
        <f>OR(Tabla3108[[#This Row],[Tiempo_lineal (ns)]]&gt;$F$508,Tabla3108[[#This Row],[Tiempo_lineal (ns)]]&lt;$F$509)</f>
        <v>1</v>
      </c>
      <c r="W117" t="b">
        <f>OR(Tabla3108[[#This Row],[Tiempo_normal (ns)]]&gt;$G$508,Tabla3108[[#This Row],[Tiempo_normal (ns)]]&lt;$G$509)</f>
        <v>0</v>
      </c>
      <c r="X117" s="7">
        <v>114</v>
      </c>
      <c r="Y117" t="b">
        <f>OR(Tabla4119[[#This Row],[Tiempo_lineal (ns)]]&gt;$I$508,Tabla4119[[#This Row],[Tiempo_lineal (ns)]]&lt;$I$509)</f>
        <v>0</v>
      </c>
      <c r="Z117" t="b">
        <f>OR(Tabla4119[[#This Row],[Tiempo_normal (ns)]]&gt;$J$508,Tabla4119[[#This Row],[Tiempo_normal (ns)]]&lt;$J$509)</f>
        <v>0</v>
      </c>
      <c r="AA117" s="7">
        <v>114</v>
      </c>
      <c r="AB117" t="b">
        <f>OR(Tabla51210[[#This Row],[Tiempo_lineal (ns)]]&gt;$L$508,Tabla51210[[#This Row],[Tiempo_lineal (ns)]]&lt;$L$509)</f>
        <v>0</v>
      </c>
      <c r="AC117" t="b">
        <f>OR(Tabla51210[[#This Row],[Tiempo_normal (ns)]]&gt;$M$508,Tabla51210[[#This Row],[Tiempo_normal (ns)]]&lt;$M$509)</f>
        <v>0</v>
      </c>
      <c r="AD117" s="7">
        <v>114</v>
      </c>
      <c r="AE117" t="b">
        <f>OR(Tabla61311[[#This Row],[Tiempo_lineal (ns)]]&gt;$O$508,Tabla61311[[#This Row],[Tiempo_lineal (ns)]]&lt;$O$509)</f>
        <v>0</v>
      </c>
      <c r="AF117" s="6" t="b">
        <f>OR(Tabla61311[[#This Row],[Tiempo_normal (ns)]]&gt;$P$508,Tabla61311[[#This Row],[Tiempo_normal (ns)]]&lt;$P$509)</f>
        <v>0</v>
      </c>
    </row>
    <row r="118" spans="2:32" x14ac:dyDescent="0.3">
      <c r="B118">
        <v>115</v>
      </c>
      <c r="C118">
        <v>4296</v>
      </c>
      <c r="D118">
        <v>4028</v>
      </c>
      <c r="E118">
        <v>115</v>
      </c>
      <c r="F118">
        <v>38860</v>
      </c>
      <c r="G118">
        <v>45113</v>
      </c>
      <c r="H118">
        <v>115</v>
      </c>
      <c r="I118">
        <v>462754</v>
      </c>
      <c r="J118">
        <v>423355</v>
      </c>
      <c r="K118">
        <v>115</v>
      </c>
      <c r="L118" s="35">
        <v>4254070</v>
      </c>
      <c r="M118" s="35">
        <v>4237030</v>
      </c>
      <c r="N118">
        <v>115</v>
      </c>
      <c r="O118" s="35">
        <v>44846900</v>
      </c>
      <c r="P118" s="35">
        <v>41123000</v>
      </c>
      <c r="R118" s="5">
        <v>115</v>
      </c>
      <c r="S118" t="b">
        <f>OR(Tabla197[[#This Row],[Tiempo_lineal (ns)]]&gt;$C$508,Tabla197[[#This Row],[Tiempo_lineal (ns)]]&lt;$C$509)</f>
        <v>0</v>
      </c>
      <c r="T118" t="b">
        <f>OR(Tabla197[[#This Row],[Tiempo_normal (ns)]]&gt;$D$508,Tabla197[[#This Row],[Tiempo_normal (ns)]]&lt;$D$509)</f>
        <v>0</v>
      </c>
      <c r="U118" s="5">
        <v>115</v>
      </c>
      <c r="V118" t="b">
        <f>OR(Tabla3108[[#This Row],[Tiempo_lineal (ns)]]&gt;$F$508,Tabla3108[[#This Row],[Tiempo_lineal (ns)]]&lt;$F$509)</f>
        <v>0</v>
      </c>
      <c r="W118" t="b">
        <f>OR(Tabla3108[[#This Row],[Tiempo_normal (ns)]]&gt;$G$508,Tabla3108[[#This Row],[Tiempo_normal (ns)]]&lt;$G$509)</f>
        <v>1</v>
      </c>
      <c r="X118" s="5">
        <v>115</v>
      </c>
      <c r="Y118" t="b">
        <f>OR(Tabla4119[[#This Row],[Tiempo_lineal (ns)]]&gt;$I$508,Tabla4119[[#This Row],[Tiempo_lineal (ns)]]&lt;$I$509)</f>
        <v>0</v>
      </c>
      <c r="Z118" t="b">
        <f>OR(Tabla4119[[#This Row],[Tiempo_normal (ns)]]&gt;$J$508,Tabla4119[[#This Row],[Tiempo_normal (ns)]]&lt;$J$509)</f>
        <v>0</v>
      </c>
      <c r="AA118" s="5">
        <v>115</v>
      </c>
      <c r="AB118" t="b">
        <f>OR(Tabla51210[[#This Row],[Tiempo_lineal (ns)]]&gt;$L$508,Tabla51210[[#This Row],[Tiempo_lineal (ns)]]&lt;$L$509)</f>
        <v>0</v>
      </c>
      <c r="AC118" t="b">
        <f>OR(Tabla51210[[#This Row],[Tiempo_normal (ns)]]&gt;$M$508,Tabla51210[[#This Row],[Tiempo_normal (ns)]]&lt;$M$509)</f>
        <v>0</v>
      </c>
      <c r="AD118" s="5">
        <v>115</v>
      </c>
      <c r="AE118" t="b">
        <f>OR(Tabla61311[[#This Row],[Tiempo_lineal (ns)]]&gt;$O$508,Tabla61311[[#This Row],[Tiempo_lineal (ns)]]&lt;$O$509)</f>
        <v>0</v>
      </c>
      <c r="AF118" s="6" t="b">
        <f>OR(Tabla61311[[#This Row],[Tiempo_normal (ns)]]&gt;$P$508,Tabla61311[[#This Row],[Tiempo_normal (ns)]]&lt;$P$509)</f>
        <v>0</v>
      </c>
    </row>
    <row r="119" spans="2:32" x14ac:dyDescent="0.3">
      <c r="B119">
        <v>116</v>
      </c>
      <c r="C119">
        <v>4590</v>
      </c>
      <c r="D119">
        <v>3983</v>
      </c>
      <c r="E119">
        <v>116</v>
      </c>
      <c r="F119">
        <v>39981</v>
      </c>
      <c r="G119">
        <v>46626</v>
      </c>
      <c r="H119">
        <v>116</v>
      </c>
      <c r="I119">
        <v>387087</v>
      </c>
      <c r="J119">
        <v>381094</v>
      </c>
      <c r="K119">
        <v>116</v>
      </c>
      <c r="L119" s="35">
        <v>4119640</v>
      </c>
      <c r="M119" s="35">
        <v>4357310</v>
      </c>
      <c r="N119">
        <v>116</v>
      </c>
      <c r="O119" s="35">
        <v>41177800</v>
      </c>
      <c r="P119" s="35">
        <v>41473300</v>
      </c>
      <c r="R119" s="7">
        <v>116</v>
      </c>
      <c r="S119" t="b">
        <f>OR(Tabla197[[#This Row],[Tiempo_lineal (ns)]]&gt;$C$508,Tabla197[[#This Row],[Tiempo_lineal (ns)]]&lt;$C$509)</f>
        <v>0</v>
      </c>
      <c r="T119" t="b">
        <f>OR(Tabla197[[#This Row],[Tiempo_normal (ns)]]&gt;$D$508,Tabla197[[#This Row],[Tiempo_normal (ns)]]&lt;$D$509)</f>
        <v>0</v>
      </c>
      <c r="U119" s="7">
        <v>116</v>
      </c>
      <c r="V119" t="b">
        <f>OR(Tabla3108[[#This Row],[Tiempo_lineal (ns)]]&gt;$F$508,Tabla3108[[#This Row],[Tiempo_lineal (ns)]]&lt;$F$509)</f>
        <v>0</v>
      </c>
      <c r="W119" t="b">
        <f>OR(Tabla3108[[#This Row],[Tiempo_normal (ns)]]&gt;$G$508,Tabla3108[[#This Row],[Tiempo_normal (ns)]]&lt;$G$509)</f>
        <v>1</v>
      </c>
      <c r="X119" s="7">
        <v>116</v>
      </c>
      <c r="Y119" t="b">
        <f>OR(Tabla4119[[#This Row],[Tiempo_lineal (ns)]]&gt;$I$508,Tabla4119[[#This Row],[Tiempo_lineal (ns)]]&lt;$I$509)</f>
        <v>0</v>
      </c>
      <c r="Z119" t="b">
        <f>OR(Tabla4119[[#This Row],[Tiempo_normal (ns)]]&gt;$J$508,Tabla4119[[#This Row],[Tiempo_normal (ns)]]&lt;$J$509)</f>
        <v>0</v>
      </c>
      <c r="AA119" s="7">
        <v>116</v>
      </c>
      <c r="AB119" t="b">
        <f>OR(Tabla51210[[#This Row],[Tiempo_lineal (ns)]]&gt;$L$508,Tabla51210[[#This Row],[Tiempo_lineal (ns)]]&lt;$L$509)</f>
        <v>0</v>
      </c>
      <c r="AC119" t="b">
        <f>OR(Tabla51210[[#This Row],[Tiempo_normal (ns)]]&gt;$M$508,Tabla51210[[#This Row],[Tiempo_normal (ns)]]&lt;$M$509)</f>
        <v>0</v>
      </c>
      <c r="AD119" s="7">
        <v>116</v>
      </c>
      <c r="AE119" t="b">
        <f>OR(Tabla61311[[#This Row],[Tiempo_lineal (ns)]]&gt;$O$508,Tabla61311[[#This Row],[Tiempo_lineal (ns)]]&lt;$O$509)</f>
        <v>0</v>
      </c>
      <c r="AF119" s="6" t="b">
        <f>OR(Tabla61311[[#This Row],[Tiempo_normal (ns)]]&gt;$P$508,Tabla61311[[#This Row],[Tiempo_normal (ns)]]&lt;$P$509)</f>
        <v>0</v>
      </c>
    </row>
    <row r="120" spans="2:32" x14ac:dyDescent="0.3">
      <c r="B120">
        <v>117</v>
      </c>
      <c r="C120">
        <v>4418</v>
      </c>
      <c r="D120">
        <v>4569</v>
      </c>
      <c r="E120">
        <v>117</v>
      </c>
      <c r="F120">
        <v>39805</v>
      </c>
      <c r="G120">
        <v>37408</v>
      </c>
      <c r="H120">
        <v>117</v>
      </c>
      <c r="I120">
        <v>407649</v>
      </c>
      <c r="J120">
        <v>405491</v>
      </c>
      <c r="K120">
        <v>117</v>
      </c>
      <c r="L120" s="35">
        <v>4024170</v>
      </c>
      <c r="M120" s="35">
        <v>3962060</v>
      </c>
      <c r="N120">
        <v>117</v>
      </c>
      <c r="O120" s="35">
        <v>41375300</v>
      </c>
      <c r="P120" s="35">
        <v>41705400</v>
      </c>
      <c r="R120" s="5">
        <v>117</v>
      </c>
      <c r="S120" t="b">
        <f>OR(Tabla197[[#This Row],[Tiempo_lineal (ns)]]&gt;$C$508,Tabla197[[#This Row],[Tiempo_lineal (ns)]]&lt;$C$509)</f>
        <v>0</v>
      </c>
      <c r="T120" t="b">
        <f>OR(Tabla197[[#This Row],[Tiempo_normal (ns)]]&gt;$D$508,Tabla197[[#This Row],[Tiempo_normal (ns)]]&lt;$D$509)</f>
        <v>0</v>
      </c>
      <c r="U120" s="5">
        <v>117</v>
      </c>
      <c r="V120" t="b">
        <f>OR(Tabla3108[[#This Row],[Tiempo_lineal (ns)]]&gt;$F$508,Tabla3108[[#This Row],[Tiempo_lineal (ns)]]&lt;$F$509)</f>
        <v>0</v>
      </c>
      <c r="W120" t="b">
        <f>OR(Tabla3108[[#This Row],[Tiempo_normal (ns)]]&gt;$G$508,Tabla3108[[#This Row],[Tiempo_normal (ns)]]&lt;$G$509)</f>
        <v>0</v>
      </c>
      <c r="X120" s="5">
        <v>117</v>
      </c>
      <c r="Y120" t="b">
        <f>OR(Tabla4119[[#This Row],[Tiempo_lineal (ns)]]&gt;$I$508,Tabla4119[[#This Row],[Tiempo_lineal (ns)]]&lt;$I$509)</f>
        <v>0</v>
      </c>
      <c r="Z120" t="b">
        <f>OR(Tabla4119[[#This Row],[Tiempo_normal (ns)]]&gt;$J$508,Tabla4119[[#This Row],[Tiempo_normal (ns)]]&lt;$J$509)</f>
        <v>0</v>
      </c>
      <c r="AA120" s="5">
        <v>117</v>
      </c>
      <c r="AB120" t="b">
        <f>OR(Tabla51210[[#This Row],[Tiempo_lineal (ns)]]&gt;$L$508,Tabla51210[[#This Row],[Tiempo_lineal (ns)]]&lt;$L$509)</f>
        <v>0</v>
      </c>
      <c r="AC120" t="b">
        <f>OR(Tabla51210[[#This Row],[Tiempo_normal (ns)]]&gt;$M$508,Tabla51210[[#This Row],[Tiempo_normal (ns)]]&lt;$M$509)</f>
        <v>0</v>
      </c>
      <c r="AD120" s="5">
        <v>117</v>
      </c>
      <c r="AE120" t="b">
        <f>OR(Tabla61311[[#This Row],[Tiempo_lineal (ns)]]&gt;$O$508,Tabla61311[[#This Row],[Tiempo_lineal (ns)]]&lt;$O$509)</f>
        <v>0</v>
      </c>
      <c r="AF120" s="6" t="b">
        <f>OR(Tabla61311[[#This Row],[Tiempo_normal (ns)]]&gt;$P$508,Tabla61311[[#This Row],[Tiempo_normal (ns)]]&lt;$P$509)</f>
        <v>0</v>
      </c>
    </row>
    <row r="121" spans="2:32" x14ac:dyDescent="0.3">
      <c r="B121">
        <v>118</v>
      </c>
      <c r="C121">
        <v>5098</v>
      </c>
      <c r="D121">
        <v>4216</v>
      </c>
      <c r="E121">
        <v>118</v>
      </c>
      <c r="F121">
        <v>38485</v>
      </c>
      <c r="G121">
        <v>37904</v>
      </c>
      <c r="H121">
        <v>118</v>
      </c>
      <c r="I121">
        <v>449245</v>
      </c>
      <c r="J121">
        <v>374503</v>
      </c>
      <c r="K121">
        <v>118</v>
      </c>
      <c r="L121" s="35">
        <v>4101720</v>
      </c>
      <c r="M121" s="35">
        <v>3898960</v>
      </c>
      <c r="N121">
        <v>118</v>
      </c>
      <c r="O121" s="35">
        <v>42643800</v>
      </c>
      <c r="P121" s="35">
        <v>40825400</v>
      </c>
      <c r="R121" s="7">
        <v>118</v>
      </c>
      <c r="S121" t="b">
        <f>OR(Tabla197[[#This Row],[Tiempo_lineal (ns)]]&gt;$C$508,Tabla197[[#This Row],[Tiempo_lineal (ns)]]&lt;$C$509)</f>
        <v>0</v>
      </c>
      <c r="T121" t="b">
        <f>OR(Tabla197[[#This Row],[Tiempo_normal (ns)]]&gt;$D$508,Tabla197[[#This Row],[Tiempo_normal (ns)]]&lt;$D$509)</f>
        <v>0</v>
      </c>
      <c r="U121" s="7">
        <v>118</v>
      </c>
      <c r="V121" t="b">
        <f>OR(Tabla3108[[#This Row],[Tiempo_lineal (ns)]]&gt;$F$508,Tabla3108[[#This Row],[Tiempo_lineal (ns)]]&lt;$F$509)</f>
        <v>0</v>
      </c>
      <c r="W121" t="b">
        <f>OR(Tabla3108[[#This Row],[Tiempo_normal (ns)]]&gt;$G$508,Tabla3108[[#This Row],[Tiempo_normal (ns)]]&lt;$G$509)</f>
        <v>0</v>
      </c>
      <c r="X121" s="7">
        <v>118</v>
      </c>
      <c r="Y121" t="b">
        <f>OR(Tabla4119[[#This Row],[Tiempo_lineal (ns)]]&gt;$I$508,Tabla4119[[#This Row],[Tiempo_lineal (ns)]]&lt;$I$509)</f>
        <v>0</v>
      </c>
      <c r="Z121" t="b">
        <f>OR(Tabla4119[[#This Row],[Tiempo_normal (ns)]]&gt;$J$508,Tabla4119[[#This Row],[Tiempo_normal (ns)]]&lt;$J$509)</f>
        <v>0</v>
      </c>
      <c r="AA121" s="7">
        <v>118</v>
      </c>
      <c r="AB121" t="b">
        <f>OR(Tabla51210[[#This Row],[Tiempo_lineal (ns)]]&gt;$L$508,Tabla51210[[#This Row],[Tiempo_lineal (ns)]]&lt;$L$509)</f>
        <v>0</v>
      </c>
      <c r="AC121" t="b">
        <f>OR(Tabla51210[[#This Row],[Tiempo_normal (ns)]]&gt;$M$508,Tabla51210[[#This Row],[Tiempo_normal (ns)]]&lt;$M$509)</f>
        <v>0</v>
      </c>
      <c r="AD121" s="7">
        <v>118</v>
      </c>
      <c r="AE121" t="b">
        <f>OR(Tabla61311[[#This Row],[Tiempo_lineal (ns)]]&gt;$O$508,Tabla61311[[#This Row],[Tiempo_lineal (ns)]]&lt;$O$509)</f>
        <v>0</v>
      </c>
      <c r="AF121" s="6" t="b">
        <f>OR(Tabla61311[[#This Row],[Tiempo_normal (ns)]]&gt;$P$508,Tabla61311[[#This Row],[Tiempo_normal (ns)]]&lt;$P$509)</f>
        <v>0</v>
      </c>
    </row>
    <row r="122" spans="2:32" x14ac:dyDescent="0.3">
      <c r="B122">
        <v>119</v>
      </c>
      <c r="C122">
        <v>5336</v>
      </c>
      <c r="D122">
        <v>4626</v>
      </c>
      <c r="E122">
        <v>119</v>
      </c>
      <c r="F122">
        <v>38109</v>
      </c>
      <c r="G122">
        <v>40516</v>
      </c>
      <c r="H122">
        <v>119</v>
      </c>
      <c r="I122">
        <v>397944</v>
      </c>
      <c r="J122">
        <v>373773</v>
      </c>
      <c r="K122">
        <v>119</v>
      </c>
      <c r="L122" s="35">
        <v>4122680</v>
      </c>
      <c r="M122" s="35">
        <v>4414740</v>
      </c>
      <c r="N122">
        <v>119</v>
      </c>
      <c r="O122" s="35">
        <v>51327900</v>
      </c>
      <c r="P122" s="35">
        <v>41833600</v>
      </c>
      <c r="R122" s="5">
        <v>119</v>
      </c>
      <c r="S122" t="b">
        <f>OR(Tabla197[[#This Row],[Tiempo_lineal (ns)]]&gt;$C$508,Tabla197[[#This Row],[Tiempo_lineal (ns)]]&lt;$C$509)</f>
        <v>0</v>
      </c>
      <c r="T122" t="b">
        <f>OR(Tabla197[[#This Row],[Tiempo_normal (ns)]]&gt;$D$508,Tabla197[[#This Row],[Tiempo_normal (ns)]]&lt;$D$509)</f>
        <v>0</v>
      </c>
      <c r="U122" s="5">
        <v>119</v>
      </c>
      <c r="V122" t="b">
        <f>OR(Tabla3108[[#This Row],[Tiempo_lineal (ns)]]&gt;$F$508,Tabla3108[[#This Row],[Tiempo_lineal (ns)]]&lt;$F$509)</f>
        <v>0</v>
      </c>
      <c r="W122" t="b">
        <f>OR(Tabla3108[[#This Row],[Tiempo_normal (ns)]]&gt;$G$508,Tabla3108[[#This Row],[Tiempo_normal (ns)]]&lt;$G$509)</f>
        <v>0</v>
      </c>
      <c r="X122" s="5">
        <v>119</v>
      </c>
      <c r="Y122" t="b">
        <f>OR(Tabla4119[[#This Row],[Tiempo_lineal (ns)]]&gt;$I$508,Tabla4119[[#This Row],[Tiempo_lineal (ns)]]&lt;$I$509)</f>
        <v>0</v>
      </c>
      <c r="Z122" t="b">
        <f>OR(Tabla4119[[#This Row],[Tiempo_normal (ns)]]&gt;$J$508,Tabla4119[[#This Row],[Tiempo_normal (ns)]]&lt;$J$509)</f>
        <v>0</v>
      </c>
      <c r="AA122" s="5">
        <v>119</v>
      </c>
      <c r="AB122" t="b">
        <f>OR(Tabla51210[[#This Row],[Tiempo_lineal (ns)]]&gt;$L$508,Tabla51210[[#This Row],[Tiempo_lineal (ns)]]&lt;$L$509)</f>
        <v>0</v>
      </c>
      <c r="AC122" t="b">
        <f>OR(Tabla51210[[#This Row],[Tiempo_normal (ns)]]&gt;$M$508,Tabla51210[[#This Row],[Tiempo_normal (ns)]]&lt;$M$509)</f>
        <v>0</v>
      </c>
      <c r="AD122" s="5">
        <v>119</v>
      </c>
      <c r="AE122" t="b">
        <f>OR(Tabla61311[[#This Row],[Tiempo_lineal (ns)]]&gt;$O$508,Tabla61311[[#This Row],[Tiempo_lineal (ns)]]&lt;$O$509)</f>
        <v>1</v>
      </c>
      <c r="AF122" s="6" t="b">
        <f>OR(Tabla61311[[#This Row],[Tiempo_normal (ns)]]&gt;$P$508,Tabla61311[[#This Row],[Tiempo_normal (ns)]]&lt;$P$509)</f>
        <v>0</v>
      </c>
    </row>
    <row r="123" spans="2:32" x14ac:dyDescent="0.3">
      <c r="B123">
        <v>120</v>
      </c>
      <c r="C123">
        <v>5200</v>
      </c>
      <c r="D123">
        <v>4630</v>
      </c>
      <c r="E123">
        <v>120</v>
      </c>
      <c r="F123">
        <v>43730</v>
      </c>
      <c r="G123">
        <v>38430</v>
      </c>
      <c r="H123">
        <v>120</v>
      </c>
      <c r="I123">
        <v>388169</v>
      </c>
      <c r="J123">
        <v>394960</v>
      </c>
      <c r="K123">
        <v>120</v>
      </c>
      <c r="L123" s="35">
        <v>4128380</v>
      </c>
      <c r="M123" s="35">
        <v>4497280</v>
      </c>
      <c r="N123">
        <v>120</v>
      </c>
      <c r="O123" s="35">
        <v>42381100</v>
      </c>
      <c r="P123" s="35">
        <v>39875700</v>
      </c>
      <c r="R123" s="7">
        <v>120</v>
      </c>
      <c r="S123" t="b">
        <f>OR(Tabla197[[#This Row],[Tiempo_lineal (ns)]]&gt;$C$508,Tabla197[[#This Row],[Tiempo_lineal (ns)]]&lt;$C$509)</f>
        <v>0</v>
      </c>
      <c r="T123" t="b">
        <f>OR(Tabla197[[#This Row],[Tiempo_normal (ns)]]&gt;$D$508,Tabla197[[#This Row],[Tiempo_normal (ns)]]&lt;$D$509)</f>
        <v>0</v>
      </c>
      <c r="U123" s="7">
        <v>120</v>
      </c>
      <c r="V123" t="b">
        <f>OR(Tabla3108[[#This Row],[Tiempo_lineal (ns)]]&gt;$F$508,Tabla3108[[#This Row],[Tiempo_lineal (ns)]]&lt;$F$509)</f>
        <v>1</v>
      </c>
      <c r="W123" t="b">
        <f>OR(Tabla3108[[#This Row],[Tiempo_normal (ns)]]&gt;$G$508,Tabla3108[[#This Row],[Tiempo_normal (ns)]]&lt;$G$509)</f>
        <v>0</v>
      </c>
      <c r="X123" s="7">
        <v>120</v>
      </c>
      <c r="Y123" t="b">
        <f>OR(Tabla4119[[#This Row],[Tiempo_lineal (ns)]]&gt;$I$508,Tabla4119[[#This Row],[Tiempo_lineal (ns)]]&lt;$I$509)</f>
        <v>0</v>
      </c>
      <c r="Z123" t="b">
        <f>OR(Tabla4119[[#This Row],[Tiempo_normal (ns)]]&gt;$J$508,Tabla4119[[#This Row],[Tiempo_normal (ns)]]&lt;$J$509)</f>
        <v>0</v>
      </c>
      <c r="AA123" s="7">
        <v>120</v>
      </c>
      <c r="AB123" t="b">
        <f>OR(Tabla51210[[#This Row],[Tiempo_lineal (ns)]]&gt;$L$508,Tabla51210[[#This Row],[Tiempo_lineal (ns)]]&lt;$L$509)</f>
        <v>0</v>
      </c>
      <c r="AC123" t="b">
        <f>OR(Tabla51210[[#This Row],[Tiempo_normal (ns)]]&gt;$M$508,Tabla51210[[#This Row],[Tiempo_normal (ns)]]&lt;$M$509)</f>
        <v>0</v>
      </c>
      <c r="AD123" s="7">
        <v>120</v>
      </c>
      <c r="AE123" t="b">
        <f>OR(Tabla61311[[#This Row],[Tiempo_lineal (ns)]]&gt;$O$508,Tabla61311[[#This Row],[Tiempo_lineal (ns)]]&lt;$O$509)</f>
        <v>0</v>
      </c>
      <c r="AF123" s="6" t="b">
        <f>OR(Tabla61311[[#This Row],[Tiempo_normal (ns)]]&gt;$P$508,Tabla61311[[#This Row],[Tiempo_normal (ns)]]&lt;$P$509)</f>
        <v>0</v>
      </c>
    </row>
    <row r="124" spans="2:32" x14ac:dyDescent="0.3">
      <c r="B124">
        <v>121</v>
      </c>
      <c r="C124">
        <v>4862</v>
      </c>
      <c r="D124">
        <v>4175</v>
      </c>
      <c r="E124">
        <v>121</v>
      </c>
      <c r="F124">
        <v>38172</v>
      </c>
      <c r="G124">
        <v>40671</v>
      </c>
      <c r="H124">
        <v>121</v>
      </c>
      <c r="I124">
        <v>515970</v>
      </c>
      <c r="J124">
        <v>419994</v>
      </c>
      <c r="K124">
        <v>121</v>
      </c>
      <c r="L124" s="35">
        <v>4010780</v>
      </c>
      <c r="M124" s="35">
        <v>4490110</v>
      </c>
      <c r="N124">
        <v>121</v>
      </c>
      <c r="O124" s="35">
        <v>40879000</v>
      </c>
      <c r="P124" s="35">
        <v>43695700</v>
      </c>
      <c r="R124" s="5">
        <v>121</v>
      </c>
      <c r="S124" t="b">
        <f>OR(Tabla197[[#This Row],[Tiempo_lineal (ns)]]&gt;$C$508,Tabla197[[#This Row],[Tiempo_lineal (ns)]]&lt;$C$509)</f>
        <v>0</v>
      </c>
      <c r="T124" t="b">
        <f>OR(Tabla197[[#This Row],[Tiempo_normal (ns)]]&gt;$D$508,Tabla197[[#This Row],[Tiempo_normal (ns)]]&lt;$D$509)</f>
        <v>0</v>
      </c>
      <c r="U124" s="5">
        <v>121</v>
      </c>
      <c r="V124" t="b">
        <f>OR(Tabla3108[[#This Row],[Tiempo_lineal (ns)]]&gt;$F$508,Tabla3108[[#This Row],[Tiempo_lineal (ns)]]&lt;$F$509)</f>
        <v>0</v>
      </c>
      <c r="W124" t="b">
        <f>OR(Tabla3108[[#This Row],[Tiempo_normal (ns)]]&gt;$G$508,Tabla3108[[#This Row],[Tiempo_normal (ns)]]&lt;$G$509)</f>
        <v>0</v>
      </c>
      <c r="X124" s="5">
        <v>121</v>
      </c>
      <c r="Y124" t="b">
        <f>OR(Tabla4119[[#This Row],[Tiempo_lineal (ns)]]&gt;$I$508,Tabla4119[[#This Row],[Tiempo_lineal (ns)]]&lt;$I$509)</f>
        <v>1</v>
      </c>
      <c r="Z124" t="b">
        <f>OR(Tabla4119[[#This Row],[Tiempo_normal (ns)]]&gt;$J$508,Tabla4119[[#This Row],[Tiempo_normal (ns)]]&lt;$J$509)</f>
        <v>0</v>
      </c>
      <c r="AA124" s="5">
        <v>121</v>
      </c>
      <c r="AB124" t="b">
        <f>OR(Tabla51210[[#This Row],[Tiempo_lineal (ns)]]&gt;$L$508,Tabla51210[[#This Row],[Tiempo_lineal (ns)]]&lt;$L$509)</f>
        <v>0</v>
      </c>
      <c r="AC124" t="b">
        <f>OR(Tabla51210[[#This Row],[Tiempo_normal (ns)]]&gt;$M$508,Tabla51210[[#This Row],[Tiempo_normal (ns)]]&lt;$M$509)</f>
        <v>0</v>
      </c>
      <c r="AD124" s="5">
        <v>121</v>
      </c>
      <c r="AE124" t="b">
        <f>OR(Tabla61311[[#This Row],[Tiempo_lineal (ns)]]&gt;$O$508,Tabla61311[[#This Row],[Tiempo_lineal (ns)]]&lt;$O$509)</f>
        <v>0</v>
      </c>
      <c r="AF124" s="6" t="b">
        <f>OR(Tabla61311[[#This Row],[Tiempo_normal (ns)]]&gt;$P$508,Tabla61311[[#This Row],[Tiempo_normal (ns)]]&lt;$P$509)</f>
        <v>0</v>
      </c>
    </row>
    <row r="125" spans="2:32" x14ac:dyDescent="0.3">
      <c r="B125">
        <v>122</v>
      </c>
      <c r="C125">
        <v>5221</v>
      </c>
      <c r="D125">
        <v>3953</v>
      </c>
      <c r="E125">
        <v>122</v>
      </c>
      <c r="F125">
        <v>38256</v>
      </c>
      <c r="G125">
        <v>40423</v>
      </c>
      <c r="H125">
        <v>122</v>
      </c>
      <c r="I125">
        <v>385938</v>
      </c>
      <c r="J125">
        <v>375494</v>
      </c>
      <c r="K125">
        <v>122</v>
      </c>
      <c r="L125" s="35">
        <v>4294390</v>
      </c>
      <c r="M125" s="35">
        <v>4024850</v>
      </c>
      <c r="N125">
        <v>122</v>
      </c>
      <c r="O125" s="35">
        <v>44526200</v>
      </c>
      <c r="P125" s="35">
        <v>42120200</v>
      </c>
      <c r="R125" s="7">
        <v>122</v>
      </c>
      <c r="S125" t="b">
        <f>OR(Tabla197[[#This Row],[Tiempo_lineal (ns)]]&gt;$C$508,Tabla197[[#This Row],[Tiempo_lineal (ns)]]&lt;$C$509)</f>
        <v>0</v>
      </c>
      <c r="T125" t="b">
        <f>OR(Tabla197[[#This Row],[Tiempo_normal (ns)]]&gt;$D$508,Tabla197[[#This Row],[Tiempo_normal (ns)]]&lt;$D$509)</f>
        <v>0</v>
      </c>
      <c r="U125" s="7">
        <v>122</v>
      </c>
      <c r="V125" t="b">
        <f>OR(Tabla3108[[#This Row],[Tiempo_lineal (ns)]]&gt;$F$508,Tabla3108[[#This Row],[Tiempo_lineal (ns)]]&lt;$F$509)</f>
        <v>0</v>
      </c>
      <c r="W125" t="b">
        <f>OR(Tabla3108[[#This Row],[Tiempo_normal (ns)]]&gt;$G$508,Tabla3108[[#This Row],[Tiempo_normal (ns)]]&lt;$G$509)</f>
        <v>0</v>
      </c>
      <c r="X125" s="7">
        <v>122</v>
      </c>
      <c r="Y125" t="b">
        <f>OR(Tabla4119[[#This Row],[Tiempo_lineal (ns)]]&gt;$I$508,Tabla4119[[#This Row],[Tiempo_lineal (ns)]]&lt;$I$509)</f>
        <v>0</v>
      </c>
      <c r="Z125" t="b">
        <f>OR(Tabla4119[[#This Row],[Tiempo_normal (ns)]]&gt;$J$508,Tabla4119[[#This Row],[Tiempo_normal (ns)]]&lt;$J$509)</f>
        <v>0</v>
      </c>
      <c r="AA125" s="7">
        <v>122</v>
      </c>
      <c r="AB125" t="b">
        <f>OR(Tabla51210[[#This Row],[Tiempo_lineal (ns)]]&gt;$L$508,Tabla51210[[#This Row],[Tiempo_lineal (ns)]]&lt;$L$509)</f>
        <v>0</v>
      </c>
      <c r="AC125" t="b">
        <f>OR(Tabla51210[[#This Row],[Tiempo_normal (ns)]]&gt;$M$508,Tabla51210[[#This Row],[Tiempo_normal (ns)]]&lt;$M$509)</f>
        <v>0</v>
      </c>
      <c r="AD125" s="7">
        <v>122</v>
      </c>
      <c r="AE125" t="b">
        <f>OR(Tabla61311[[#This Row],[Tiempo_lineal (ns)]]&gt;$O$508,Tabla61311[[#This Row],[Tiempo_lineal (ns)]]&lt;$O$509)</f>
        <v>0</v>
      </c>
      <c r="AF125" s="6" t="b">
        <f>OR(Tabla61311[[#This Row],[Tiempo_normal (ns)]]&gt;$P$508,Tabla61311[[#This Row],[Tiempo_normal (ns)]]&lt;$P$509)</f>
        <v>0</v>
      </c>
    </row>
    <row r="126" spans="2:32" x14ac:dyDescent="0.3">
      <c r="B126">
        <v>123</v>
      </c>
      <c r="C126">
        <v>5345</v>
      </c>
      <c r="D126">
        <v>4174</v>
      </c>
      <c r="E126">
        <v>123</v>
      </c>
      <c r="F126">
        <v>38290</v>
      </c>
      <c r="G126">
        <v>37906</v>
      </c>
      <c r="H126">
        <v>123</v>
      </c>
      <c r="I126">
        <v>392375</v>
      </c>
      <c r="J126">
        <v>388738</v>
      </c>
      <c r="K126">
        <v>123</v>
      </c>
      <c r="L126" s="35">
        <v>4543630</v>
      </c>
      <c r="M126" s="35">
        <v>4506030</v>
      </c>
      <c r="N126">
        <v>123</v>
      </c>
      <c r="O126" s="35">
        <v>44610400</v>
      </c>
      <c r="P126" s="35">
        <v>42117400</v>
      </c>
      <c r="R126" s="5">
        <v>123</v>
      </c>
      <c r="S126" t="b">
        <f>OR(Tabla197[[#This Row],[Tiempo_lineal (ns)]]&gt;$C$508,Tabla197[[#This Row],[Tiempo_lineal (ns)]]&lt;$C$509)</f>
        <v>0</v>
      </c>
      <c r="T126" t="b">
        <f>OR(Tabla197[[#This Row],[Tiempo_normal (ns)]]&gt;$D$508,Tabla197[[#This Row],[Tiempo_normal (ns)]]&lt;$D$509)</f>
        <v>0</v>
      </c>
      <c r="U126" s="5">
        <v>123</v>
      </c>
      <c r="V126" t="b">
        <f>OR(Tabla3108[[#This Row],[Tiempo_lineal (ns)]]&gt;$F$508,Tabla3108[[#This Row],[Tiempo_lineal (ns)]]&lt;$F$509)</f>
        <v>0</v>
      </c>
      <c r="W126" t="b">
        <f>OR(Tabla3108[[#This Row],[Tiempo_normal (ns)]]&gt;$G$508,Tabla3108[[#This Row],[Tiempo_normal (ns)]]&lt;$G$509)</f>
        <v>0</v>
      </c>
      <c r="X126" s="5">
        <v>123</v>
      </c>
      <c r="Y126" t="b">
        <f>OR(Tabla4119[[#This Row],[Tiempo_lineal (ns)]]&gt;$I$508,Tabla4119[[#This Row],[Tiempo_lineal (ns)]]&lt;$I$509)</f>
        <v>0</v>
      </c>
      <c r="Z126" t="b">
        <f>OR(Tabla4119[[#This Row],[Tiempo_normal (ns)]]&gt;$J$508,Tabla4119[[#This Row],[Tiempo_normal (ns)]]&lt;$J$509)</f>
        <v>0</v>
      </c>
      <c r="AA126" s="5">
        <v>123</v>
      </c>
      <c r="AB126" t="b">
        <f>OR(Tabla51210[[#This Row],[Tiempo_lineal (ns)]]&gt;$L$508,Tabla51210[[#This Row],[Tiempo_lineal (ns)]]&lt;$L$509)</f>
        <v>0</v>
      </c>
      <c r="AC126" t="b">
        <f>OR(Tabla51210[[#This Row],[Tiempo_normal (ns)]]&gt;$M$508,Tabla51210[[#This Row],[Tiempo_normal (ns)]]&lt;$M$509)</f>
        <v>0</v>
      </c>
      <c r="AD126" s="5">
        <v>123</v>
      </c>
      <c r="AE126" t="b">
        <f>OR(Tabla61311[[#This Row],[Tiempo_lineal (ns)]]&gt;$O$508,Tabla61311[[#This Row],[Tiempo_lineal (ns)]]&lt;$O$509)</f>
        <v>0</v>
      </c>
      <c r="AF126" s="6" t="b">
        <f>OR(Tabla61311[[#This Row],[Tiempo_normal (ns)]]&gt;$P$508,Tabla61311[[#This Row],[Tiempo_normal (ns)]]&lt;$P$509)</f>
        <v>0</v>
      </c>
    </row>
    <row r="127" spans="2:32" x14ac:dyDescent="0.3">
      <c r="B127">
        <v>124</v>
      </c>
      <c r="C127">
        <v>4392</v>
      </c>
      <c r="D127">
        <v>3894</v>
      </c>
      <c r="E127">
        <v>124</v>
      </c>
      <c r="F127">
        <v>38256</v>
      </c>
      <c r="G127">
        <v>38186</v>
      </c>
      <c r="H127">
        <v>124</v>
      </c>
      <c r="I127">
        <v>394416</v>
      </c>
      <c r="J127">
        <v>450745</v>
      </c>
      <c r="K127">
        <v>124</v>
      </c>
      <c r="L127" s="35">
        <v>4306890</v>
      </c>
      <c r="M127" s="35">
        <v>3984950</v>
      </c>
      <c r="N127">
        <v>124</v>
      </c>
      <c r="O127" s="35">
        <v>41238800</v>
      </c>
      <c r="P127" s="35">
        <v>40104600</v>
      </c>
      <c r="R127" s="7">
        <v>124</v>
      </c>
      <c r="S127" t="b">
        <f>OR(Tabla197[[#This Row],[Tiempo_lineal (ns)]]&gt;$C$508,Tabla197[[#This Row],[Tiempo_lineal (ns)]]&lt;$C$509)</f>
        <v>0</v>
      </c>
      <c r="T127" t="b">
        <f>OR(Tabla197[[#This Row],[Tiempo_normal (ns)]]&gt;$D$508,Tabla197[[#This Row],[Tiempo_normal (ns)]]&lt;$D$509)</f>
        <v>0</v>
      </c>
      <c r="U127" s="7">
        <v>124</v>
      </c>
      <c r="V127" t="b">
        <f>OR(Tabla3108[[#This Row],[Tiempo_lineal (ns)]]&gt;$F$508,Tabla3108[[#This Row],[Tiempo_lineal (ns)]]&lt;$F$509)</f>
        <v>0</v>
      </c>
      <c r="W127" t="b">
        <f>OR(Tabla3108[[#This Row],[Tiempo_normal (ns)]]&gt;$G$508,Tabla3108[[#This Row],[Tiempo_normal (ns)]]&lt;$G$509)</f>
        <v>0</v>
      </c>
      <c r="X127" s="7">
        <v>124</v>
      </c>
      <c r="Y127" t="b">
        <f>OR(Tabla4119[[#This Row],[Tiempo_lineal (ns)]]&gt;$I$508,Tabla4119[[#This Row],[Tiempo_lineal (ns)]]&lt;$I$509)</f>
        <v>0</v>
      </c>
      <c r="Z127" t="b">
        <f>OR(Tabla4119[[#This Row],[Tiempo_normal (ns)]]&gt;$J$508,Tabla4119[[#This Row],[Tiempo_normal (ns)]]&lt;$J$509)</f>
        <v>0</v>
      </c>
      <c r="AA127" s="7">
        <v>124</v>
      </c>
      <c r="AB127" t="b">
        <f>OR(Tabla51210[[#This Row],[Tiempo_lineal (ns)]]&gt;$L$508,Tabla51210[[#This Row],[Tiempo_lineal (ns)]]&lt;$L$509)</f>
        <v>0</v>
      </c>
      <c r="AC127" t="b">
        <f>OR(Tabla51210[[#This Row],[Tiempo_normal (ns)]]&gt;$M$508,Tabla51210[[#This Row],[Tiempo_normal (ns)]]&lt;$M$509)</f>
        <v>0</v>
      </c>
      <c r="AD127" s="7">
        <v>124</v>
      </c>
      <c r="AE127" t="b">
        <f>OR(Tabla61311[[#This Row],[Tiempo_lineal (ns)]]&gt;$O$508,Tabla61311[[#This Row],[Tiempo_lineal (ns)]]&lt;$O$509)</f>
        <v>0</v>
      </c>
      <c r="AF127" s="6" t="b">
        <f>OR(Tabla61311[[#This Row],[Tiempo_normal (ns)]]&gt;$P$508,Tabla61311[[#This Row],[Tiempo_normal (ns)]]&lt;$P$509)</f>
        <v>0</v>
      </c>
    </row>
    <row r="128" spans="2:32" x14ac:dyDescent="0.3">
      <c r="B128">
        <v>125</v>
      </c>
      <c r="C128">
        <v>4640</v>
      </c>
      <c r="D128">
        <v>4006</v>
      </c>
      <c r="E128">
        <v>125</v>
      </c>
      <c r="F128">
        <v>37836</v>
      </c>
      <c r="G128">
        <v>42755</v>
      </c>
      <c r="H128">
        <v>125</v>
      </c>
      <c r="I128">
        <v>389224</v>
      </c>
      <c r="J128">
        <v>378756</v>
      </c>
      <c r="K128">
        <v>125</v>
      </c>
      <c r="L128" s="35">
        <v>4127920</v>
      </c>
      <c r="M128" s="35">
        <v>4035520</v>
      </c>
      <c r="N128">
        <v>125</v>
      </c>
      <c r="O128" s="35">
        <v>44393900</v>
      </c>
      <c r="P128" s="35">
        <v>40670500</v>
      </c>
      <c r="R128" s="5">
        <v>125</v>
      </c>
      <c r="S128" t="b">
        <f>OR(Tabla197[[#This Row],[Tiempo_lineal (ns)]]&gt;$C$508,Tabla197[[#This Row],[Tiempo_lineal (ns)]]&lt;$C$509)</f>
        <v>0</v>
      </c>
      <c r="T128" t="b">
        <f>OR(Tabla197[[#This Row],[Tiempo_normal (ns)]]&gt;$D$508,Tabla197[[#This Row],[Tiempo_normal (ns)]]&lt;$D$509)</f>
        <v>0</v>
      </c>
      <c r="U128" s="5">
        <v>125</v>
      </c>
      <c r="V128" t="b">
        <f>OR(Tabla3108[[#This Row],[Tiempo_lineal (ns)]]&gt;$F$508,Tabla3108[[#This Row],[Tiempo_lineal (ns)]]&lt;$F$509)</f>
        <v>0</v>
      </c>
      <c r="W128" t="b">
        <f>OR(Tabla3108[[#This Row],[Tiempo_normal (ns)]]&gt;$G$508,Tabla3108[[#This Row],[Tiempo_normal (ns)]]&lt;$G$509)</f>
        <v>1</v>
      </c>
      <c r="X128" s="5">
        <v>125</v>
      </c>
      <c r="Y128" t="b">
        <f>OR(Tabla4119[[#This Row],[Tiempo_lineal (ns)]]&gt;$I$508,Tabla4119[[#This Row],[Tiempo_lineal (ns)]]&lt;$I$509)</f>
        <v>0</v>
      </c>
      <c r="Z128" t="b">
        <f>OR(Tabla4119[[#This Row],[Tiempo_normal (ns)]]&gt;$J$508,Tabla4119[[#This Row],[Tiempo_normal (ns)]]&lt;$J$509)</f>
        <v>0</v>
      </c>
      <c r="AA128" s="5">
        <v>125</v>
      </c>
      <c r="AB128" t="b">
        <f>OR(Tabla51210[[#This Row],[Tiempo_lineal (ns)]]&gt;$L$508,Tabla51210[[#This Row],[Tiempo_lineal (ns)]]&lt;$L$509)</f>
        <v>0</v>
      </c>
      <c r="AC128" t="b">
        <f>OR(Tabla51210[[#This Row],[Tiempo_normal (ns)]]&gt;$M$508,Tabla51210[[#This Row],[Tiempo_normal (ns)]]&lt;$M$509)</f>
        <v>0</v>
      </c>
      <c r="AD128" s="5">
        <v>125</v>
      </c>
      <c r="AE128" t="b">
        <f>OR(Tabla61311[[#This Row],[Tiempo_lineal (ns)]]&gt;$O$508,Tabla61311[[#This Row],[Tiempo_lineal (ns)]]&lt;$O$509)</f>
        <v>0</v>
      </c>
      <c r="AF128" s="6" t="b">
        <f>OR(Tabla61311[[#This Row],[Tiempo_normal (ns)]]&gt;$P$508,Tabla61311[[#This Row],[Tiempo_normal (ns)]]&lt;$P$509)</f>
        <v>0</v>
      </c>
    </row>
    <row r="129" spans="2:32" x14ac:dyDescent="0.3">
      <c r="B129">
        <v>126</v>
      </c>
      <c r="C129">
        <v>4511</v>
      </c>
      <c r="D129">
        <v>3940</v>
      </c>
      <c r="E129">
        <v>126</v>
      </c>
      <c r="F129">
        <v>39126</v>
      </c>
      <c r="G129">
        <v>37693</v>
      </c>
      <c r="H129">
        <v>126</v>
      </c>
      <c r="I129">
        <v>383804</v>
      </c>
      <c r="J129">
        <v>396003</v>
      </c>
      <c r="K129">
        <v>126</v>
      </c>
      <c r="L129" s="35">
        <v>4100790</v>
      </c>
      <c r="M129" s="35">
        <v>3971810</v>
      </c>
      <c r="N129">
        <v>126</v>
      </c>
      <c r="O129" s="35">
        <v>43576500</v>
      </c>
      <c r="P129" s="35">
        <v>43746300</v>
      </c>
      <c r="R129" s="7">
        <v>126</v>
      </c>
      <c r="S129" t="b">
        <f>OR(Tabla197[[#This Row],[Tiempo_lineal (ns)]]&gt;$C$508,Tabla197[[#This Row],[Tiempo_lineal (ns)]]&lt;$C$509)</f>
        <v>0</v>
      </c>
      <c r="T129" t="b">
        <f>OR(Tabla197[[#This Row],[Tiempo_normal (ns)]]&gt;$D$508,Tabla197[[#This Row],[Tiempo_normal (ns)]]&lt;$D$509)</f>
        <v>0</v>
      </c>
      <c r="U129" s="7">
        <v>126</v>
      </c>
      <c r="V129" t="b">
        <f>OR(Tabla3108[[#This Row],[Tiempo_lineal (ns)]]&gt;$F$508,Tabla3108[[#This Row],[Tiempo_lineal (ns)]]&lt;$F$509)</f>
        <v>0</v>
      </c>
      <c r="W129" t="b">
        <f>OR(Tabla3108[[#This Row],[Tiempo_normal (ns)]]&gt;$G$508,Tabla3108[[#This Row],[Tiempo_normal (ns)]]&lt;$G$509)</f>
        <v>0</v>
      </c>
      <c r="X129" s="7">
        <v>126</v>
      </c>
      <c r="Y129" t="b">
        <f>OR(Tabla4119[[#This Row],[Tiempo_lineal (ns)]]&gt;$I$508,Tabla4119[[#This Row],[Tiempo_lineal (ns)]]&lt;$I$509)</f>
        <v>0</v>
      </c>
      <c r="Z129" t="b">
        <f>OR(Tabla4119[[#This Row],[Tiempo_normal (ns)]]&gt;$J$508,Tabla4119[[#This Row],[Tiempo_normal (ns)]]&lt;$J$509)</f>
        <v>0</v>
      </c>
      <c r="AA129" s="7">
        <v>126</v>
      </c>
      <c r="AB129" t="b">
        <f>OR(Tabla51210[[#This Row],[Tiempo_lineal (ns)]]&gt;$L$508,Tabla51210[[#This Row],[Tiempo_lineal (ns)]]&lt;$L$509)</f>
        <v>0</v>
      </c>
      <c r="AC129" t="b">
        <f>OR(Tabla51210[[#This Row],[Tiempo_normal (ns)]]&gt;$M$508,Tabla51210[[#This Row],[Tiempo_normal (ns)]]&lt;$M$509)</f>
        <v>0</v>
      </c>
      <c r="AD129" s="7">
        <v>126</v>
      </c>
      <c r="AE129" t="b">
        <f>OR(Tabla61311[[#This Row],[Tiempo_lineal (ns)]]&gt;$O$508,Tabla61311[[#This Row],[Tiempo_lineal (ns)]]&lt;$O$509)</f>
        <v>0</v>
      </c>
      <c r="AF129" s="6" t="b">
        <f>OR(Tabla61311[[#This Row],[Tiempo_normal (ns)]]&gt;$P$508,Tabla61311[[#This Row],[Tiempo_normal (ns)]]&lt;$P$509)</f>
        <v>0</v>
      </c>
    </row>
    <row r="130" spans="2:32" x14ac:dyDescent="0.3">
      <c r="B130">
        <v>127</v>
      </c>
      <c r="C130">
        <v>4817</v>
      </c>
      <c r="D130">
        <v>4225</v>
      </c>
      <c r="E130">
        <v>127</v>
      </c>
      <c r="F130">
        <v>41330</v>
      </c>
      <c r="G130">
        <v>37575</v>
      </c>
      <c r="H130">
        <v>127</v>
      </c>
      <c r="I130">
        <v>387884</v>
      </c>
      <c r="J130">
        <v>387470</v>
      </c>
      <c r="K130">
        <v>127</v>
      </c>
      <c r="L130" s="35">
        <v>3999390</v>
      </c>
      <c r="M130" s="35">
        <v>3868120</v>
      </c>
      <c r="N130">
        <v>127</v>
      </c>
      <c r="O130" s="35">
        <v>40347000</v>
      </c>
      <c r="P130" s="35">
        <v>41376700</v>
      </c>
      <c r="R130" s="5">
        <v>127</v>
      </c>
      <c r="S130" t="b">
        <f>OR(Tabla197[[#This Row],[Tiempo_lineal (ns)]]&gt;$C$508,Tabla197[[#This Row],[Tiempo_lineal (ns)]]&lt;$C$509)</f>
        <v>0</v>
      </c>
      <c r="T130" t="b">
        <f>OR(Tabla197[[#This Row],[Tiempo_normal (ns)]]&gt;$D$508,Tabla197[[#This Row],[Tiempo_normal (ns)]]&lt;$D$509)</f>
        <v>0</v>
      </c>
      <c r="U130" s="5">
        <v>127</v>
      </c>
      <c r="V130" t="b">
        <f>OR(Tabla3108[[#This Row],[Tiempo_lineal (ns)]]&gt;$F$508,Tabla3108[[#This Row],[Tiempo_lineal (ns)]]&lt;$F$509)</f>
        <v>0</v>
      </c>
      <c r="W130" t="b">
        <f>OR(Tabla3108[[#This Row],[Tiempo_normal (ns)]]&gt;$G$508,Tabla3108[[#This Row],[Tiempo_normal (ns)]]&lt;$G$509)</f>
        <v>0</v>
      </c>
      <c r="X130" s="5">
        <v>127</v>
      </c>
      <c r="Y130" t="b">
        <f>OR(Tabla4119[[#This Row],[Tiempo_lineal (ns)]]&gt;$I$508,Tabla4119[[#This Row],[Tiempo_lineal (ns)]]&lt;$I$509)</f>
        <v>0</v>
      </c>
      <c r="Z130" t="b">
        <f>OR(Tabla4119[[#This Row],[Tiempo_normal (ns)]]&gt;$J$508,Tabla4119[[#This Row],[Tiempo_normal (ns)]]&lt;$J$509)</f>
        <v>0</v>
      </c>
      <c r="AA130" s="5">
        <v>127</v>
      </c>
      <c r="AB130" t="b">
        <f>OR(Tabla51210[[#This Row],[Tiempo_lineal (ns)]]&gt;$L$508,Tabla51210[[#This Row],[Tiempo_lineal (ns)]]&lt;$L$509)</f>
        <v>0</v>
      </c>
      <c r="AC130" t="b">
        <f>OR(Tabla51210[[#This Row],[Tiempo_normal (ns)]]&gt;$M$508,Tabla51210[[#This Row],[Tiempo_normal (ns)]]&lt;$M$509)</f>
        <v>0</v>
      </c>
      <c r="AD130" s="5">
        <v>127</v>
      </c>
      <c r="AE130" t="b">
        <f>OR(Tabla61311[[#This Row],[Tiempo_lineal (ns)]]&gt;$O$508,Tabla61311[[#This Row],[Tiempo_lineal (ns)]]&lt;$O$509)</f>
        <v>0</v>
      </c>
      <c r="AF130" s="6" t="b">
        <f>OR(Tabla61311[[#This Row],[Tiempo_normal (ns)]]&gt;$P$508,Tabla61311[[#This Row],[Tiempo_normal (ns)]]&lt;$P$509)</f>
        <v>0</v>
      </c>
    </row>
    <row r="131" spans="2:32" x14ac:dyDescent="0.3">
      <c r="B131">
        <v>128</v>
      </c>
      <c r="C131">
        <v>5723</v>
      </c>
      <c r="D131">
        <v>5532</v>
      </c>
      <c r="E131">
        <v>128</v>
      </c>
      <c r="F131">
        <v>38349</v>
      </c>
      <c r="G131">
        <v>38131</v>
      </c>
      <c r="H131">
        <v>128</v>
      </c>
      <c r="I131">
        <v>392705</v>
      </c>
      <c r="J131">
        <v>486394</v>
      </c>
      <c r="K131">
        <v>128</v>
      </c>
      <c r="L131" s="35">
        <v>4043830</v>
      </c>
      <c r="M131" s="35">
        <v>4540900</v>
      </c>
      <c r="N131">
        <v>128</v>
      </c>
      <c r="O131" s="35">
        <v>42105300</v>
      </c>
      <c r="P131" s="35">
        <v>40303900</v>
      </c>
      <c r="R131" s="7">
        <v>128</v>
      </c>
      <c r="S131" t="b">
        <f>OR(Tabla197[[#This Row],[Tiempo_lineal (ns)]]&gt;$C$508,Tabla197[[#This Row],[Tiempo_lineal (ns)]]&lt;$C$509)</f>
        <v>0</v>
      </c>
      <c r="T131" t="b">
        <f>OR(Tabla197[[#This Row],[Tiempo_normal (ns)]]&gt;$D$508,Tabla197[[#This Row],[Tiempo_normal (ns)]]&lt;$D$509)</f>
        <v>1</v>
      </c>
      <c r="U131" s="7">
        <v>128</v>
      </c>
      <c r="V131" t="b">
        <f>OR(Tabla3108[[#This Row],[Tiempo_lineal (ns)]]&gt;$F$508,Tabla3108[[#This Row],[Tiempo_lineal (ns)]]&lt;$F$509)</f>
        <v>0</v>
      </c>
      <c r="W131" t="b">
        <f>OR(Tabla3108[[#This Row],[Tiempo_normal (ns)]]&gt;$G$508,Tabla3108[[#This Row],[Tiempo_normal (ns)]]&lt;$G$509)</f>
        <v>0</v>
      </c>
      <c r="X131" s="7">
        <v>128</v>
      </c>
      <c r="Y131" t="b">
        <f>OR(Tabla4119[[#This Row],[Tiempo_lineal (ns)]]&gt;$I$508,Tabla4119[[#This Row],[Tiempo_lineal (ns)]]&lt;$I$509)</f>
        <v>0</v>
      </c>
      <c r="Z131" t="b">
        <f>OR(Tabla4119[[#This Row],[Tiempo_normal (ns)]]&gt;$J$508,Tabla4119[[#This Row],[Tiempo_normal (ns)]]&lt;$J$509)</f>
        <v>0</v>
      </c>
      <c r="AA131" s="7">
        <v>128</v>
      </c>
      <c r="AB131" t="b">
        <f>OR(Tabla51210[[#This Row],[Tiempo_lineal (ns)]]&gt;$L$508,Tabla51210[[#This Row],[Tiempo_lineal (ns)]]&lt;$L$509)</f>
        <v>0</v>
      </c>
      <c r="AC131" t="b">
        <f>OR(Tabla51210[[#This Row],[Tiempo_normal (ns)]]&gt;$M$508,Tabla51210[[#This Row],[Tiempo_normal (ns)]]&lt;$M$509)</f>
        <v>0</v>
      </c>
      <c r="AD131" s="7">
        <v>128</v>
      </c>
      <c r="AE131" t="b">
        <f>OR(Tabla61311[[#This Row],[Tiempo_lineal (ns)]]&gt;$O$508,Tabla61311[[#This Row],[Tiempo_lineal (ns)]]&lt;$O$509)</f>
        <v>0</v>
      </c>
      <c r="AF131" s="6" t="b">
        <f>OR(Tabla61311[[#This Row],[Tiempo_normal (ns)]]&gt;$P$508,Tabla61311[[#This Row],[Tiempo_normal (ns)]]&lt;$P$509)</f>
        <v>0</v>
      </c>
    </row>
    <row r="132" spans="2:32" x14ac:dyDescent="0.3">
      <c r="B132">
        <v>129</v>
      </c>
      <c r="C132">
        <v>5969</v>
      </c>
      <c r="D132">
        <v>3884</v>
      </c>
      <c r="E132">
        <v>129</v>
      </c>
      <c r="F132">
        <v>37894</v>
      </c>
      <c r="G132">
        <v>37987</v>
      </c>
      <c r="H132">
        <v>129</v>
      </c>
      <c r="I132">
        <v>384670</v>
      </c>
      <c r="J132">
        <v>383680</v>
      </c>
      <c r="K132">
        <v>129</v>
      </c>
      <c r="L132" s="35">
        <v>3906320</v>
      </c>
      <c r="M132" s="35">
        <v>4453540</v>
      </c>
      <c r="N132">
        <v>129</v>
      </c>
      <c r="O132" s="35">
        <v>47623500</v>
      </c>
      <c r="P132" s="35">
        <v>42542100</v>
      </c>
      <c r="R132" s="5">
        <v>129</v>
      </c>
      <c r="S132" t="b">
        <f>OR(Tabla197[[#This Row],[Tiempo_lineal (ns)]]&gt;$C$508,Tabla197[[#This Row],[Tiempo_lineal (ns)]]&lt;$C$509)</f>
        <v>1</v>
      </c>
      <c r="T132" t="b">
        <f>OR(Tabla197[[#This Row],[Tiempo_normal (ns)]]&gt;$D$508,Tabla197[[#This Row],[Tiempo_normal (ns)]]&lt;$D$509)</f>
        <v>0</v>
      </c>
      <c r="U132" s="5">
        <v>129</v>
      </c>
      <c r="V132" t="b">
        <f>OR(Tabla3108[[#This Row],[Tiempo_lineal (ns)]]&gt;$F$508,Tabla3108[[#This Row],[Tiempo_lineal (ns)]]&lt;$F$509)</f>
        <v>0</v>
      </c>
      <c r="W132" t="b">
        <f>OR(Tabla3108[[#This Row],[Tiempo_normal (ns)]]&gt;$G$508,Tabla3108[[#This Row],[Tiempo_normal (ns)]]&lt;$G$509)</f>
        <v>0</v>
      </c>
      <c r="X132" s="5">
        <v>129</v>
      </c>
      <c r="Y132" t="b">
        <f>OR(Tabla4119[[#This Row],[Tiempo_lineal (ns)]]&gt;$I$508,Tabla4119[[#This Row],[Tiempo_lineal (ns)]]&lt;$I$509)</f>
        <v>0</v>
      </c>
      <c r="Z132" t="b">
        <f>OR(Tabla4119[[#This Row],[Tiempo_normal (ns)]]&gt;$J$508,Tabla4119[[#This Row],[Tiempo_normal (ns)]]&lt;$J$509)</f>
        <v>0</v>
      </c>
      <c r="AA132" s="5">
        <v>129</v>
      </c>
      <c r="AB132" t="b">
        <f>OR(Tabla51210[[#This Row],[Tiempo_lineal (ns)]]&gt;$L$508,Tabla51210[[#This Row],[Tiempo_lineal (ns)]]&lt;$L$509)</f>
        <v>0</v>
      </c>
      <c r="AC132" t="b">
        <f>OR(Tabla51210[[#This Row],[Tiempo_normal (ns)]]&gt;$M$508,Tabla51210[[#This Row],[Tiempo_normal (ns)]]&lt;$M$509)</f>
        <v>0</v>
      </c>
      <c r="AD132" s="5">
        <v>129</v>
      </c>
      <c r="AE132" t="b">
        <f>OR(Tabla61311[[#This Row],[Tiempo_lineal (ns)]]&gt;$O$508,Tabla61311[[#This Row],[Tiempo_lineal (ns)]]&lt;$O$509)</f>
        <v>0</v>
      </c>
      <c r="AF132" s="6" t="b">
        <f>OR(Tabla61311[[#This Row],[Tiempo_normal (ns)]]&gt;$P$508,Tabla61311[[#This Row],[Tiempo_normal (ns)]]&lt;$P$509)</f>
        <v>0</v>
      </c>
    </row>
    <row r="133" spans="2:32" x14ac:dyDescent="0.3">
      <c r="B133">
        <v>130</v>
      </c>
      <c r="C133">
        <v>5320</v>
      </c>
      <c r="D133">
        <v>4303</v>
      </c>
      <c r="E133">
        <v>130</v>
      </c>
      <c r="F133">
        <v>38341</v>
      </c>
      <c r="G133">
        <v>38913</v>
      </c>
      <c r="H133">
        <v>130</v>
      </c>
      <c r="I133">
        <v>453984</v>
      </c>
      <c r="J133">
        <v>485460</v>
      </c>
      <c r="K133">
        <v>130</v>
      </c>
      <c r="L133" s="35">
        <v>4045850</v>
      </c>
      <c r="M133" s="35">
        <v>4684970</v>
      </c>
      <c r="N133">
        <v>130</v>
      </c>
      <c r="O133" s="35">
        <v>49273800</v>
      </c>
      <c r="P133" s="35">
        <v>39800100</v>
      </c>
      <c r="R133" s="7">
        <v>130</v>
      </c>
      <c r="S133" t="b">
        <f>OR(Tabla197[[#This Row],[Tiempo_lineal (ns)]]&gt;$C$508,Tabla197[[#This Row],[Tiempo_lineal (ns)]]&lt;$C$509)</f>
        <v>0</v>
      </c>
      <c r="T133" t="b">
        <f>OR(Tabla197[[#This Row],[Tiempo_normal (ns)]]&gt;$D$508,Tabla197[[#This Row],[Tiempo_normal (ns)]]&lt;$D$509)</f>
        <v>0</v>
      </c>
      <c r="U133" s="7">
        <v>130</v>
      </c>
      <c r="V133" t="b">
        <f>OR(Tabla3108[[#This Row],[Tiempo_lineal (ns)]]&gt;$F$508,Tabla3108[[#This Row],[Tiempo_lineal (ns)]]&lt;$F$509)</f>
        <v>0</v>
      </c>
      <c r="W133" t="b">
        <f>OR(Tabla3108[[#This Row],[Tiempo_normal (ns)]]&gt;$G$508,Tabla3108[[#This Row],[Tiempo_normal (ns)]]&lt;$G$509)</f>
        <v>0</v>
      </c>
      <c r="X133" s="7">
        <v>130</v>
      </c>
      <c r="Y133" t="b">
        <f>OR(Tabla4119[[#This Row],[Tiempo_lineal (ns)]]&gt;$I$508,Tabla4119[[#This Row],[Tiempo_lineal (ns)]]&lt;$I$509)</f>
        <v>0</v>
      </c>
      <c r="Z133" t="b">
        <f>OR(Tabla4119[[#This Row],[Tiempo_normal (ns)]]&gt;$J$508,Tabla4119[[#This Row],[Tiempo_normal (ns)]]&lt;$J$509)</f>
        <v>0</v>
      </c>
      <c r="AA133" s="7">
        <v>130</v>
      </c>
      <c r="AB133" t="b">
        <f>OR(Tabla51210[[#This Row],[Tiempo_lineal (ns)]]&gt;$L$508,Tabla51210[[#This Row],[Tiempo_lineal (ns)]]&lt;$L$509)</f>
        <v>0</v>
      </c>
      <c r="AC133" t="b">
        <f>OR(Tabla51210[[#This Row],[Tiempo_normal (ns)]]&gt;$M$508,Tabla51210[[#This Row],[Tiempo_normal (ns)]]&lt;$M$509)</f>
        <v>0</v>
      </c>
      <c r="AD133" s="7">
        <v>130</v>
      </c>
      <c r="AE133" t="b">
        <f>OR(Tabla61311[[#This Row],[Tiempo_lineal (ns)]]&gt;$O$508,Tabla61311[[#This Row],[Tiempo_lineal (ns)]]&lt;$O$509)</f>
        <v>1</v>
      </c>
      <c r="AF133" s="6" t="b">
        <f>OR(Tabla61311[[#This Row],[Tiempo_normal (ns)]]&gt;$P$508,Tabla61311[[#This Row],[Tiempo_normal (ns)]]&lt;$P$509)</f>
        <v>0</v>
      </c>
    </row>
    <row r="134" spans="2:32" x14ac:dyDescent="0.3">
      <c r="B134">
        <v>131</v>
      </c>
      <c r="C134">
        <v>4791</v>
      </c>
      <c r="D134">
        <v>3893</v>
      </c>
      <c r="E134">
        <v>131</v>
      </c>
      <c r="F134">
        <v>38681</v>
      </c>
      <c r="G134">
        <v>37616</v>
      </c>
      <c r="H134">
        <v>131</v>
      </c>
      <c r="I134">
        <v>431324</v>
      </c>
      <c r="J134">
        <v>376604</v>
      </c>
      <c r="K134">
        <v>131</v>
      </c>
      <c r="L134" s="35">
        <v>5252980</v>
      </c>
      <c r="M134" s="35">
        <v>4444130</v>
      </c>
      <c r="N134">
        <v>131</v>
      </c>
      <c r="O134" s="35">
        <v>53773600</v>
      </c>
      <c r="P134" s="35">
        <v>42167300</v>
      </c>
      <c r="R134" s="5">
        <v>131</v>
      </c>
      <c r="S134" t="b">
        <f>OR(Tabla197[[#This Row],[Tiempo_lineal (ns)]]&gt;$C$508,Tabla197[[#This Row],[Tiempo_lineal (ns)]]&lt;$C$509)</f>
        <v>0</v>
      </c>
      <c r="T134" t="b">
        <f>OR(Tabla197[[#This Row],[Tiempo_normal (ns)]]&gt;$D$508,Tabla197[[#This Row],[Tiempo_normal (ns)]]&lt;$D$509)</f>
        <v>0</v>
      </c>
      <c r="U134" s="5">
        <v>131</v>
      </c>
      <c r="V134" t="b">
        <f>OR(Tabla3108[[#This Row],[Tiempo_lineal (ns)]]&gt;$F$508,Tabla3108[[#This Row],[Tiempo_lineal (ns)]]&lt;$F$509)</f>
        <v>0</v>
      </c>
      <c r="W134" t="b">
        <f>OR(Tabla3108[[#This Row],[Tiempo_normal (ns)]]&gt;$G$508,Tabla3108[[#This Row],[Tiempo_normal (ns)]]&lt;$G$509)</f>
        <v>0</v>
      </c>
      <c r="X134" s="5">
        <v>131</v>
      </c>
      <c r="Y134" t="b">
        <f>OR(Tabla4119[[#This Row],[Tiempo_lineal (ns)]]&gt;$I$508,Tabla4119[[#This Row],[Tiempo_lineal (ns)]]&lt;$I$509)</f>
        <v>0</v>
      </c>
      <c r="Z134" t="b">
        <f>OR(Tabla4119[[#This Row],[Tiempo_normal (ns)]]&gt;$J$508,Tabla4119[[#This Row],[Tiempo_normal (ns)]]&lt;$J$509)</f>
        <v>0</v>
      </c>
      <c r="AA134" s="5">
        <v>131</v>
      </c>
      <c r="AB134" t="b">
        <f>OR(Tabla51210[[#This Row],[Tiempo_lineal (ns)]]&gt;$L$508,Tabla51210[[#This Row],[Tiempo_lineal (ns)]]&lt;$L$509)</f>
        <v>1</v>
      </c>
      <c r="AC134" t="b">
        <f>OR(Tabla51210[[#This Row],[Tiempo_normal (ns)]]&gt;$M$508,Tabla51210[[#This Row],[Tiempo_normal (ns)]]&lt;$M$509)</f>
        <v>0</v>
      </c>
      <c r="AD134" s="5">
        <v>131</v>
      </c>
      <c r="AE134" t="b">
        <f>OR(Tabla61311[[#This Row],[Tiempo_lineal (ns)]]&gt;$O$508,Tabla61311[[#This Row],[Tiempo_lineal (ns)]]&lt;$O$509)</f>
        <v>1</v>
      </c>
      <c r="AF134" s="6" t="b">
        <f>OR(Tabla61311[[#This Row],[Tiempo_normal (ns)]]&gt;$P$508,Tabla61311[[#This Row],[Tiempo_normal (ns)]]&lt;$P$509)</f>
        <v>0</v>
      </c>
    </row>
    <row r="135" spans="2:32" x14ac:dyDescent="0.3">
      <c r="B135">
        <v>132</v>
      </c>
      <c r="C135">
        <v>7103</v>
      </c>
      <c r="D135">
        <v>4005</v>
      </c>
      <c r="E135">
        <v>132</v>
      </c>
      <c r="F135">
        <v>38461</v>
      </c>
      <c r="G135">
        <v>37642</v>
      </c>
      <c r="H135">
        <v>132</v>
      </c>
      <c r="I135">
        <v>387461</v>
      </c>
      <c r="J135">
        <v>376180</v>
      </c>
      <c r="K135">
        <v>132</v>
      </c>
      <c r="L135" s="35">
        <v>4295250</v>
      </c>
      <c r="M135" s="35">
        <v>4000350</v>
      </c>
      <c r="N135">
        <v>132</v>
      </c>
      <c r="O135" s="35">
        <v>45686500</v>
      </c>
      <c r="P135" s="35">
        <v>40085300</v>
      </c>
      <c r="R135" s="7">
        <v>132</v>
      </c>
      <c r="S135" t="b">
        <f>OR(Tabla197[[#This Row],[Tiempo_lineal (ns)]]&gt;$C$508,Tabla197[[#This Row],[Tiempo_lineal (ns)]]&lt;$C$509)</f>
        <v>1</v>
      </c>
      <c r="T135" t="b">
        <f>OR(Tabla197[[#This Row],[Tiempo_normal (ns)]]&gt;$D$508,Tabla197[[#This Row],[Tiempo_normal (ns)]]&lt;$D$509)</f>
        <v>0</v>
      </c>
      <c r="U135" s="7">
        <v>132</v>
      </c>
      <c r="V135" t="b">
        <f>OR(Tabla3108[[#This Row],[Tiempo_lineal (ns)]]&gt;$F$508,Tabla3108[[#This Row],[Tiempo_lineal (ns)]]&lt;$F$509)</f>
        <v>0</v>
      </c>
      <c r="W135" t="b">
        <f>OR(Tabla3108[[#This Row],[Tiempo_normal (ns)]]&gt;$G$508,Tabla3108[[#This Row],[Tiempo_normal (ns)]]&lt;$G$509)</f>
        <v>0</v>
      </c>
      <c r="X135" s="7">
        <v>132</v>
      </c>
      <c r="Y135" t="b">
        <f>OR(Tabla4119[[#This Row],[Tiempo_lineal (ns)]]&gt;$I$508,Tabla4119[[#This Row],[Tiempo_lineal (ns)]]&lt;$I$509)</f>
        <v>0</v>
      </c>
      <c r="Z135" t="b">
        <f>OR(Tabla4119[[#This Row],[Tiempo_normal (ns)]]&gt;$J$508,Tabla4119[[#This Row],[Tiempo_normal (ns)]]&lt;$J$509)</f>
        <v>0</v>
      </c>
      <c r="AA135" s="7">
        <v>132</v>
      </c>
      <c r="AB135" t="b">
        <f>OR(Tabla51210[[#This Row],[Tiempo_lineal (ns)]]&gt;$L$508,Tabla51210[[#This Row],[Tiempo_lineal (ns)]]&lt;$L$509)</f>
        <v>0</v>
      </c>
      <c r="AC135" t="b">
        <f>OR(Tabla51210[[#This Row],[Tiempo_normal (ns)]]&gt;$M$508,Tabla51210[[#This Row],[Tiempo_normal (ns)]]&lt;$M$509)</f>
        <v>0</v>
      </c>
      <c r="AD135" s="7">
        <v>132</v>
      </c>
      <c r="AE135" t="b">
        <f>OR(Tabla61311[[#This Row],[Tiempo_lineal (ns)]]&gt;$O$508,Tabla61311[[#This Row],[Tiempo_lineal (ns)]]&lt;$O$509)</f>
        <v>0</v>
      </c>
      <c r="AF135" s="6" t="b">
        <f>OR(Tabla61311[[#This Row],[Tiempo_normal (ns)]]&gt;$P$508,Tabla61311[[#This Row],[Tiempo_normal (ns)]]&lt;$P$509)</f>
        <v>0</v>
      </c>
    </row>
    <row r="136" spans="2:32" x14ac:dyDescent="0.3">
      <c r="B136">
        <v>133</v>
      </c>
      <c r="C136">
        <v>4583</v>
      </c>
      <c r="D136">
        <v>14432</v>
      </c>
      <c r="E136">
        <v>133</v>
      </c>
      <c r="F136">
        <v>38084</v>
      </c>
      <c r="G136">
        <v>37666</v>
      </c>
      <c r="H136">
        <v>133</v>
      </c>
      <c r="I136">
        <v>391907</v>
      </c>
      <c r="J136">
        <v>377522</v>
      </c>
      <c r="K136">
        <v>133</v>
      </c>
      <c r="L136" s="35">
        <v>4178980</v>
      </c>
      <c r="M136" s="35">
        <v>4143390</v>
      </c>
      <c r="N136">
        <v>133</v>
      </c>
      <c r="O136" s="35">
        <v>40096900</v>
      </c>
      <c r="P136" s="35">
        <v>40709600</v>
      </c>
      <c r="R136" s="5">
        <v>133</v>
      </c>
      <c r="S136" t="b">
        <f>OR(Tabla197[[#This Row],[Tiempo_lineal (ns)]]&gt;$C$508,Tabla197[[#This Row],[Tiempo_lineal (ns)]]&lt;$C$509)</f>
        <v>0</v>
      </c>
      <c r="T136" t="b">
        <f>OR(Tabla197[[#This Row],[Tiempo_normal (ns)]]&gt;$D$508,Tabla197[[#This Row],[Tiempo_normal (ns)]]&lt;$D$509)</f>
        <v>1</v>
      </c>
      <c r="U136" s="5">
        <v>133</v>
      </c>
      <c r="V136" t="b">
        <f>OR(Tabla3108[[#This Row],[Tiempo_lineal (ns)]]&gt;$F$508,Tabla3108[[#This Row],[Tiempo_lineal (ns)]]&lt;$F$509)</f>
        <v>0</v>
      </c>
      <c r="W136" t="b">
        <f>OR(Tabla3108[[#This Row],[Tiempo_normal (ns)]]&gt;$G$508,Tabla3108[[#This Row],[Tiempo_normal (ns)]]&lt;$G$509)</f>
        <v>0</v>
      </c>
      <c r="X136" s="5">
        <v>133</v>
      </c>
      <c r="Y136" t="b">
        <f>OR(Tabla4119[[#This Row],[Tiempo_lineal (ns)]]&gt;$I$508,Tabla4119[[#This Row],[Tiempo_lineal (ns)]]&lt;$I$509)</f>
        <v>0</v>
      </c>
      <c r="Z136" t="b">
        <f>OR(Tabla4119[[#This Row],[Tiempo_normal (ns)]]&gt;$J$508,Tabla4119[[#This Row],[Tiempo_normal (ns)]]&lt;$J$509)</f>
        <v>0</v>
      </c>
      <c r="AA136" s="5">
        <v>133</v>
      </c>
      <c r="AB136" t="b">
        <f>OR(Tabla51210[[#This Row],[Tiempo_lineal (ns)]]&gt;$L$508,Tabla51210[[#This Row],[Tiempo_lineal (ns)]]&lt;$L$509)</f>
        <v>0</v>
      </c>
      <c r="AC136" t="b">
        <f>OR(Tabla51210[[#This Row],[Tiempo_normal (ns)]]&gt;$M$508,Tabla51210[[#This Row],[Tiempo_normal (ns)]]&lt;$M$509)</f>
        <v>0</v>
      </c>
      <c r="AD136" s="5">
        <v>133</v>
      </c>
      <c r="AE136" t="b">
        <f>OR(Tabla61311[[#This Row],[Tiempo_lineal (ns)]]&gt;$O$508,Tabla61311[[#This Row],[Tiempo_lineal (ns)]]&lt;$O$509)</f>
        <v>0</v>
      </c>
      <c r="AF136" s="6" t="b">
        <f>OR(Tabla61311[[#This Row],[Tiempo_normal (ns)]]&gt;$P$508,Tabla61311[[#This Row],[Tiempo_normal (ns)]]&lt;$P$509)</f>
        <v>0</v>
      </c>
    </row>
    <row r="137" spans="2:32" x14ac:dyDescent="0.3">
      <c r="B137">
        <v>134</v>
      </c>
      <c r="C137">
        <v>8672</v>
      </c>
      <c r="D137">
        <v>8882</v>
      </c>
      <c r="E137">
        <v>134</v>
      </c>
      <c r="F137">
        <v>38229</v>
      </c>
      <c r="G137">
        <v>37323</v>
      </c>
      <c r="H137">
        <v>134</v>
      </c>
      <c r="I137">
        <v>430479</v>
      </c>
      <c r="J137">
        <v>426421</v>
      </c>
      <c r="K137">
        <v>134</v>
      </c>
      <c r="L137" s="35">
        <v>4254610</v>
      </c>
      <c r="M137" s="35">
        <v>4030410</v>
      </c>
      <c r="N137">
        <v>134</v>
      </c>
      <c r="O137" s="35">
        <v>42264000</v>
      </c>
      <c r="P137" s="35">
        <v>41067100</v>
      </c>
      <c r="R137" s="7">
        <v>134</v>
      </c>
      <c r="S137" t="b">
        <f>OR(Tabla197[[#This Row],[Tiempo_lineal (ns)]]&gt;$C$508,Tabla197[[#This Row],[Tiempo_lineal (ns)]]&lt;$C$509)</f>
        <v>1</v>
      </c>
      <c r="T137" t="b">
        <f>OR(Tabla197[[#This Row],[Tiempo_normal (ns)]]&gt;$D$508,Tabla197[[#This Row],[Tiempo_normal (ns)]]&lt;$D$509)</f>
        <v>1</v>
      </c>
      <c r="U137" s="7">
        <v>134</v>
      </c>
      <c r="V137" t="b">
        <f>OR(Tabla3108[[#This Row],[Tiempo_lineal (ns)]]&gt;$F$508,Tabla3108[[#This Row],[Tiempo_lineal (ns)]]&lt;$F$509)</f>
        <v>0</v>
      </c>
      <c r="W137" t="b">
        <f>OR(Tabla3108[[#This Row],[Tiempo_normal (ns)]]&gt;$G$508,Tabla3108[[#This Row],[Tiempo_normal (ns)]]&lt;$G$509)</f>
        <v>0</v>
      </c>
      <c r="X137" s="7">
        <v>134</v>
      </c>
      <c r="Y137" t="b">
        <f>OR(Tabla4119[[#This Row],[Tiempo_lineal (ns)]]&gt;$I$508,Tabla4119[[#This Row],[Tiempo_lineal (ns)]]&lt;$I$509)</f>
        <v>0</v>
      </c>
      <c r="Z137" t="b">
        <f>OR(Tabla4119[[#This Row],[Tiempo_normal (ns)]]&gt;$J$508,Tabla4119[[#This Row],[Tiempo_normal (ns)]]&lt;$J$509)</f>
        <v>0</v>
      </c>
      <c r="AA137" s="7">
        <v>134</v>
      </c>
      <c r="AB137" t="b">
        <f>OR(Tabla51210[[#This Row],[Tiempo_lineal (ns)]]&gt;$L$508,Tabla51210[[#This Row],[Tiempo_lineal (ns)]]&lt;$L$509)</f>
        <v>0</v>
      </c>
      <c r="AC137" t="b">
        <f>OR(Tabla51210[[#This Row],[Tiempo_normal (ns)]]&gt;$M$508,Tabla51210[[#This Row],[Tiempo_normal (ns)]]&lt;$M$509)</f>
        <v>0</v>
      </c>
      <c r="AD137" s="7">
        <v>134</v>
      </c>
      <c r="AE137" t="b">
        <f>OR(Tabla61311[[#This Row],[Tiempo_lineal (ns)]]&gt;$O$508,Tabla61311[[#This Row],[Tiempo_lineal (ns)]]&lt;$O$509)</f>
        <v>0</v>
      </c>
      <c r="AF137" s="6" t="b">
        <f>OR(Tabla61311[[#This Row],[Tiempo_normal (ns)]]&gt;$P$508,Tabla61311[[#This Row],[Tiempo_normal (ns)]]&lt;$P$509)</f>
        <v>0</v>
      </c>
    </row>
    <row r="138" spans="2:32" x14ac:dyDescent="0.3">
      <c r="B138">
        <v>135</v>
      </c>
      <c r="C138">
        <v>8073</v>
      </c>
      <c r="D138">
        <v>4780</v>
      </c>
      <c r="E138">
        <v>135</v>
      </c>
      <c r="F138">
        <v>38891</v>
      </c>
      <c r="G138">
        <v>39884</v>
      </c>
      <c r="H138">
        <v>135</v>
      </c>
      <c r="I138">
        <v>559346</v>
      </c>
      <c r="J138">
        <v>380813</v>
      </c>
      <c r="K138">
        <v>135</v>
      </c>
      <c r="L138" s="35">
        <v>4108420</v>
      </c>
      <c r="M138" s="35">
        <v>4365260</v>
      </c>
      <c r="N138">
        <v>135</v>
      </c>
      <c r="O138" s="35">
        <v>45263600</v>
      </c>
      <c r="P138" s="35">
        <v>42529700</v>
      </c>
      <c r="R138" s="5">
        <v>135</v>
      </c>
      <c r="S138" t="b">
        <f>OR(Tabla197[[#This Row],[Tiempo_lineal (ns)]]&gt;$C$508,Tabla197[[#This Row],[Tiempo_lineal (ns)]]&lt;$C$509)</f>
        <v>1</v>
      </c>
      <c r="T138" t="b">
        <f>OR(Tabla197[[#This Row],[Tiempo_normal (ns)]]&gt;$D$508,Tabla197[[#This Row],[Tiempo_normal (ns)]]&lt;$D$509)</f>
        <v>0</v>
      </c>
      <c r="U138" s="5">
        <v>135</v>
      </c>
      <c r="V138" t="b">
        <f>OR(Tabla3108[[#This Row],[Tiempo_lineal (ns)]]&gt;$F$508,Tabla3108[[#This Row],[Tiempo_lineal (ns)]]&lt;$F$509)</f>
        <v>0</v>
      </c>
      <c r="W138" t="b">
        <f>OR(Tabla3108[[#This Row],[Tiempo_normal (ns)]]&gt;$G$508,Tabla3108[[#This Row],[Tiempo_normal (ns)]]&lt;$G$509)</f>
        <v>0</v>
      </c>
      <c r="X138" s="5">
        <v>135</v>
      </c>
      <c r="Y138" t="b">
        <f>OR(Tabla4119[[#This Row],[Tiempo_lineal (ns)]]&gt;$I$508,Tabla4119[[#This Row],[Tiempo_lineal (ns)]]&lt;$I$509)</f>
        <v>1</v>
      </c>
      <c r="Z138" t="b">
        <f>OR(Tabla4119[[#This Row],[Tiempo_normal (ns)]]&gt;$J$508,Tabla4119[[#This Row],[Tiempo_normal (ns)]]&lt;$J$509)</f>
        <v>0</v>
      </c>
      <c r="AA138" s="5">
        <v>135</v>
      </c>
      <c r="AB138" t="b">
        <f>OR(Tabla51210[[#This Row],[Tiempo_lineal (ns)]]&gt;$L$508,Tabla51210[[#This Row],[Tiempo_lineal (ns)]]&lt;$L$509)</f>
        <v>0</v>
      </c>
      <c r="AC138" t="b">
        <f>OR(Tabla51210[[#This Row],[Tiempo_normal (ns)]]&gt;$M$508,Tabla51210[[#This Row],[Tiempo_normal (ns)]]&lt;$M$509)</f>
        <v>0</v>
      </c>
      <c r="AD138" s="5">
        <v>135</v>
      </c>
      <c r="AE138" t="b">
        <f>OR(Tabla61311[[#This Row],[Tiempo_lineal (ns)]]&gt;$O$508,Tabla61311[[#This Row],[Tiempo_lineal (ns)]]&lt;$O$509)</f>
        <v>0</v>
      </c>
      <c r="AF138" s="6" t="b">
        <f>OR(Tabla61311[[#This Row],[Tiempo_normal (ns)]]&gt;$P$508,Tabla61311[[#This Row],[Tiempo_normal (ns)]]&lt;$P$509)</f>
        <v>0</v>
      </c>
    </row>
    <row r="139" spans="2:32" x14ac:dyDescent="0.3">
      <c r="B139">
        <v>136</v>
      </c>
      <c r="C139">
        <v>4537</v>
      </c>
      <c r="D139">
        <v>5115</v>
      </c>
      <c r="E139">
        <v>136</v>
      </c>
      <c r="F139">
        <v>39934</v>
      </c>
      <c r="G139">
        <v>37642</v>
      </c>
      <c r="H139">
        <v>136</v>
      </c>
      <c r="I139">
        <v>406071</v>
      </c>
      <c r="J139">
        <v>377815</v>
      </c>
      <c r="K139">
        <v>136</v>
      </c>
      <c r="L139" s="35">
        <v>4147620</v>
      </c>
      <c r="M139" s="35">
        <v>4228630</v>
      </c>
      <c r="N139">
        <v>136</v>
      </c>
      <c r="O139" s="35">
        <v>41291000</v>
      </c>
      <c r="P139" s="35">
        <v>40737800</v>
      </c>
      <c r="R139" s="7">
        <v>136</v>
      </c>
      <c r="S139" t="b">
        <f>OR(Tabla197[[#This Row],[Tiempo_lineal (ns)]]&gt;$C$508,Tabla197[[#This Row],[Tiempo_lineal (ns)]]&lt;$C$509)</f>
        <v>0</v>
      </c>
      <c r="T139" t="b">
        <f>OR(Tabla197[[#This Row],[Tiempo_normal (ns)]]&gt;$D$508,Tabla197[[#This Row],[Tiempo_normal (ns)]]&lt;$D$509)</f>
        <v>0</v>
      </c>
      <c r="U139" s="7">
        <v>136</v>
      </c>
      <c r="V139" t="b">
        <f>OR(Tabla3108[[#This Row],[Tiempo_lineal (ns)]]&gt;$F$508,Tabla3108[[#This Row],[Tiempo_lineal (ns)]]&lt;$F$509)</f>
        <v>0</v>
      </c>
      <c r="W139" t="b">
        <f>OR(Tabla3108[[#This Row],[Tiempo_normal (ns)]]&gt;$G$508,Tabla3108[[#This Row],[Tiempo_normal (ns)]]&lt;$G$509)</f>
        <v>0</v>
      </c>
      <c r="X139" s="7">
        <v>136</v>
      </c>
      <c r="Y139" t="b">
        <f>OR(Tabla4119[[#This Row],[Tiempo_lineal (ns)]]&gt;$I$508,Tabla4119[[#This Row],[Tiempo_lineal (ns)]]&lt;$I$509)</f>
        <v>0</v>
      </c>
      <c r="Z139" t="b">
        <f>OR(Tabla4119[[#This Row],[Tiempo_normal (ns)]]&gt;$J$508,Tabla4119[[#This Row],[Tiempo_normal (ns)]]&lt;$J$509)</f>
        <v>0</v>
      </c>
      <c r="AA139" s="7">
        <v>136</v>
      </c>
      <c r="AB139" t="b">
        <f>OR(Tabla51210[[#This Row],[Tiempo_lineal (ns)]]&gt;$L$508,Tabla51210[[#This Row],[Tiempo_lineal (ns)]]&lt;$L$509)</f>
        <v>0</v>
      </c>
      <c r="AC139" t="b">
        <f>OR(Tabla51210[[#This Row],[Tiempo_normal (ns)]]&gt;$M$508,Tabla51210[[#This Row],[Tiempo_normal (ns)]]&lt;$M$509)</f>
        <v>0</v>
      </c>
      <c r="AD139" s="7">
        <v>136</v>
      </c>
      <c r="AE139" t="b">
        <f>OR(Tabla61311[[#This Row],[Tiempo_lineal (ns)]]&gt;$O$508,Tabla61311[[#This Row],[Tiempo_lineal (ns)]]&lt;$O$509)</f>
        <v>0</v>
      </c>
      <c r="AF139" s="6" t="b">
        <f>OR(Tabla61311[[#This Row],[Tiempo_normal (ns)]]&gt;$P$508,Tabla61311[[#This Row],[Tiempo_normal (ns)]]&lt;$P$509)</f>
        <v>0</v>
      </c>
    </row>
    <row r="140" spans="2:32" x14ac:dyDescent="0.3">
      <c r="B140">
        <v>137</v>
      </c>
      <c r="C140">
        <v>5692</v>
      </c>
      <c r="D140">
        <v>4030</v>
      </c>
      <c r="E140">
        <v>137</v>
      </c>
      <c r="F140">
        <v>40163</v>
      </c>
      <c r="G140">
        <v>38127</v>
      </c>
      <c r="H140">
        <v>137</v>
      </c>
      <c r="I140">
        <v>385308</v>
      </c>
      <c r="J140">
        <v>459614</v>
      </c>
      <c r="K140">
        <v>137</v>
      </c>
      <c r="L140" s="35">
        <v>4019080</v>
      </c>
      <c r="M140" s="35">
        <v>4011550</v>
      </c>
      <c r="N140">
        <v>137</v>
      </c>
      <c r="O140" s="35">
        <v>42441700</v>
      </c>
      <c r="P140" s="35">
        <v>39933000</v>
      </c>
      <c r="R140" s="5">
        <v>137</v>
      </c>
      <c r="S140" t="b">
        <f>OR(Tabla197[[#This Row],[Tiempo_lineal (ns)]]&gt;$C$508,Tabla197[[#This Row],[Tiempo_lineal (ns)]]&lt;$C$509)</f>
        <v>0</v>
      </c>
      <c r="T140" t="b">
        <f>OR(Tabla197[[#This Row],[Tiempo_normal (ns)]]&gt;$D$508,Tabla197[[#This Row],[Tiempo_normal (ns)]]&lt;$D$509)</f>
        <v>0</v>
      </c>
      <c r="U140" s="5">
        <v>137</v>
      </c>
      <c r="V140" t="b">
        <f>OR(Tabla3108[[#This Row],[Tiempo_lineal (ns)]]&gt;$F$508,Tabla3108[[#This Row],[Tiempo_lineal (ns)]]&lt;$F$509)</f>
        <v>0</v>
      </c>
      <c r="W140" t="b">
        <f>OR(Tabla3108[[#This Row],[Tiempo_normal (ns)]]&gt;$G$508,Tabla3108[[#This Row],[Tiempo_normal (ns)]]&lt;$G$509)</f>
        <v>0</v>
      </c>
      <c r="X140" s="5">
        <v>137</v>
      </c>
      <c r="Y140" t="b">
        <f>OR(Tabla4119[[#This Row],[Tiempo_lineal (ns)]]&gt;$I$508,Tabla4119[[#This Row],[Tiempo_lineal (ns)]]&lt;$I$509)</f>
        <v>0</v>
      </c>
      <c r="Z140" t="b">
        <f>OR(Tabla4119[[#This Row],[Tiempo_normal (ns)]]&gt;$J$508,Tabla4119[[#This Row],[Tiempo_normal (ns)]]&lt;$J$509)</f>
        <v>0</v>
      </c>
      <c r="AA140" s="5">
        <v>137</v>
      </c>
      <c r="AB140" t="b">
        <f>OR(Tabla51210[[#This Row],[Tiempo_lineal (ns)]]&gt;$L$508,Tabla51210[[#This Row],[Tiempo_lineal (ns)]]&lt;$L$509)</f>
        <v>0</v>
      </c>
      <c r="AC140" t="b">
        <f>OR(Tabla51210[[#This Row],[Tiempo_normal (ns)]]&gt;$M$508,Tabla51210[[#This Row],[Tiempo_normal (ns)]]&lt;$M$509)</f>
        <v>0</v>
      </c>
      <c r="AD140" s="5">
        <v>137</v>
      </c>
      <c r="AE140" t="b">
        <f>OR(Tabla61311[[#This Row],[Tiempo_lineal (ns)]]&gt;$O$508,Tabla61311[[#This Row],[Tiempo_lineal (ns)]]&lt;$O$509)</f>
        <v>0</v>
      </c>
      <c r="AF140" s="6" t="b">
        <f>OR(Tabla61311[[#This Row],[Tiempo_normal (ns)]]&gt;$P$508,Tabla61311[[#This Row],[Tiempo_normal (ns)]]&lt;$P$509)</f>
        <v>0</v>
      </c>
    </row>
    <row r="141" spans="2:32" x14ac:dyDescent="0.3">
      <c r="B141">
        <v>138</v>
      </c>
      <c r="C141">
        <v>4393</v>
      </c>
      <c r="D141">
        <v>3935</v>
      </c>
      <c r="E141">
        <v>138</v>
      </c>
      <c r="F141">
        <v>39064</v>
      </c>
      <c r="G141">
        <v>37392</v>
      </c>
      <c r="H141">
        <v>138</v>
      </c>
      <c r="I141">
        <v>386247</v>
      </c>
      <c r="J141">
        <v>380614</v>
      </c>
      <c r="K141">
        <v>138</v>
      </c>
      <c r="L141" s="35">
        <v>4227420</v>
      </c>
      <c r="M141" s="35">
        <v>4413370</v>
      </c>
      <c r="N141">
        <v>138</v>
      </c>
      <c r="O141" s="35">
        <v>44325500</v>
      </c>
      <c r="P141" s="35">
        <v>40065100</v>
      </c>
      <c r="R141" s="7">
        <v>138</v>
      </c>
      <c r="S141" t="b">
        <f>OR(Tabla197[[#This Row],[Tiempo_lineal (ns)]]&gt;$C$508,Tabla197[[#This Row],[Tiempo_lineal (ns)]]&lt;$C$509)</f>
        <v>0</v>
      </c>
      <c r="T141" t="b">
        <f>OR(Tabla197[[#This Row],[Tiempo_normal (ns)]]&gt;$D$508,Tabla197[[#This Row],[Tiempo_normal (ns)]]&lt;$D$509)</f>
        <v>0</v>
      </c>
      <c r="U141" s="7">
        <v>138</v>
      </c>
      <c r="V141" t="b">
        <f>OR(Tabla3108[[#This Row],[Tiempo_lineal (ns)]]&gt;$F$508,Tabla3108[[#This Row],[Tiempo_lineal (ns)]]&lt;$F$509)</f>
        <v>0</v>
      </c>
      <c r="W141" t="b">
        <f>OR(Tabla3108[[#This Row],[Tiempo_normal (ns)]]&gt;$G$508,Tabla3108[[#This Row],[Tiempo_normal (ns)]]&lt;$G$509)</f>
        <v>0</v>
      </c>
      <c r="X141" s="7">
        <v>138</v>
      </c>
      <c r="Y141" t="b">
        <f>OR(Tabla4119[[#This Row],[Tiempo_lineal (ns)]]&gt;$I$508,Tabla4119[[#This Row],[Tiempo_lineal (ns)]]&lt;$I$509)</f>
        <v>0</v>
      </c>
      <c r="Z141" t="b">
        <f>OR(Tabla4119[[#This Row],[Tiempo_normal (ns)]]&gt;$J$508,Tabla4119[[#This Row],[Tiempo_normal (ns)]]&lt;$J$509)</f>
        <v>0</v>
      </c>
      <c r="AA141" s="7">
        <v>138</v>
      </c>
      <c r="AB141" t="b">
        <f>OR(Tabla51210[[#This Row],[Tiempo_lineal (ns)]]&gt;$L$508,Tabla51210[[#This Row],[Tiempo_lineal (ns)]]&lt;$L$509)</f>
        <v>0</v>
      </c>
      <c r="AC141" t="b">
        <f>OR(Tabla51210[[#This Row],[Tiempo_normal (ns)]]&gt;$M$508,Tabla51210[[#This Row],[Tiempo_normal (ns)]]&lt;$M$509)</f>
        <v>0</v>
      </c>
      <c r="AD141" s="7">
        <v>138</v>
      </c>
      <c r="AE141" t="b">
        <f>OR(Tabla61311[[#This Row],[Tiempo_lineal (ns)]]&gt;$O$508,Tabla61311[[#This Row],[Tiempo_lineal (ns)]]&lt;$O$509)</f>
        <v>0</v>
      </c>
      <c r="AF141" s="6" t="b">
        <f>OR(Tabla61311[[#This Row],[Tiempo_normal (ns)]]&gt;$P$508,Tabla61311[[#This Row],[Tiempo_normal (ns)]]&lt;$P$509)</f>
        <v>0</v>
      </c>
    </row>
    <row r="142" spans="2:32" x14ac:dyDescent="0.3">
      <c r="B142">
        <v>139</v>
      </c>
      <c r="C142">
        <v>4469</v>
      </c>
      <c r="D142">
        <v>3946</v>
      </c>
      <c r="E142">
        <v>139</v>
      </c>
      <c r="F142">
        <v>37973</v>
      </c>
      <c r="G142">
        <v>37443</v>
      </c>
      <c r="H142">
        <v>139</v>
      </c>
      <c r="I142">
        <v>492376</v>
      </c>
      <c r="J142">
        <v>379100</v>
      </c>
      <c r="K142">
        <v>139</v>
      </c>
      <c r="L142" s="35">
        <v>4042490</v>
      </c>
      <c r="M142" s="35">
        <v>3949240</v>
      </c>
      <c r="N142">
        <v>139</v>
      </c>
      <c r="O142" s="35">
        <v>40562000</v>
      </c>
      <c r="P142" s="35">
        <v>41664900</v>
      </c>
      <c r="R142" s="5">
        <v>139</v>
      </c>
      <c r="S142" t="b">
        <f>OR(Tabla197[[#This Row],[Tiempo_lineal (ns)]]&gt;$C$508,Tabla197[[#This Row],[Tiempo_lineal (ns)]]&lt;$C$509)</f>
        <v>0</v>
      </c>
      <c r="T142" t="b">
        <f>OR(Tabla197[[#This Row],[Tiempo_normal (ns)]]&gt;$D$508,Tabla197[[#This Row],[Tiempo_normal (ns)]]&lt;$D$509)</f>
        <v>0</v>
      </c>
      <c r="U142" s="5">
        <v>139</v>
      </c>
      <c r="V142" t="b">
        <f>OR(Tabla3108[[#This Row],[Tiempo_lineal (ns)]]&gt;$F$508,Tabla3108[[#This Row],[Tiempo_lineal (ns)]]&lt;$F$509)</f>
        <v>0</v>
      </c>
      <c r="W142" t="b">
        <f>OR(Tabla3108[[#This Row],[Tiempo_normal (ns)]]&gt;$G$508,Tabla3108[[#This Row],[Tiempo_normal (ns)]]&lt;$G$509)</f>
        <v>0</v>
      </c>
      <c r="X142" s="5">
        <v>139</v>
      </c>
      <c r="Y142" t="b">
        <f>OR(Tabla4119[[#This Row],[Tiempo_lineal (ns)]]&gt;$I$508,Tabla4119[[#This Row],[Tiempo_lineal (ns)]]&lt;$I$509)</f>
        <v>0</v>
      </c>
      <c r="Z142" t="b">
        <f>OR(Tabla4119[[#This Row],[Tiempo_normal (ns)]]&gt;$J$508,Tabla4119[[#This Row],[Tiempo_normal (ns)]]&lt;$J$509)</f>
        <v>0</v>
      </c>
      <c r="AA142" s="5">
        <v>139</v>
      </c>
      <c r="AB142" t="b">
        <f>OR(Tabla51210[[#This Row],[Tiempo_lineal (ns)]]&gt;$L$508,Tabla51210[[#This Row],[Tiempo_lineal (ns)]]&lt;$L$509)</f>
        <v>0</v>
      </c>
      <c r="AC142" t="b">
        <f>OR(Tabla51210[[#This Row],[Tiempo_normal (ns)]]&gt;$M$508,Tabla51210[[#This Row],[Tiempo_normal (ns)]]&lt;$M$509)</f>
        <v>0</v>
      </c>
      <c r="AD142" s="5">
        <v>139</v>
      </c>
      <c r="AE142" t="b">
        <f>OR(Tabla61311[[#This Row],[Tiempo_lineal (ns)]]&gt;$O$508,Tabla61311[[#This Row],[Tiempo_lineal (ns)]]&lt;$O$509)</f>
        <v>0</v>
      </c>
      <c r="AF142" s="6" t="b">
        <f>OR(Tabla61311[[#This Row],[Tiempo_normal (ns)]]&gt;$P$508,Tabla61311[[#This Row],[Tiempo_normal (ns)]]&lt;$P$509)</f>
        <v>0</v>
      </c>
    </row>
    <row r="143" spans="2:32" x14ac:dyDescent="0.3">
      <c r="B143">
        <v>140</v>
      </c>
      <c r="C143">
        <v>4469</v>
      </c>
      <c r="D143">
        <v>3936</v>
      </c>
      <c r="E143">
        <v>140</v>
      </c>
      <c r="F143">
        <v>38912</v>
      </c>
      <c r="G143">
        <v>37629</v>
      </c>
      <c r="H143">
        <v>140</v>
      </c>
      <c r="I143">
        <v>393249</v>
      </c>
      <c r="J143">
        <v>386919</v>
      </c>
      <c r="K143">
        <v>140</v>
      </c>
      <c r="L143" s="35">
        <v>4082630</v>
      </c>
      <c r="M143" s="35">
        <v>4678440</v>
      </c>
      <c r="N143">
        <v>140</v>
      </c>
      <c r="O143" s="35">
        <v>40427500</v>
      </c>
      <c r="P143" s="35">
        <v>43497900</v>
      </c>
      <c r="R143" s="7">
        <v>140</v>
      </c>
      <c r="S143" t="b">
        <f>OR(Tabla197[[#This Row],[Tiempo_lineal (ns)]]&gt;$C$508,Tabla197[[#This Row],[Tiempo_lineal (ns)]]&lt;$C$509)</f>
        <v>0</v>
      </c>
      <c r="T143" t="b">
        <f>OR(Tabla197[[#This Row],[Tiempo_normal (ns)]]&gt;$D$508,Tabla197[[#This Row],[Tiempo_normal (ns)]]&lt;$D$509)</f>
        <v>0</v>
      </c>
      <c r="U143" s="7">
        <v>140</v>
      </c>
      <c r="V143" t="b">
        <f>OR(Tabla3108[[#This Row],[Tiempo_lineal (ns)]]&gt;$F$508,Tabla3108[[#This Row],[Tiempo_lineal (ns)]]&lt;$F$509)</f>
        <v>0</v>
      </c>
      <c r="W143" t="b">
        <f>OR(Tabla3108[[#This Row],[Tiempo_normal (ns)]]&gt;$G$508,Tabla3108[[#This Row],[Tiempo_normal (ns)]]&lt;$G$509)</f>
        <v>0</v>
      </c>
      <c r="X143" s="7">
        <v>140</v>
      </c>
      <c r="Y143" t="b">
        <f>OR(Tabla4119[[#This Row],[Tiempo_lineal (ns)]]&gt;$I$508,Tabla4119[[#This Row],[Tiempo_lineal (ns)]]&lt;$I$509)</f>
        <v>0</v>
      </c>
      <c r="Z143" t="b">
        <f>OR(Tabla4119[[#This Row],[Tiempo_normal (ns)]]&gt;$J$508,Tabla4119[[#This Row],[Tiempo_normal (ns)]]&lt;$J$509)</f>
        <v>0</v>
      </c>
      <c r="AA143" s="7">
        <v>140</v>
      </c>
      <c r="AB143" t="b">
        <f>OR(Tabla51210[[#This Row],[Tiempo_lineal (ns)]]&gt;$L$508,Tabla51210[[#This Row],[Tiempo_lineal (ns)]]&lt;$L$509)</f>
        <v>0</v>
      </c>
      <c r="AC143" t="b">
        <f>OR(Tabla51210[[#This Row],[Tiempo_normal (ns)]]&gt;$M$508,Tabla51210[[#This Row],[Tiempo_normal (ns)]]&lt;$M$509)</f>
        <v>0</v>
      </c>
      <c r="AD143" s="7">
        <v>140</v>
      </c>
      <c r="AE143" t="b">
        <f>OR(Tabla61311[[#This Row],[Tiempo_lineal (ns)]]&gt;$O$508,Tabla61311[[#This Row],[Tiempo_lineal (ns)]]&lt;$O$509)</f>
        <v>0</v>
      </c>
      <c r="AF143" s="6" t="b">
        <f>OR(Tabla61311[[#This Row],[Tiempo_normal (ns)]]&gt;$P$508,Tabla61311[[#This Row],[Tiempo_normal (ns)]]&lt;$P$509)</f>
        <v>0</v>
      </c>
    </row>
    <row r="144" spans="2:32" x14ac:dyDescent="0.3">
      <c r="B144">
        <v>141</v>
      </c>
      <c r="C144">
        <v>4421</v>
      </c>
      <c r="D144">
        <v>3937</v>
      </c>
      <c r="E144">
        <v>141</v>
      </c>
      <c r="F144">
        <v>44743</v>
      </c>
      <c r="G144">
        <v>38604</v>
      </c>
      <c r="H144">
        <v>141</v>
      </c>
      <c r="I144">
        <v>389185</v>
      </c>
      <c r="J144">
        <v>412434</v>
      </c>
      <c r="K144">
        <v>141</v>
      </c>
      <c r="L144" s="35">
        <v>4081730</v>
      </c>
      <c r="M144" s="35">
        <v>4003170</v>
      </c>
      <c r="N144">
        <v>141</v>
      </c>
      <c r="O144" s="35">
        <v>53010100</v>
      </c>
      <c r="P144" s="35">
        <v>42681900</v>
      </c>
      <c r="R144" s="5">
        <v>141</v>
      </c>
      <c r="S144" t="b">
        <f>OR(Tabla197[[#This Row],[Tiempo_lineal (ns)]]&gt;$C$508,Tabla197[[#This Row],[Tiempo_lineal (ns)]]&lt;$C$509)</f>
        <v>0</v>
      </c>
      <c r="T144" t="b">
        <f>OR(Tabla197[[#This Row],[Tiempo_normal (ns)]]&gt;$D$508,Tabla197[[#This Row],[Tiempo_normal (ns)]]&lt;$D$509)</f>
        <v>0</v>
      </c>
      <c r="U144" s="5">
        <v>141</v>
      </c>
      <c r="V144" t="b">
        <f>OR(Tabla3108[[#This Row],[Tiempo_lineal (ns)]]&gt;$F$508,Tabla3108[[#This Row],[Tiempo_lineal (ns)]]&lt;$F$509)</f>
        <v>1</v>
      </c>
      <c r="W144" t="b">
        <f>OR(Tabla3108[[#This Row],[Tiempo_normal (ns)]]&gt;$G$508,Tabla3108[[#This Row],[Tiempo_normal (ns)]]&lt;$G$509)</f>
        <v>0</v>
      </c>
      <c r="X144" s="5">
        <v>141</v>
      </c>
      <c r="Y144" t="b">
        <f>OR(Tabla4119[[#This Row],[Tiempo_lineal (ns)]]&gt;$I$508,Tabla4119[[#This Row],[Tiempo_lineal (ns)]]&lt;$I$509)</f>
        <v>0</v>
      </c>
      <c r="Z144" t="b">
        <f>OR(Tabla4119[[#This Row],[Tiempo_normal (ns)]]&gt;$J$508,Tabla4119[[#This Row],[Tiempo_normal (ns)]]&lt;$J$509)</f>
        <v>0</v>
      </c>
      <c r="AA144" s="5">
        <v>141</v>
      </c>
      <c r="AB144" t="b">
        <f>OR(Tabla51210[[#This Row],[Tiempo_lineal (ns)]]&gt;$L$508,Tabla51210[[#This Row],[Tiempo_lineal (ns)]]&lt;$L$509)</f>
        <v>0</v>
      </c>
      <c r="AC144" t="b">
        <f>OR(Tabla51210[[#This Row],[Tiempo_normal (ns)]]&gt;$M$508,Tabla51210[[#This Row],[Tiempo_normal (ns)]]&lt;$M$509)</f>
        <v>0</v>
      </c>
      <c r="AD144" s="5">
        <v>141</v>
      </c>
      <c r="AE144" t="b">
        <f>OR(Tabla61311[[#This Row],[Tiempo_lineal (ns)]]&gt;$O$508,Tabla61311[[#This Row],[Tiempo_lineal (ns)]]&lt;$O$509)</f>
        <v>1</v>
      </c>
      <c r="AF144" s="6" t="b">
        <f>OR(Tabla61311[[#This Row],[Tiempo_normal (ns)]]&gt;$P$508,Tabla61311[[#This Row],[Tiempo_normal (ns)]]&lt;$P$509)</f>
        <v>0</v>
      </c>
    </row>
    <row r="145" spans="2:32" x14ac:dyDescent="0.3">
      <c r="B145">
        <v>142</v>
      </c>
      <c r="C145">
        <v>4378</v>
      </c>
      <c r="D145">
        <v>3892</v>
      </c>
      <c r="E145">
        <v>142</v>
      </c>
      <c r="F145">
        <v>38495</v>
      </c>
      <c r="G145">
        <v>37532</v>
      </c>
      <c r="H145">
        <v>142</v>
      </c>
      <c r="I145">
        <v>475062</v>
      </c>
      <c r="J145">
        <v>486209</v>
      </c>
      <c r="K145">
        <v>142</v>
      </c>
      <c r="L145" s="35">
        <v>4153080</v>
      </c>
      <c r="M145" s="35">
        <v>4079970</v>
      </c>
      <c r="N145">
        <v>142</v>
      </c>
      <c r="O145" s="35">
        <v>41499200</v>
      </c>
      <c r="P145" s="35">
        <v>40224400</v>
      </c>
      <c r="R145" s="7">
        <v>142</v>
      </c>
      <c r="S145" t="b">
        <f>OR(Tabla197[[#This Row],[Tiempo_lineal (ns)]]&gt;$C$508,Tabla197[[#This Row],[Tiempo_lineal (ns)]]&lt;$C$509)</f>
        <v>0</v>
      </c>
      <c r="T145" t="b">
        <f>OR(Tabla197[[#This Row],[Tiempo_normal (ns)]]&gt;$D$508,Tabla197[[#This Row],[Tiempo_normal (ns)]]&lt;$D$509)</f>
        <v>0</v>
      </c>
      <c r="U145" s="7">
        <v>142</v>
      </c>
      <c r="V145" t="b">
        <f>OR(Tabla3108[[#This Row],[Tiempo_lineal (ns)]]&gt;$F$508,Tabla3108[[#This Row],[Tiempo_lineal (ns)]]&lt;$F$509)</f>
        <v>0</v>
      </c>
      <c r="W145" t="b">
        <f>OR(Tabla3108[[#This Row],[Tiempo_normal (ns)]]&gt;$G$508,Tabla3108[[#This Row],[Tiempo_normal (ns)]]&lt;$G$509)</f>
        <v>0</v>
      </c>
      <c r="X145" s="7">
        <v>142</v>
      </c>
      <c r="Y145" t="b">
        <f>OR(Tabla4119[[#This Row],[Tiempo_lineal (ns)]]&gt;$I$508,Tabla4119[[#This Row],[Tiempo_lineal (ns)]]&lt;$I$509)</f>
        <v>0</v>
      </c>
      <c r="Z145" t="b">
        <f>OR(Tabla4119[[#This Row],[Tiempo_normal (ns)]]&gt;$J$508,Tabla4119[[#This Row],[Tiempo_normal (ns)]]&lt;$J$509)</f>
        <v>0</v>
      </c>
      <c r="AA145" s="7">
        <v>142</v>
      </c>
      <c r="AB145" t="b">
        <f>OR(Tabla51210[[#This Row],[Tiempo_lineal (ns)]]&gt;$L$508,Tabla51210[[#This Row],[Tiempo_lineal (ns)]]&lt;$L$509)</f>
        <v>0</v>
      </c>
      <c r="AC145" t="b">
        <f>OR(Tabla51210[[#This Row],[Tiempo_normal (ns)]]&gt;$M$508,Tabla51210[[#This Row],[Tiempo_normal (ns)]]&lt;$M$509)</f>
        <v>0</v>
      </c>
      <c r="AD145" s="7">
        <v>142</v>
      </c>
      <c r="AE145" t="b">
        <f>OR(Tabla61311[[#This Row],[Tiempo_lineal (ns)]]&gt;$O$508,Tabla61311[[#This Row],[Tiempo_lineal (ns)]]&lt;$O$509)</f>
        <v>0</v>
      </c>
      <c r="AF145" s="6" t="b">
        <f>OR(Tabla61311[[#This Row],[Tiempo_normal (ns)]]&gt;$P$508,Tabla61311[[#This Row],[Tiempo_normal (ns)]]&lt;$P$509)</f>
        <v>0</v>
      </c>
    </row>
    <row r="146" spans="2:32" x14ac:dyDescent="0.3">
      <c r="B146">
        <v>143</v>
      </c>
      <c r="C146">
        <v>4456</v>
      </c>
      <c r="D146">
        <v>3837</v>
      </c>
      <c r="E146">
        <v>143</v>
      </c>
      <c r="F146">
        <v>38838</v>
      </c>
      <c r="G146">
        <v>37428</v>
      </c>
      <c r="H146">
        <v>143</v>
      </c>
      <c r="I146">
        <v>383368</v>
      </c>
      <c r="J146">
        <v>476293</v>
      </c>
      <c r="K146">
        <v>143</v>
      </c>
      <c r="L146" s="35">
        <v>4034260</v>
      </c>
      <c r="M146" s="35">
        <v>4080410</v>
      </c>
      <c r="N146">
        <v>143</v>
      </c>
      <c r="O146" s="35">
        <v>42292800</v>
      </c>
      <c r="P146" s="35">
        <v>39881300</v>
      </c>
      <c r="R146" s="5">
        <v>143</v>
      </c>
      <c r="S146" t="b">
        <f>OR(Tabla197[[#This Row],[Tiempo_lineal (ns)]]&gt;$C$508,Tabla197[[#This Row],[Tiempo_lineal (ns)]]&lt;$C$509)</f>
        <v>0</v>
      </c>
      <c r="T146" t="b">
        <f>OR(Tabla197[[#This Row],[Tiempo_normal (ns)]]&gt;$D$508,Tabla197[[#This Row],[Tiempo_normal (ns)]]&lt;$D$509)</f>
        <v>0</v>
      </c>
      <c r="U146" s="5">
        <v>143</v>
      </c>
      <c r="V146" t="b">
        <f>OR(Tabla3108[[#This Row],[Tiempo_lineal (ns)]]&gt;$F$508,Tabla3108[[#This Row],[Tiempo_lineal (ns)]]&lt;$F$509)</f>
        <v>0</v>
      </c>
      <c r="W146" t="b">
        <f>OR(Tabla3108[[#This Row],[Tiempo_normal (ns)]]&gt;$G$508,Tabla3108[[#This Row],[Tiempo_normal (ns)]]&lt;$G$509)</f>
        <v>0</v>
      </c>
      <c r="X146" s="5">
        <v>143</v>
      </c>
      <c r="Y146" t="b">
        <f>OR(Tabla4119[[#This Row],[Tiempo_lineal (ns)]]&gt;$I$508,Tabla4119[[#This Row],[Tiempo_lineal (ns)]]&lt;$I$509)</f>
        <v>0</v>
      </c>
      <c r="Z146" t="b">
        <f>OR(Tabla4119[[#This Row],[Tiempo_normal (ns)]]&gt;$J$508,Tabla4119[[#This Row],[Tiempo_normal (ns)]]&lt;$J$509)</f>
        <v>0</v>
      </c>
      <c r="AA146" s="5">
        <v>143</v>
      </c>
      <c r="AB146" t="b">
        <f>OR(Tabla51210[[#This Row],[Tiempo_lineal (ns)]]&gt;$L$508,Tabla51210[[#This Row],[Tiempo_lineal (ns)]]&lt;$L$509)</f>
        <v>0</v>
      </c>
      <c r="AC146" t="b">
        <f>OR(Tabla51210[[#This Row],[Tiempo_normal (ns)]]&gt;$M$508,Tabla51210[[#This Row],[Tiempo_normal (ns)]]&lt;$M$509)</f>
        <v>0</v>
      </c>
      <c r="AD146" s="5">
        <v>143</v>
      </c>
      <c r="AE146" t="b">
        <f>OR(Tabla61311[[#This Row],[Tiempo_lineal (ns)]]&gt;$O$508,Tabla61311[[#This Row],[Tiempo_lineal (ns)]]&lt;$O$509)</f>
        <v>0</v>
      </c>
      <c r="AF146" s="6" t="b">
        <f>OR(Tabla61311[[#This Row],[Tiempo_normal (ns)]]&gt;$P$508,Tabla61311[[#This Row],[Tiempo_normal (ns)]]&lt;$P$509)</f>
        <v>0</v>
      </c>
    </row>
    <row r="147" spans="2:32" x14ac:dyDescent="0.3">
      <c r="B147">
        <v>144</v>
      </c>
      <c r="C147">
        <v>4436</v>
      </c>
      <c r="D147">
        <v>3888</v>
      </c>
      <c r="E147">
        <v>144</v>
      </c>
      <c r="F147">
        <v>38385</v>
      </c>
      <c r="G147">
        <v>37787</v>
      </c>
      <c r="H147">
        <v>144</v>
      </c>
      <c r="I147">
        <v>383396</v>
      </c>
      <c r="J147">
        <v>465688</v>
      </c>
      <c r="K147">
        <v>144</v>
      </c>
      <c r="L147" s="35">
        <v>4028900</v>
      </c>
      <c r="M147" s="35">
        <v>4063640</v>
      </c>
      <c r="N147">
        <v>144</v>
      </c>
      <c r="O147" s="35">
        <v>41576700</v>
      </c>
      <c r="P147" s="35">
        <v>43538100</v>
      </c>
      <c r="R147" s="7">
        <v>144</v>
      </c>
      <c r="S147" t="b">
        <f>OR(Tabla197[[#This Row],[Tiempo_lineal (ns)]]&gt;$C$508,Tabla197[[#This Row],[Tiempo_lineal (ns)]]&lt;$C$509)</f>
        <v>0</v>
      </c>
      <c r="T147" t="b">
        <f>OR(Tabla197[[#This Row],[Tiempo_normal (ns)]]&gt;$D$508,Tabla197[[#This Row],[Tiempo_normal (ns)]]&lt;$D$509)</f>
        <v>0</v>
      </c>
      <c r="U147" s="7">
        <v>144</v>
      </c>
      <c r="V147" t="b">
        <f>OR(Tabla3108[[#This Row],[Tiempo_lineal (ns)]]&gt;$F$508,Tabla3108[[#This Row],[Tiempo_lineal (ns)]]&lt;$F$509)</f>
        <v>0</v>
      </c>
      <c r="W147" t="b">
        <f>OR(Tabla3108[[#This Row],[Tiempo_normal (ns)]]&gt;$G$508,Tabla3108[[#This Row],[Tiempo_normal (ns)]]&lt;$G$509)</f>
        <v>0</v>
      </c>
      <c r="X147" s="7">
        <v>144</v>
      </c>
      <c r="Y147" t="b">
        <f>OR(Tabla4119[[#This Row],[Tiempo_lineal (ns)]]&gt;$I$508,Tabla4119[[#This Row],[Tiempo_lineal (ns)]]&lt;$I$509)</f>
        <v>0</v>
      </c>
      <c r="Z147" t="b">
        <f>OR(Tabla4119[[#This Row],[Tiempo_normal (ns)]]&gt;$J$508,Tabla4119[[#This Row],[Tiempo_normal (ns)]]&lt;$J$509)</f>
        <v>0</v>
      </c>
      <c r="AA147" s="7">
        <v>144</v>
      </c>
      <c r="AB147" t="b">
        <f>OR(Tabla51210[[#This Row],[Tiempo_lineal (ns)]]&gt;$L$508,Tabla51210[[#This Row],[Tiempo_lineal (ns)]]&lt;$L$509)</f>
        <v>0</v>
      </c>
      <c r="AC147" t="b">
        <f>OR(Tabla51210[[#This Row],[Tiempo_normal (ns)]]&gt;$M$508,Tabla51210[[#This Row],[Tiempo_normal (ns)]]&lt;$M$509)</f>
        <v>0</v>
      </c>
      <c r="AD147" s="7">
        <v>144</v>
      </c>
      <c r="AE147" t="b">
        <f>OR(Tabla61311[[#This Row],[Tiempo_lineal (ns)]]&gt;$O$508,Tabla61311[[#This Row],[Tiempo_lineal (ns)]]&lt;$O$509)</f>
        <v>0</v>
      </c>
      <c r="AF147" s="6" t="b">
        <f>OR(Tabla61311[[#This Row],[Tiempo_normal (ns)]]&gt;$P$508,Tabla61311[[#This Row],[Tiempo_normal (ns)]]&lt;$P$509)</f>
        <v>0</v>
      </c>
    </row>
    <row r="148" spans="2:32" x14ac:dyDescent="0.3">
      <c r="B148">
        <v>145</v>
      </c>
      <c r="C148">
        <v>4600</v>
      </c>
      <c r="D148">
        <v>3943</v>
      </c>
      <c r="E148">
        <v>145</v>
      </c>
      <c r="F148">
        <v>52817</v>
      </c>
      <c r="G148">
        <v>37451</v>
      </c>
      <c r="H148">
        <v>145</v>
      </c>
      <c r="I148">
        <v>387412</v>
      </c>
      <c r="J148">
        <v>443282</v>
      </c>
      <c r="K148">
        <v>145</v>
      </c>
      <c r="L148" s="35">
        <v>4188090</v>
      </c>
      <c r="M148" s="35">
        <v>4079800</v>
      </c>
      <c r="N148">
        <v>145</v>
      </c>
      <c r="O148" s="35">
        <v>41372600</v>
      </c>
      <c r="P148" s="35">
        <v>40044300</v>
      </c>
      <c r="R148" s="5">
        <v>145</v>
      </c>
      <c r="S148" t="b">
        <f>OR(Tabla197[[#This Row],[Tiempo_lineal (ns)]]&gt;$C$508,Tabla197[[#This Row],[Tiempo_lineal (ns)]]&lt;$C$509)</f>
        <v>0</v>
      </c>
      <c r="T148" t="b">
        <f>OR(Tabla197[[#This Row],[Tiempo_normal (ns)]]&gt;$D$508,Tabla197[[#This Row],[Tiempo_normal (ns)]]&lt;$D$509)</f>
        <v>0</v>
      </c>
      <c r="U148" s="5">
        <v>145</v>
      </c>
      <c r="V148" t="b">
        <f>OR(Tabla3108[[#This Row],[Tiempo_lineal (ns)]]&gt;$F$508,Tabla3108[[#This Row],[Tiempo_lineal (ns)]]&lt;$F$509)</f>
        <v>1</v>
      </c>
      <c r="W148" t="b">
        <f>OR(Tabla3108[[#This Row],[Tiempo_normal (ns)]]&gt;$G$508,Tabla3108[[#This Row],[Tiempo_normal (ns)]]&lt;$G$509)</f>
        <v>0</v>
      </c>
      <c r="X148" s="5">
        <v>145</v>
      </c>
      <c r="Y148" t="b">
        <f>OR(Tabla4119[[#This Row],[Tiempo_lineal (ns)]]&gt;$I$508,Tabla4119[[#This Row],[Tiempo_lineal (ns)]]&lt;$I$509)</f>
        <v>0</v>
      </c>
      <c r="Z148" t="b">
        <f>OR(Tabla4119[[#This Row],[Tiempo_normal (ns)]]&gt;$J$508,Tabla4119[[#This Row],[Tiempo_normal (ns)]]&lt;$J$509)</f>
        <v>0</v>
      </c>
      <c r="AA148" s="5">
        <v>145</v>
      </c>
      <c r="AB148" t="b">
        <f>OR(Tabla51210[[#This Row],[Tiempo_lineal (ns)]]&gt;$L$508,Tabla51210[[#This Row],[Tiempo_lineal (ns)]]&lt;$L$509)</f>
        <v>0</v>
      </c>
      <c r="AC148" t="b">
        <f>OR(Tabla51210[[#This Row],[Tiempo_normal (ns)]]&gt;$M$508,Tabla51210[[#This Row],[Tiempo_normal (ns)]]&lt;$M$509)</f>
        <v>0</v>
      </c>
      <c r="AD148" s="5">
        <v>145</v>
      </c>
      <c r="AE148" t="b">
        <f>OR(Tabla61311[[#This Row],[Tiempo_lineal (ns)]]&gt;$O$508,Tabla61311[[#This Row],[Tiempo_lineal (ns)]]&lt;$O$509)</f>
        <v>0</v>
      </c>
      <c r="AF148" s="6" t="b">
        <f>OR(Tabla61311[[#This Row],[Tiempo_normal (ns)]]&gt;$P$508,Tabla61311[[#This Row],[Tiempo_normal (ns)]]&lt;$P$509)</f>
        <v>0</v>
      </c>
    </row>
    <row r="149" spans="2:32" x14ac:dyDescent="0.3">
      <c r="B149">
        <v>146</v>
      </c>
      <c r="C149">
        <v>4734</v>
      </c>
      <c r="D149">
        <v>5359</v>
      </c>
      <c r="E149">
        <v>146</v>
      </c>
      <c r="F149">
        <v>38196</v>
      </c>
      <c r="G149">
        <v>37480</v>
      </c>
      <c r="H149">
        <v>146</v>
      </c>
      <c r="I149">
        <v>381536</v>
      </c>
      <c r="J149">
        <v>581211</v>
      </c>
      <c r="K149">
        <v>146</v>
      </c>
      <c r="L149" s="35">
        <v>4034520</v>
      </c>
      <c r="M149" s="35">
        <v>5393540</v>
      </c>
      <c r="N149">
        <v>146</v>
      </c>
      <c r="O149" s="35">
        <v>43353000</v>
      </c>
      <c r="P149" s="35">
        <v>41099400</v>
      </c>
      <c r="R149" s="7">
        <v>146</v>
      </c>
      <c r="S149" t="b">
        <f>OR(Tabla197[[#This Row],[Tiempo_lineal (ns)]]&gt;$C$508,Tabla197[[#This Row],[Tiempo_lineal (ns)]]&lt;$C$509)</f>
        <v>0</v>
      </c>
      <c r="T149" t="b">
        <f>OR(Tabla197[[#This Row],[Tiempo_normal (ns)]]&gt;$D$508,Tabla197[[#This Row],[Tiempo_normal (ns)]]&lt;$D$509)</f>
        <v>1</v>
      </c>
      <c r="U149" s="7">
        <v>146</v>
      </c>
      <c r="V149" t="b">
        <f>OR(Tabla3108[[#This Row],[Tiempo_lineal (ns)]]&gt;$F$508,Tabla3108[[#This Row],[Tiempo_lineal (ns)]]&lt;$F$509)</f>
        <v>0</v>
      </c>
      <c r="W149" t="b">
        <f>OR(Tabla3108[[#This Row],[Tiempo_normal (ns)]]&gt;$G$508,Tabla3108[[#This Row],[Tiempo_normal (ns)]]&lt;$G$509)</f>
        <v>0</v>
      </c>
      <c r="X149" s="7">
        <v>146</v>
      </c>
      <c r="Y149" t="b">
        <f>OR(Tabla4119[[#This Row],[Tiempo_lineal (ns)]]&gt;$I$508,Tabla4119[[#This Row],[Tiempo_lineal (ns)]]&lt;$I$509)</f>
        <v>0</v>
      </c>
      <c r="Z149" t="b">
        <f>OR(Tabla4119[[#This Row],[Tiempo_normal (ns)]]&gt;$J$508,Tabla4119[[#This Row],[Tiempo_normal (ns)]]&lt;$J$509)</f>
        <v>1</v>
      </c>
      <c r="AA149" s="7">
        <v>146</v>
      </c>
      <c r="AB149" t="b">
        <f>OR(Tabla51210[[#This Row],[Tiempo_lineal (ns)]]&gt;$L$508,Tabla51210[[#This Row],[Tiempo_lineal (ns)]]&lt;$L$509)</f>
        <v>0</v>
      </c>
      <c r="AC149" t="b">
        <f>OR(Tabla51210[[#This Row],[Tiempo_normal (ns)]]&gt;$M$508,Tabla51210[[#This Row],[Tiempo_normal (ns)]]&lt;$M$509)</f>
        <v>1</v>
      </c>
      <c r="AD149" s="7">
        <v>146</v>
      </c>
      <c r="AE149" t="b">
        <f>OR(Tabla61311[[#This Row],[Tiempo_lineal (ns)]]&gt;$O$508,Tabla61311[[#This Row],[Tiempo_lineal (ns)]]&lt;$O$509)</f>
        <v>0</v>
      </c>
      <c r="AF149" s="6" t="b">
        <f>OR(Tabla61311[[#This Row],[Tiempo_normal (ns)]]&gt;$P$508,Tabla61311[[#This Row],[Tiempo_normal (ns)]]&lt;$P$509)</f>
        <v>0</v>
      </c>
    </row>
    <row r="150" spans="2:32" x14ac:dyDescent="0.3">
      <c r="B150">
        <v>147</v>
      </c>
      <c r="C150">
        <v>4789</v>
      </c>
      <c r="D150">
        <v>4017</v>
      </c>
      <c r="E150">
        <v>147</v>
      </c>
      <c r="F150">
        <v>45575</v>
      </c>
      <c r="G150">
        <v>37936</v>
      </c>
      <c r="H150">
        <v>147</v>
      </c>
      <c r="I150">
        <v>389199</v>
      </c>
      <c r="J150">
        <v>379788</v>
      </c>
      <c r="K150">
        <v>147</v>
      </c>
      <c r="L150" s="35">
        <v>4165830</v>
      </c>
      <c r="M150" s="35">
        <v>4421410</v>
      </c>
      <c r="N150">
        <v>147</v>
      </c>
      <c r="O150" s="35">
        <v>40986200</v>
      </c>
      <c r="P150" s="35">
        <v>40189000</v>
      </c>
      <c r="R150" s="5">
        <v>147</v>
      </c>
      <c r="S150" t="b">
        <f>OR(Tabla197[[#This Row],[Tiempo_lineal (ns)]]&gt;$C$508,Tabla197[[#This Row],[Tiempo_lineal (ns)]]&lt;$C$509)</f>
        <v>0</v>
      </c>
      <c r="T150" t="b">
        <f>OR(Tabla197[[#This Row],[Tiempo_normal (ns)]]&gt;$D$508,Tabla197[[#This Row],[Tiempo_normal (ns)]]&lt;$D$509)</f>
        <v>0</v>
      </c>
      <c r="U150" s="5">
        <v>147</v>
      </c>
      <c r="V150" t="b">
        <f>OR(Tabla3108[[#This Row],[Tiempo_lineal (ns)]]&gt;$F$508,Tabla3108[[#This Row],[Tiempo_lineal (ns)]]&lt;$F$509)</f>
        <v>1</v>
      </c>
      <c r="W150" t="b">
        <f>OR(Tabla3108[[#This Row],[Tiempo_normal (ns)]]&gt;$G$508,Tabla3108[[#This Row],[Tiempo_normal (ns)]]&lt;$G$509)</f>
        <v>0</v>
      </c>
      <c r="X150" s="5">
        <v>147</v>
      </c>
      <c r="Y150" t="b">
        <f>OR(Tabla4119[[#This Row],[Tiempo_lineal (ns)]]&gt;$I$508,Tabla4119[[#This Row],[Tiempo_lineal (ns)]]&lt;$I$509)</f>
        <v>0</v>
      </c>
      <c r="Z150" t="b">
        <f>OR(Tabla4119[[#This Row],[Tiempo_normal (ns)]]&gt;$J$508,Tabla4119[[#This Row],[Tiempo_normal (ns)]]&lt;$J$509)</f>
        <v>0</v>
      </c>
      <c r="AA150" s="5">
        <v>147</v>
      </c>
      <c r="AB150" t="b">
        <f>OR(Tabla51210[[#This Row],[Tiempo_lineal (ns)]]&gt;$L$508,Tabla51210[[#This Row],[Tiempo_lineal (ns)]]&lt;$L$509)</f>
        <v>0</v>
      </c>
      <c r="AC150" t="b">
        <f>OR(Tabla51210[[#This Row],[Tiempo_normal (ns)]]&gt;$M$508,Tabla51210[[#This Row],[Tiempo_normal (ns)]]&lt;$M$509)</f>
        <v>0</v>
      </c>
      <c r="AD150" s="5">
        <v>147</v>
      </c>
      <c r="AE150" t="b">
        <f>OR(Tabla61311[[#This Row],[Tiempo_lineal (ns)]]&gt;$O$508,Tabla61311[[#This Row],[Tiempo_lineal (ns)]]&lt;$O$509)</f>
        <v>0</v>
      </c>
      <c r="AF150" s="6" t="b">
        <f>OR(Tabla61311[[#This Row],[Tiempo_normal (ns)]]&gt;$P$508,Tabla61311[[#This Row],[Tiempo_normal (ns)]]&lt;$P$509)</f>
        <v>0</v>
      </c>
    </row>
    <row r="151" spans="2:32" x14ac:dyDescent="0.3">
      <c r="B151">
        <v>148</v>
      </c>
      <c r="C151">
        <v>4209</v>
      </c>
      <c r="D151">
        <v>4759</v>
      </c>
      <c r="E151">
        <v>148</v>
      </c>
      <c r="F151">
        <v>38944</v>
      </c>
      <c r="G151">
        <v>38019</v>
      </c>
      <c r="H151">
        <v>148</v>
      </c>
      <c r="I151">
        <v>389350</v>
      </c>
      <c r="J151">
        <v>390803</v>
      </c>
      <c r="K151">
        <v>148</v>
      </c>
      <c r="L151" s="35">
        <v>4011800</v>
      </c>
      <c r="M151" s="35">
        <v>3944710</v>
      </c>
      <c r="N151">
        <v>148</v>
      </c>
      <c r="O151" s="35">
        <v>48216300</v>
      </c>
      <c r="P151" s="35">
        <v>40364400</v>
      </c>
      <c r="R151" s="7">
        <v>148</v>
      </c>
      <c r="S151" t="b">
        <f>OR(Tabla197[[#This Row],[Tiempo_lineal (ns)]]&gt;$C$508,Tabla197[[#This Row],[Tiempo_lineal (ns)]]&lt;$C$509)</f>
        <v>0</v>
      </c>
      <c r="T151" t="b">
        <f>OR(Tabla197[[#This Row],[Tiempo_normal (ns)]]&gt;$D$508,Tabla197[[#This Row],[Tiempo_normal (ns)]]&lt;$D$509)</f>
        <v>0</v>
      </c>
      <c r="U151" s="7">
        <v>148</v>
      </c>
      <c r="V151" t="b">
        <f>OR(Tabla3108[[#This Row],[Tiempo_lineal (ns)]]&gt;$F$508,Tabla3108[[#This Row],[Tiempo_lineal (ns)]]&lt;$F$509)</f>
        <v>0</v>
      </c>
      <c r="W151" t="b">
        <f>OR(Tabla3108[[#This Row],[Tiempo_normal (ns)]]&gt;$G$508,Tabla3108[[#This Row],[Tiempo_normal (ns)]]&lt;$G$509)</f>
        <v>0</v>
      </c>
      <c r="X151" s="7">
        <v>148</v>
      </c>
      <c r="Y151" t="b">
        <f>OR(Tabla4119[[#This Row],[Tiempo_lineal (ns)]]&gt;$I$508,Tabla4119[[#This Row],[Tiempo_lineal (ns)]]&lt;$I$509)</f>
        <v>0</v>
      </c>
      <c r="Z151" t="b">
        <f>OR(Tabla4119[[#This Row],[Tiempo_normal (ns)]]&gt;$J$508,Tabla4119[[#This Row],[Tiempo_normal (ns)]]&lt;$J$509)</f>
        <v>0</v>
      </c>
      <c r="AA151" s="7">
        <v>148</v>
      </c>
      <c r="AB151" t="b">
        <f>OR(Tabla51210[[#This Row],[Tiempo_lineal (ns)]]&gt;$L$508,Tabla51210[[#This Row],[Tiempo_lineal (ns)]]&lt;$L$509)</f>
        <v>0</v>
      </c>
      <c r="AC151" t="b">
        <f>OR(Tabla51210[[#This Row],[Tiempo_normal (ns)]]&gt;$M$508,Tabla51210[[#This Row],[Tiempo_normal (ns)]]&lt;$M$509)</f>
        <v>0</v>
      </c>
      <c r="AD151" s="7">
        <v>148</v>
      </c>
      <c r="AE151" t="b">
        <f>OR(Tabla61311[[#This Row],[Tiempo_lineal (ns)]]&gt;$O$508,Tabla61311[[#This Row],[Tiempo_lineal (ns)]]&lt;$O$509)</f>
        <v>1</v>
      </c>
      <c r="AF151" s="6" t="b">
        <f>OR(Tabla61311[[#This Row],[Tiempo_normal (ns)]]&gt;$P$508,Tabla61311[[#This Row],[Tiempo_normal (ns)]]&lt;$P$509)</f>
        <v>0</v>
      </c>
    </row>
    <row r="152" spans="2:32" x14ac:dyDescent="0.3">
      <c r="B152">
        <v>149</v>
      </c>
      <c r="C152">
        <v>5322</v>
      </c>
      <c r="D152">
        <v>4595</v>
      </c>
      <c r="E152">
        <v>149</v>
      </c>
      <c r="F152">
        <v>38770</v>
      </c>
      <c r="G152">
        <v>37842</v>
      </c>
      <c r="H152">
        <v>149</v>
      </c>
      <c r="I152">
        <v>447053</v>
      </c>
      <c r="J152">
        <v>381807</v>
      </c>
      <c r="K152">
        <v>149</v>
      </c>
      <c r="L152" s="35">
        <v>4784840</v>
      </c>
      <c r="M152" s="35">
        <v>4800590</v>
      </c>
      <c r="N152">
        <v>149</v>
      </c>
      <c r="O152" s="35">
        <v>41825800</v>
      </c>
      <c r="P152" s="35">
        <v>47483500</v>
      </c>
      <c r="R152" s="5">
        <v>149</v>
      </c>
      <c r="S152" t="b">
        <f>OR(Tabla197[[#This Row],[Tiempo_lineal (ns)]]&gt;$C$508,Tabla197[[#This Row],[Tiempo_lineal (ns)]]&lt;$C$509)</f>
        <v>0</v>
      </c>
      <c r="T152" t="b">
        <f>OR(Tabla197[[#This Row],[Tiempo_normal (ns)]]&gt;$D$508,Tabla197[[#This Row],[Tiempo_normal (ns)]]&lt;$D$509)</f>
        <v>0</v>
      </c>
      <c r="U152" s="5">
        <v>149</v>
      </c>
      <c r="V152" t="b">
        <f>OR(Tabla3108[[#This Row],[Tiempo_lineal (ns)]]&gt;$F$508,Tabla3108[[#This Row],[Tiempo_lineal (ns)]]&lt;$F$509)</f>
        <v>0</v>
      </c>
      <c r="W152" t="b">
        <f>OR(Tabla3108[[#This Row],[Tiempo_normal (ns)]]&gt;$G$508,Tabla3108[[#This Row],[Tiempo_normal (ns)]]&lt;$G$509)</f>
        <v>0</v>
      </c>
      <c r="X152" s="5">
        <v>149</v>
      </c>
      <c r="Y152" t="b">
        <f>OR(Tabla4119[[#This Row],[Tiempo_lineal (ns)]]&gt;$I$508,Tabla4119[[#This Row],[Tiempo_lineal (ns)]]&lt;$I$509)</f>
        <v>0</v>
      </c>
      <c r="Z152" t="b">
        <f>OR(Tabla4119[[#This Row],[Tiempo_normal (ns)]]&gt;$J$508,Tabla4119[[#This Row],[Tiempo_normal (ns)]]&lt;$J$509)</f>
        <v>0</v>
      </c>
      <c r="AA152" s="5">
        <v>149</v>
      </c>
      <c r="AB152" t="b">
        <f>OR(Tabla51210[[#This Row],[Tiempo_lineal (ns)]]&gt;$L$508,Tabla51210[[#This Row],[Tiempo_lineal (ns)]]&lt;$L$509)</f>
        <v>1</v>
      </c>
      <c r="AC152" t="b">
        <f>OR(Tabla51210[[#This Row],[Tiempo_normal (ns)]]&gt;$M$508,Tabla51210[[#This Row],[Tiempo_normal (ns)]]&lt;$M$509)</f>
        <v>1</v>
      </c>
      <c r="AD152" s="5">
        <v>149</v>
      </c>
      <c r="AE152" t="b">
        <f>OR(Tabla61311[[#This Row],[Tiempo_lineal (ns)]]&gt;$O$508,Tabla61311[[#This Row],[Tiempo_lineal (ns)]]&lt;$O$509)</f>
        <v>0</v>
      </c>
      <c r="AF152" s="6" t="b">
        <f>OR(Tabla61311[[#This Row],[Tiempo_normal (ns)]]&gt;$P$508,Tabla61311[[#This Row],[Tiempo_normal (ns)]]&lt;$P$509)</f>
        <v>1</v>
      </c>
    </row>
    <row r="153" spans="2:32" x14ac:dyDescent="0.3">
      <c r="B153">
        <v>150</v>
      </c>
      <c r="C153">
        <v>4814</v>
      </c>
      <c r="D153">
        <v>5041</v>
      </c>
      <c r="E153">
        <v>150</v>
      </c>
      <c r="F153">
        <v>41262</v>
      </c>
      <c r="G153">
        <v>38177</v>
      </c>
      <c r="H153">
        <v>150</v>
      </c>
      <c r="I153">
        <v>503166</v>
      </c>
      <c r="J153">
        <v>501036</v>
      </c>
      <c r="K153">
        <v>150</v>
      </c>
      <c r="L153" s="35">
        <v>4180690</v>
      </c>
      <c r="M153" s="35">
        <v>4008040</v>
      </c>
      <c r="N153">
        <v>150</v>
      </c>
      <c r="O153" s="35">
        <v>42878300</v>
      </c>
      <c r="P153" s="35">
        <v>41852400</v>
      </c>
      <c r="R153" s="7">
        <v>150</v>
      </c>
      <c r="S153" t="b">
        <f>OR(Tabla197[[#This Row],[Tiempo_lineal (ns)]]&gt;$C$508,Tabla197[[#This Row],[Tiempo_lineal (ns)]]&lt;$C$509)</f>
        <v>0</v>
      </c>
      <c r="T153" t="b">
        <f>OR(Tabla197[[#This Row],[Tiempo_normal (ns)]]&gt;$D$508,Tabla197[[#This Row],[Tiempo_normal (ns)]]&lt;$D$509)</f>
        <v>0</v>
      </c>
      <c r="U153" s="7">
        <v>150</v>
      </c>
      <c r="V153" t="b">
        <f>OR(Tabla3108[[#This Row],[Tiempo_lineal (ns)]]&gt;$F$508,Tabla3108[[#This Row],[Tiempo_lineal (ns)]]&lt;$F$509)</f>
        <v>0</v>
      </c>
      <c r="W153" t="b">
        <f>OR(Tabla3108[[#This Row],[Tiempo_normal (ns)]]&gt;$G$508,Tabla3108[[#This Row],[Tiempo_normal (ns)]]&lt;$G$509)</f>
        <v>0</v>
      </c>
      <c r="X153" s="7">
        <v>150</v>
      </c>
      <c r="Y153" t="b">
        <f>OR(Tabla4119[[#This Row],[Tiempo_lineal (ns)]]&gt;$I$508,Tabla4119[[#This Row],[Tiempo_lineal (ns)]]&lt;$I$509)</f>
        <v>1</v>
      </c>
      <c r="Z153" t="b">
        <f>OR(Tabla4119[[#This Row],[Tiempo_normal (ns)]]&gt;$J$508,Tabla4119[[#This Row],[Tiempo_normal (ns)]]&lt;$J$509)</f>
        <v>1</v>
      </c>
      <c r="AA153" s="7">
        <v>150</v>
      </c>
      <c r="AB153" t="b">
        <f>OR(Tabla51210[[#This Row],[Tiempo_lineal (ns)]]&gt;$L$508,Tabla51210[[#This Row],[Tiempo_lineal (ns)]]&lt;$L$509)</f>
        <v>0</v>
      </c>
      <c r="AC153" t="b">
        <f>OR(Tabla51210[[#This Row],[Tiempo_normal (ns)]]&gt;$M$508,Tabla51210[[#This Row],[Tiempo_normal (ns)]]&lt;$M$509)</f>
        <v>0</v>
      </c>
      <c r="AD153" s="7">
        <v>150</v>
      </c>
      <c r="AE153" t="b">
        <f>OR(Tabla61311[[#This Row],[Tiempo_lineal (ns)]]&gt;$O$508,Tabla61311[[#This Row],[Tiempo_lineal (ns)]]&lt;$O$509)</f>
        <v>0</v>
      </c>
      <c r="AF153" s="6" t="b">
        <f>OR(Tabla61311[[#This Row],[Tiempo_normal (ns)]]&gt;$P$508,Tabla61311[[#This Row],[Tiempo_normal (ns)]]&lt;$P$509)</f>
        <v>0</v>
      </c>
    </row>
    <row r="154" spans="2:32" x14ac:dyDescent="0.3">
      <c r="B154">
        <v>151</v>
      </c>
      <c r="C154">
        <v>5552</v>
      </c>
      <c r="D154">
        <v>5288</v>
      </c>
      <c r="E154">
        <v>151</v>
      </c>
      <c r="F154">
        <v>40763</v>
      </c>
      <c r="G154">
        <v>38129</v>
      </c>
      <c r="H154">
        <v>151</v>
      </c>
      <c r="I154">
        <v>422892</v>
      </c>
      <c r="J154">
        <v>375139</v>
      </c>
      <c r="K154">
        <v>151</v>
      </c>
      <c r="L154" s="35">
        <v>4018950</v>
      </c>
      <c r="M154" s="35">
        <v>3939900</v>
      </c>
      <c r="N154">
        <v>151</v>
      </c>
      <c r="O154" s="35">
        <v>50254600</v>
      </c>
      <c r="P154" s="35">
        <v>42921900</v>
      </c>
      <c r="R154" s="5">
        <v>151</v>
      </c>
      <c r="S154" t="b">
        <f>OR(Tabla197[[#This Row],[Tiempo_lineal (ns)]]&gt;$C$508,Tabla197[[#This Row],[Tiempo_lineal (ns)]]&lt;$C$509)</f>
        <v>0</v>
      </c>
      <c r="T154" t="b">
        <f>OR(Tabla197[[#This Row],[Tiempo_normal (ns)]]&gt;$D$508,Tabla197[[#This Row],[Tiempo_normal (ns)]]&lt;$D$509)</f>
        <v>1</v>
      </c>
      <c r="U154" s="5">
        <v>151</v>
      </c>
      <c r="V154" t="b">
        <f>OR(Tabla3108[[#This Row],[Tiempo_lineal (ns)]]&gt;$F$508,Tabla3108[[#This Row],[Tiempo_lineal (ns)]]&lt;$F$509)</f>
        <v>0</v>
      </c>
      <c r="W154" t="b">
        <f>OR(Tabla3108[[#This Row],[Tiempo_normal (ns)]]&gt;$G$508,Tabla3108[[#This Row],[Tiempo_normal (ns)]]&lt;$G$509)</f>
        <v>0</v>
      </c>
      <c r="X154" s="5">
        <v>151</v>
      </c>
      <c r="Y154" t="b">
        <f>OR(Tabla4119[[#This Row],[Tiempo_lineal (ns)]]&gt;$I$508,Tabla4119[[#This Row],[Tiempo_lineal (ns)]]&lt;$I$509)</f>
        <v>0</v>
      </c>
      <c r="Z154" t="b">
        <f>OR(Tabla4119[[#This Row],[Tiempo_normal (ns)]]&gt;$J$508,Tabla4119[[#This Row],[Tiempo_normal (ns)]]&lt;$J$509)</f>
        <v>0</v>
      </c>
      <c r="AA154" s="5">
        <v>151</v>
      </c>
      <c r="AB154" t="b">
        <f>OR(Tabla51210[[#This Row],[Tiempo_lineal (ns)]]&gt;$L$508,Tabla51210[[#This Row],[Tiempo_lineal (ns)]]&lt;$L$509)</f>
        <v>0</v>
      </c>
      <c r="AC154" t="b">
        <f>OR(Tabla51210[[#This Row],[Tiempo_normal (ns)]]&gt;$M$508,Tabla51210[[#This Row],[Tiempo_normal (ns)]]&lt;$M$509)</f>
        <v>0</v>
      </c>
      <c r="AD154" s="5">
        <v>151</v>
      </c>
      <c r="AE154" t="b">
        <f>OR(Tabla61311[[#This Row],[Tiempo_lineal (ns)]]&gt;$O$508,Tabla61311[[#This Row],[Tiempo_lineal (ns)]]&lt;$O$509)</f>
        <v>1</v>
      </c>
      <c r="AF154" s="6" t="b">
        <f>OR(Tabla61311[[#This Row],[Tiempo_normal (ns)]]&gt;$P$508,Tabla61311[[#This Row],[Tiempo_normal (ns)]]&lt;$P$509)</f>
        <v>0</v>
      </c>
    </row>
    <row r="155" spans="2:32" x14ac:dyDescent="0.3">
      <c r="B155">
        <v>152</v>
      </c>
      <c r="C155">
        <v>5375</v>
      </c>
      <c r="D155">
        <v>4167</v>
      </c>
      <c r="E155">
        <v>152</v>
      </c>
      <c r="F155">
        <v>39197</v>
      </c>
      <c r="G155">
        <v>37541</v>
      </c>
      <c r="H155">
        <v>152</v>
      </c>
      <c r="I155">
        <v>392492</v>
      </c>
      <c r="J155">
        <v>454943</v>
      </c>
      <c r="K155">
        <v>152</v>
      </c>
      <c r="L155" s="35">
        <v>5193280</v>
      </c>
      <c r="M155" s="35">
        <v>4240990</v>
      </c>
      <c r="N155">
        <v>152</v>
      </c>
      <c r="O155" s="35">
        <v>40204600</v>
      </c>
      <c r="P155" s="35">
        <v>40807100</v>
      </c>
      <c r="R155" s="7">
        <v>152</v>
      </c>
      <c r="S155" t="b">
        <f>OR(Tabla197[[#This Row],[Tiempo_lineal (ns)]]&gt;$C$508,Tabla197[[#This Row],[Tiempo_lineal (ns)]]&lt;$C$509)</f>
        <v>0</v>
      </c>
      <c r="T155" t="b">
        <f>OR(Tabla197[[#This Row],[Tiempo_normal (ns)]]&gt;$D$508,Tabla197[[#This Row],[Tiempo_normal (ns)]]&lt;$D$509)</f>
        <v>0</v>
      </c>
      <c r="U155" s="7">
        <v>152</v>
      </c>
      <c r="V155" t="b">
        <f>OR(Tabla3108[[#This Row],[Tiempo_lineal (ns)]]&gt;$F$508,Tabla3108[[#This Row],[Tiempo_lineal (ns)]]&lt;$F$509)</f>
        <v>0</v>
      </c>
      <c r="W155" t="b">
        <f>OR(Tabla3108[[#This Row],[Tiempo_normal (ns)]]&gt;$G$508,Tabla3108[[#This Row],[Tiempo_normal (ns)]]&lt;$G$509)</f>
        <v>0</v>
      </c>
      <c r="X155" s="7">
        <v>152</v>
      </c>
      <c r="Y155" t="b">
        <f>OR(Tabla4119[[#This Row],[Tiempo_lineal (ns)]]&gt;$I$508,Tabla4119[[#This Row],[Tiempo_lineal (ns)]]&lt;$I$509)</f>
        <v>0</v>
      </c>
      <c r="Z155" t="b">
        <f>OR(Tabla4119[[#This Row],[Tiempo_normal (ns)]]&gt;$J$508,Tabla4119[[#This Row],[Tiempo_normal (ns)]]&lt;$J$509)</f>
        <v>0</v>
      </c>
      <c r="AA155" s="7">
        <v>152</v>
      </c>
      <c r="AB155" t="b">
        <f>OR(Tabla51210[[#This Row],[Tiempo_lineal (ns)]]&gt;$L$508,Tabla51210[[#This Row],[Tiempo_lineal (ns)]]&lt;$L$509)</f>
        <v>1</v>
      </c>
      <c r="AC155" t="b">
        <f>OR(Tabla51210[[#This Row],[Tiempo_normal (ns)]]&gt;$M$508,Tabla51210[[#This Row],[Tiempo_normal (ns)]]&lt;$M$509)</f>
        <v>0</v>
      </c>
      <c r="AD155" s="7">
        <v>152</v>
      </c>
      <c r="AE155" t="b">
        <f>OR(Tabla61311[[#This Row],[Tiempo_lineal (ns)]]&gt;$O$508,Tabla61311[[#This Row],[Tiempo_lineal (ns)]]&lt;$O$509)</f>
        <v>0</v>
      </c>
      <c r="AF155" s="6" t="b">
        <f>OR(Tabla61311[[#This Row],[Tiempo_normal (ns)]]&gt;$P$508,Tabla61311[[#This Row],[Tiempo_normal (ns)]]&lt;$P$509)</f>
        <v>0</v>
      </c>
    </row>
    <row r="156" spans="2:32" x14ac:dyDescent="0.3">
      <c r="B156">
        <v>153</v>
      </c>
      <c r="C156">
        <v>4936</v>
      </c>
      <c r="D156">
        <v>4162</v>
      </c>
      <c r="E156">
        <v>153</v>
      </c>
      <c r="F156">
        <v>39641</v>
      </c>
      <c r="G156">
        <v>37951</v>
      </c>
      <c r="H156">
        <v>153</v>
      </c>
      <c r="I156">
        <v>461250</v>
      </c>
      <c r="J156">
        <v>397955</v>
      </c>
      <c r="K156">
        <v>153</v>
      </c>
      <c r="L156" s="35">
        <v>4598240</v>
      </c>
      <c r="M156" s="35">
        <v>4183850</v>
      </c>
      <c r="N156">
        <v>153</v>
      </c>
      <c r="O156" s="35">
        <v>42299800</v>
      </c>
      <c r="P156" s="35">
        <v>39619500</v>
      </c>
      <c r="R156" s="5">
        <v>153</v>
      </c>
      <c r="S156" t="b">
        <f>OR(Tabla197[[#This Row],[Tiempo_lineal (ns)]]&gt;$C$508,Tabla197[[#This Row],[Tiempo_lineal (ns)]]&lt;$C$509)</f>
        <v>0</v>
      </c>
      <c r="T156" t="b">
        <f>OR(Tabla197[[#This Row],[Tiempo_normal (ns)]]&gt;$D$508,Tabla197[[#This Row],[Tiempo_normal (ns)]]&lt;$D$509)</f>
        <v>0</v>
      </c>
      <c r="U156" s="5">
        <v>153</v>
      </c>
      <c r="V156" t="b">
        <f>OR(Tabla3108[[#This Row],[Tiempo_lineal (ns)]]&gt;$F$508,Tabla3108[[#This Row],[Tiempo_lineal (ns)]]&lt;$F$509)</f>
        <v>0</v>
      </c>
      <c r="W156" t="b">
        <f>OR(Tabla3108[[#This Row],[Tiempo_normal (ns)]]&gt;$G$508,Tabla3108[[#This Row],[Tiempo_normal (ns)]]&lt;$G$509)</f>
        <v>0</v>
      </c>
      <c r="X156" s="5">
        <v>153</v>
      </c>
      <c r="Y156" t="b">
        <f>OR(Tabla4119[[#This Row],[Tiempo_lineal (ns)]]&gt;$I$508,Tabla4119[[#This Row],[Tiempo_lineal (ns)]]&lt;$I$509)</f>
        <v>0</v>
      </c>
      <c r="Z156" t="b">
        <f>OR(Tabla4119[[#This Row],[Tiempo_normal (ns)]]&gt;$J$508,Tabla4119[[#This Row],[Tiempo_normal (ns)]]&lt;$J$509)</f>
        <v>0</v>
      </c>
      <c r="AA156" s="5">
        <v>153</v>
      </c>
      <c r="AB156" t="b">
        <f>OR(Tabla51210[[#This Row],[Tiempo_lineal (ns)]]&gt;$L$508,Tabla51210[[#This Row],[Tiempo_lineal (ns)]]&lt;$L$509)</f>
        <v>0</v>
      </c>
      <c r="AC156" t="b">
        <f>OR(Tabla51210[[#This Row],[Tiempo_normal (ns)]]&gt;$M$508,Tabla51210[[#This Row],[Tiempo_normal (ns)]]&lt;$M$509)</f>
        <v>0</v>
      </c>
      <c r="AD156" s="5">
        <v>153</v>
      </c>
      <c r="AE156" t="b">
        <f>OR(Tabla61311[[#This Row],[Tiempo_lineal (ns)]]&gt;$O$508,Tabla61311[[#This Row],[Tiempo_lineal (ns)]]&lt;$O$509)</f>
        <v>0</v>
      </c>
      <c r="AF156" s="6" t="b">
        <f>OR(Tabla61311[[#This Row],[Tiempo_normal (ns)]]&gt;$P$508,Tabla61311[[#This Row],[Tiempo_normal (ns)]]&lt;$P$509)</f>
        <v>0</v>
      </c>
    </row>
    <row r="157" spans="2:32" x14ac:dyDescent="0.3">
      <c r="B157">
        <v>154</v>
      </c>
      <c r="C157">
        <v>4555</v>
      </c>
      <c r="D157">
        <v>4134</v>
      </c>
      <c r="E157">
        <v>154</v>
      </c>
      <c r="F157">
        <v>40095</v>
      </c>
      <c r="G157">
        <v>38379</v>
      </c>
      <c r="H157">
        <v>154</v>
      </c>
      <c r="I157">
        <v>384390</v>
      </c>
      <c r="J157">
        <v>413421</v>
      </c>
      <c r="K157">
        <v>154</v>
      </c>
      <c r="L157" s="35">
        <v>4538410</v>
      </c>
      <c r="M157" s="35">
        <v>4018180</v>
      </c>
      <c r="N157">
        <v>154</v>
      </c>
      <c r="O157" s="35">
        <v>83723100</v>
      </c>
      <c r="P157" s="35">
        <v>44554500</v>
      </c>
      <c r="R157" s="7">
        <v>154</v>
      </c>
      <c r="S157" t="b">
        <f>OR(Tabla197[[#This Row],[Tiempo_lineal (ns)]]&gt;$C$508,Tabla197[[#This Row],[Tiempo_lineal (ns)]]&lt;$C$509)</f>
        <v>0</v>
      </c>
      <c r="T157" t="b">
        <f>OR(Tabla197[[#This Row],[Tiempo_normal (ns)]]&gt;$D$508,Tabla197[[#This Row],[Tiempo_normal (ns)]]&lt;$D$509)</f>
        <v>0</v>
      </c>
      <c r="U157" s="7">
        <v>154</v>
      </c>
      <c r="V157" t="b">
        <f>OR(Tabla3108[[#This Row],[Tiempo_lineal (ns)]]&gt;$F$508,Tabla3108[[#This Row],[Tiempo_lineal (ns)]]&lt;$F$509)</f>
        <v>0</v>
      </c>
      <c r="W157" t="b">
        <f>OR(Tabla3108[[#This Row],[Tiempo_normal (ns)]]&gt;$G$508,Tabla3108[[#This Row],[Tiempo_normal (ns)]]&lt;$G$509)</f>
        <v>0</v>
      </c>
      <c r="X157" s="7">
        <v>154</v>
      </c>
      <c r="Y157" t="b">
        <f>OR(Tabla4119[[#This Row],[Tiempo_lineal (ns)]]&gt;$I$508,Tabla4119[[#This Row],[Tiempo_lineal (ns)]]&lt;$I$509)</f>
        <v>0</v>
      </c>
      <c r="Z157" t="b">
        <f>OR(Tabla4119[[#This Row],[Tiempo_normal (ns)]]&gt;$J$508,Tabla4119[[#This Row],[Tiempo_normal (ns)]]&lt;$J$509)</f>
        <v>0</v>
      </c>
      <c r="AA157" s="7">
        <v>154</v>
      </c>
      <c r="AB157" t="b">
        <f>OR(Tabla51210[[#This Row],[Tiempo_lineal (ns)]]&gt;$L$508,Tabla51210[[#This Row],[Tiempo_lineal (ns)]]&lt;$L$509)</f>
        <v>0</v>
      </c>
      <c r="AC157" t="b">
        <f>OR(Tabla51210[[#This Row],[Tiempo_normal (ns)]]&gt;$M$508,Tabla51210[[#This Row],[Tiempo_normal (ns)]]&lt;$M$509)</f>
        <v>0</v>
      </c>
      <c r="AD157" s="7">
        <v>154</v>
      </c>
      <c r="AE157" t="b">
        <f>OR(Tabla61311[[#This Row],[Tiempo_lineal (ns)]]&gt;$O$508,Tabla61311[[#This Row],[Tiempo_lineal (ns)]]&lt;$O$509)</f>
        <v>1</v>
      </c>
      <c r="AF157" s="6" t="b">
        <f>OR(Tabla61311[[#This Row],[Tiempo_normal (ns)]]&gt;$P$508,Tabla61311[[#This Row],[Tiempo_normal (ns)]]&lt;$P$509)</f>
        <v>0</v>
      </c>
    </row>
    <row r="158" spans="2:32" x14ac:dyDescent="0.3">
      <c r="B158">
        <v>155</v>
      </c>
      <c r="C158">
        <v>4872</v>
      </c>
      <c r="D158">
        <v>4352</v>
      </c>
      <c r="E158">
        <v>155</v>
      </c>
      <c r="F158">
        <v>40274</v>
      </c>
      <c r="G158">
        <v>38311</v>
      </c>
      <c r="H158">
        <v>155</v>
      </c>
      <c r="I158">
        <v>420091</v>
      </c>
      <c r="J158">
        <v>406971</v>
      </c>
      <c r="K158">
        <v>155</v>
      </c>
      <c r="L158" s="35">
        <v>4170970</v>
      </c>
      <c r="M158" s="35">
        <v>3999870</v>
      </c>
      <c r="N158">
        <v>155</v>
      </c>
      <c r="O158" s="35">
        <v>41632400</v>
      </c>
      <c r="P158" s="35">
        <v>43162500</v>
      </c>
      <c r="R158" s="5">
        <v>155</v>
      </c>
      <c r="S158" t="b">
        <f>OR(Tabla197[[#This Row],[Tiempo_lineal (ns)]]&gt;$C$508,Tabla197[[#This Row],[Tiempo_lineal (ns)]]&lt;$C$509)</f>
        <v>0</v>
      </c>
      <c r="T158" t="b">
        <f>OR(Tabla197[[#This Row],[Tiempo_normal (ns)]]&gt;$D$508,Tabla197[[#This Row],[Tiempo_normal (ns)]]&lt;$D$509)</f>
        <v>0</v>
      </c>
      <c r="U158" s="5">
        <v>155</v>
      </c>
      <c r="V158" t="b">
        <f>OR(Tabla3108[[#This Row],[Tiempo_lineal (ns)]]&gt;$F$508,Tabla3108[[#This Row],[Tiempo_lineal (ns)]]&lt;$F$509)</f>
        <v>0</v>
      </c>
      <c r="W158" t="b">
        <f>OR(Tabla3108[[#This Row],[Tiempo_normal (ns)]]&gt;$G$508,Tabla3108[[#This Row],[Tiempo_normal (ns)]]&lt;$G$509)</f>
        <v>0</v>
      </c>
      <c r="X158" s="5">
        <v>155</v>
      </c>
      <c r="Y158" t="b">
        <f>OR(Tabla4119[[#This Row],[Tiempo_lineal (ns)]]&gt;$I$508,Tabla4119[[#This Row],[Tiempo_lineal (ns)]]&lt;$I$509)</f>
        <v>0</v>
      </c>
      <c r="Z158" t="b">
        <f>OR(Tabla4119[[#This Row],[Tiempo_normal (ns)]]&gt;$J$508,Tabla4119[[#This Row],[Tiempo_normal (ns)]]&lt;$J$509)</f>
        <v>0</v>
      </c>
      <c r="AA158" s="5">
        <v>155</v>
      </c>
      <c r="AB158" t="b">
        <f>OR(Tabla51210[[#This Row],[Tiempo_lineal (ns)]]&gt;$L$508,Tabla51210[[#This Row],[Tiempo_lineal (ns)]]&lt;$L$509)</f>
        <v>0</v>
      </c>
      <c r="AC158" t="b">
        <f>OR(Tabla51210[[#This Row],[Tiempo_normal (ns)]]&gt;$M$508,Tabla51210[[#This Row],[Tiempo_normal (ns)]]&lt;$M$509)</f>
        <v>0</v>
      </c>
      <c r="AD158" s="5">
        <v>155</v>
      </c>
      <c r="AE158" t="b">
        <f>OR(Tabla61311[[#This Row],[Tiempo_lineal (ns)]]&gt;$O$508,Tabla61311[[#This Row],[Tiempo_lineal (ns)]]&lt;$O$509)</f>
        <v>0</v>
      </c>
      <c r="AF158" s="6" t="b">
        <f>OR(Tabla61311[[#This Row],[Tiempo_normal (ns)]]&gt;$P$508,Tabla61311[[#This Row],[Tiempo_normal (ns)]]&lt;$P$509)</f>
        <v>0</v>
      </c>
    </row>
    <row r="159" spans="2:32" x14ac:dyDescent="0.3">
      <c r="B159">
        <v>156</v>
      </c>
      <c r="C159">
        <v>4894</v>
      </c>
      <c r="D159">
        <v>3879</v>
      </c>
      <c r="E159">
        <v>156</v>
      </c>
      <c r="F159">
        <v>40566</v>
      </c>
      <c r="G159">
        <v>38312</v>
      </c>
      <c r="H159">
        <v>156</v>
      </c>
      <c r="I159">
        <v>390170</v>
      </c>
      <c r="J159">
        <v>375100</v>
      </c>
      <c r="K159">
        <v>156</v>
      </c>
      <c r="L159" s="35">
        <v>4085880</v>
      </c>
      <c r="M159" s="35">
        <v>4050260</v>
      </c>
      <c r="N159">
        <v>156</v>
      </c>
      <c r="O159" s="35">
        <v>40754200</v>
      </c>
      <c r="P159" s="35">
        <v>45166200</v>
      </c>
      <c r="R159" s="7">
        <v>156</v>
      </c>
      <c r="S159" t="b">
        <f>OR(Tabla197[[#This Row],[Tiempo_lineal (ns)]]&gt;$C$508,Tabla197[[#This Row],[Tiempo_lineal (ns)]]&lt;$C$509)</f>
        <v>0</v>
      </c>
      <c r="T159" t="b">
        <f>OR(Tabla197[[#This Row],[Tiempo_normal (ns)]]&gt;$D$508,Tabla197[[#This Row],[Tiempo_normal (ns)]]&lt;$D$509)</f>
        <v>0</v>
      </c>
      <c r="U159" s="7">
        <v>156</v>
      </c>
      <c r="V159" t="b">
        <f>OR(Tabla3108[[#This Row],[Tiempo_lineal (ns)]]&gt;$F$508,Tabla3108[[#This Row],[Tiempo_lineal (ns)]]&lt;$F$509)</f>
        <v>0</v>
      </c>
      <c r="W159" t="b">
        <f>OR(Tabla3108[[#This Row],[Tiempo_normal (ns)]]&gt;$G$508,Tabla3108[[#This Row],[Tiempo_normal (ns)]]&lt;$G$509)</f>
        <v>0</v>
      </c>
      <c r="X159" s="7">
        <v>156</v>
      </c>
      <c r="Y159" t="b">
        <f>OR(Tabla4119[[#This Row],[Tiempo_lineal (ns)]]&gt;$I$508,Tabla4119[[#This Row],[Tiempo_lineal (ns)]]&lt;$I$509)</f>
        <v>0</v>
      </c>
      <c r="Z159" t="b">
        <f>OR(Tabla4119[[#This Row],[Tiempo_normal (ns)]]&gt;$J$508,Tabla4119[[#This Row],[Tiempo_normal (ns)]]&lt;$J$509)</f>
        <v>0</v>
      </c>
      <c r="AA159" s="7">
        <v>156</v>
      </c>
      <c r="AB159" t="b">
        <f>OR(Tabla51210[[#This Row],[Tiempo_lineal (ns)]]&gt;$L$508,Tabla51210[[#This Row],[Tiempo_lineal (ns)]]&lt;$L$509)</f>
        <v>0</v>
      </c>
      <c r="AC159" t="b">
        <f>OR(Tabla51210[[#This Row],[Tiempo_normal (ns)]]&gt;$M$508,Tabla51210[[#This Row],[Tiempo_normal (ns)]]&lt;$M$509)</f>
        <v>0</v>
      </c>
      <c r="AD159" s="7">
        <v>156</v>
      </c>
      <c r="AE159" t="b">
        <f>OR(Tabla61311[[#This Row],[Tiempo_lineal (ns)]]&gt;$O$508,Tabla61311[[#This Row],[Tiempo_lineal (ns)]]&lt;$O$509)</f>
        <v>0</v>
      </c>
      <c r="AF159" s="6" t="b">
        <f>OR(Tabla61311[[#This Row],[Tiempo_normal (ns)]]&gt;$P$508,Tabla61311[[#This Row],[Tiempo_normal (ns)]]&lt;$P$509)</f>
        <v>0</v>
      </c>
    </row>
    <row r="160" spans="2:32" x14ac:dyDescent="0.3">
      <c r="B160">
        <v>157</v>
      </c>
      <c r="C160">
        <v>4933</v>
      </c>
      <c r="D160">
        <v>4783</v>
      </c>
      <c r="E160">
        <v>157</v>
      </c>
      <c r="F160">
        <v>40653</v>
      </c>
      <c r="G160">
        <v>37403</v>
      </c>
      <c r="H160">
        <v>157</v>
      </c>
      <c r="I160">
        <v>388095</v>
      </c>
      <c r="J160">
        <v>383965</v>
      </c>
      <c r="K160">
        <v>157</v>
      </c>
      <c r="L160" s="35">
        <v>4109030</v>
      </c>
      <c r="M160" s="35">
        <v>3887100</v>
      </c>
      <c r="N160">
        <v>157</v>
      </c>
      <c r="O160" s="35">
        <v>42472200</v>
      </c>
      <c r="P160" s="35">
        <v>41923500</v>
      </c>
      <c r="R160" s="5">
        <v>157</v>
      </c>
      <c r="S160" t="b">
        <f>OR(Tabla197[[#This Row],[Tiempo_lineal (ns)]]&gt;$C$508,Tabla197[[#This Row],[Tiempo_lineal (ns)]]&lt;$C$509)</f>
        <v>0</v>
      </c>
      <c r="T160" t="b">
        <f>OR(Tabla197[[#This Row],[Tiempo_normal (ns)]]&gt;$D$508,Tabla197[[#This Row],[Tiempo_normal (ns)]]&lt;$D$509)</f>
        <v>0</v>
      </c>
      <c r="U160" s="5">
        <v>157</v>
      </c>
      <c r="V160" t="b">
        <f>OR(Tabla3108[[#This Row],[Tiempo_lineal (ns)]]&gt;$F$508,Tabla3108[[#This Row],[Tiempo_lineal (ns)]]&lt;$F$509)</f>
        <v>0</v>
      </c>
      <c r="W160" t="b">
        <f>OR(Tabla3108[[#This Row],[Tiempo_normal (ns)]]&gt;$G$508,Tabla3108[[#This Row],[Tiempo_normal (ns)]]&lt;$G$509)</f>
        <v>0</v>
      </c>
      <c r="X160" s="5">
        <v>157</v>
      </c>
      <c r="Y160" t="b">
        <f>OR(Tabla4119[[#This Row],[Tiempo_lineal (ns)]]&gt;$I$508,Tabla4119[[#This Row],[Tiempo_lineal (ns)]]&lt;$I$509)</f>
        <v>0</v>
      </c>
      <c r="Z160" t="b">
        <f>OR(Tabla4119[[#This Row],[Tiempo_normal (ns)]]&gt;$J$508,Tabla4119[[#This Row],[Tiempo_normal (ns)]]&lt;$J$509)</f>
        <v>0</v>
      </c>
      <c r="AA160" s="5">
        <v>157</v>
      </c>
      <c r="AB160" t="b">
        <f>OR(Tabla51210[[#This Row],[Tiempo_lineal (ns)]]&gt;$L$508,Tabla51210[[#This Row],[Tiempo_lineal (ns)]]&lt;$L$509)</f>
        <v>0</v>
      </c>
      <c r="AC160" t="b">
        <f>OR(Tabla51210[[#This Row],[Tiempo_normal (ns)]]&gt;$M$508,Tabla51210[[#This Row],[Tiempo_normal (ns)]]&lt;$M$509)</f>
        <v>0</v>
      </c>
      <c r="AD160" s="5">
        <v>157</v>
      </c>
      <c r="AE160" t="b">
        <f>OR(Tabla61311[[#This Row],[Tiempo_lineal (ns)]]&gt;$O$508,Tabla61311[[#This Row],[Tiempo_lineal (ns)]]&lt;$O$509)</f>
        <v>0</v>
      </c>
      <c r="AF160" s="6" t="b">
        <f>OR(Tabla61311[[#This Row],[Tiempo_normal (ns)]]&gt;$P$508,Tabla61311[[#This Row],[Tiempo_normal (ns)]]&lt;$P$509)</f>
        <v>0</v>
      </c>
    </row>
    <row r="161" spans="2:32" x14ac:dyDescent="0.3">
      <c r="B161">
        <v>158</v>
      </c>
      <c r="C161">
        <v>4846</v>
      </c>
      <c r="D161">
        <v>4096</v>
      </c>
      <c r="E161">
        <v>158</v>
      </c>
      <c r="F161">
        <v>41173</v>
      </c>
      <c r="G161">
        <v>38699</v>
      </c>
      <c r="H161">
        <v>158</v>
      </c>
      <c r="I161">
        <v>382246</v>
      </c>
      <c r="J161">
        <v>381051</v>
      </c>
      <c r="K161">
        <v>158</v>
      </c>
      <c r="L161" s="35">
        <v>4228690</v>
      </c>
      <c r="M161" s="35">
        <v>4064720</v>
      </c>
      <c r="N161">
        <v>158</v>
      </c>
      <c r="O161" s="35">
        <v>40056700</v>
      </c>
      <c r="P161" s="35">
        <v>41867100</v>
      </c>
      <c r="R161" s="7">
        <v>158</v>
      </c>
      <c r="S161" t="b">
        <f>OR(Tabla197[[#This Row],[Tiempo_lineal (ns)]]&gt;$C$508,Tabla197[[#This Row],[Tiempo_lineal (ns)]]&lt;$C$509)</f>
        <v>0</v>
      </c>
      <c r="T161" t="b">
        <f>OR(Tabla197[[#This Row],[Tiempo_normal (ns)]]&gt;$D$508,Tabla197[[#This Row],[Tiempo_normal (ns)]]&lt;$D$509)</f>
        <v>0</v>
      </c>
      <c r="U161" s="7">
        <v>158</v>
      </c>
      <c r="V161" t="b">
        <f>OR(Tabla3108[[#This Row],[Tiempo_lineal (ns)]]&gt;$F$508,Tabla3108[[#This Row],[Tiempo_lineal (ns)]]&lt;$F$509)</f>
        <v>0</v>
      </c>
      <c r="W161" t="b">
        <f>OR(Tabla3108[[#This Row],[Tiempo_normal (ns)]]&gt;$G$508,Tabla3108[[#This Row],[Tiempo_normal (ns)]]&lt;$G$509)</f>
        <v>0</v>
      </c>
      <c r="X161" s="7">
        <v>158</v>
      </c>
      <c r="Y161" t="b">
        <f>OR(Tabla4119[[#This Row],[Tiempo_lineal (ns)]]&gt;$I$508,Tabla4119[[#This Row],[Tiempo_lineal (ns)]]&lt;$I$509)</f>
        <v>0</v>
      </c>
      <c r="Z161" t="b">
        <f>OR(Tabla4119[[#This Row],[Tiempo_normal (ns)]]&gt;$J$508,Tabla4119[[#This Row],[Tiempo_normal (ns)]]&lt;$J$509)</f>
        <v>0</v>
      </c>
      <c r="AA161" s="7">
        <v>158</v>
      </c>
      <c r="AB161" t="b">
        <f>OR(Tabla51210[[#This Row],[Tiempo_lineal (ns)]]&gt;$L$508,Tabla51210[[#This Row],[Tiempo_lineal (ns)]]&lt;$L$509)</f>
        <v>0</v>
      </c>
      <c r="AC161" t="b">
        <f>OR(Tabla51210[[#This Row],[Tiempo_normal (ns)]]&gt;$M$508,Tabla51210[[#This Row],[Tiempo_normal (ns)]]&lt;$M$509)</f>
        <v>0</v>
      </c>
      <c r="AD161" s="7">
        <v>158</v>
      </c>
      <c r="AE161" t="b">
        <f>OR(Tabla61311[[#This Row],[Tiempo_lineal (ns)]]&gt;$O$508,Tabla61311[[#This Row],[Tiempo_lineal (ns)]]&lt;$O$509)</f>
        <v>0</v>
      </c>
      <c r="AF161" s="6" t="b">
        <f>OR(Tabla61311[[#This Row],[Tiempo_normal (ns)]]&gt;$P$508,Tabla61311[[#This Row],[Tiempo_normal (ns)]]&lt;$P$509)</f>
        <v>0</v>
      </c>
    </row>
    <row r="162" spans="2:32" x14ac:dyDescent="0.3">
      <c r="B162">
        <v>159</v>
      </c>
      <c r="C162">
        <v>5958</v>
      </c>
      <c r="D162">
        <v>4059</v>
      </c>
      <c r="E162">
        <v>159</v>
      </c>
      <c r="F162">
        <v>39776</v>
      </c>
      <c r="G162">
        <v>37385</v>
      </c>
      <c r="H162">
        <v>159</v>
      </c>
      <c r="I162">
        <v>384386</v>
      </c>
      <c r="J162">
        <v>402539</v>
      </c>
      <c r="K162">
        <v>159</v>
      </c>
      <c r="L162" s="35">
        <v>4309780</v>
      </c>
      <c r="M162" s="35">
        <v>4002010</v>
      </c>
      <c r="N162">
        <v>159</v>
      </c>
      <c r="O162" s="35">
        <v>50612400</v>
      </c>
      <c r="P162" s="35">
        <v>42205100</v>
      </c>
      <c r="R162" s="5">
        <v>159</v>
      </c>
      <c r="S162" t="b">
        <f>OR(Tabla197[[#This Row],[Tiempo_lineal (ns)]]&gt;$C$508,Tabla197[[#This Row],[Tiempo_lineal (ns)]]&lt;$C$509)</f>
        <v>0</v>
      </c>
      <c r="T162" t="b">
        <f>OR(Tabla197[[#This Row],[Tiempo_normal (ns)]]&gt;$D$508,Tabla197[[#This Row],[Tiempo_normal (ns)]]&lt;$D$509)</f>
        <v>0</v>
      </c>
      <c r="U162" s="5">
        <v>159</v>
      </c>
      <c r="V162" t="b">
        <f>OR(Tabla3108[[#This Row],[Tiempo_lineal (ns)]]&gt;$F$508,Tabla3108[[#This Row],[Tiempo_lineal (ns)]]&lt;$F$509)</f>
        <v>0</v>
      </c>
      <c r="W162" t="b">
        <f>OR(Tabla3108[[#This Row],[Tiempo_normal (ns)]]&gt;$G$508,Tabla3108[[#This Row],[Tiempo_normal (ns)]]&lt;$G$509)</f>
        <v>0</v>
      </c>
      <c r="X162" s="5">
        <v>159</v>
      </c>
      <c r="Y162" t="b">
        <f>OR(Tabla4119[[#This Row],[Tiempo_lineal (ns)]]&gt;$I$508,Tabla4119[[#This Row],[Tiempo_lineal (ns)]]&lt;$I$509)</f>
        <v>0</v>
      </c>
      <c r="Z162" t="b">
        <f>OR(Tabla4119[[#This Row],[Tiempo_normal (ns)]]&gt;$J$508,Tabla4119[[#This Row],[Tiempo_normal (ns)]]&lt;$J$509)</f>
        <v>0</v>
      </c>
      <c r="AA162" s="5">
        <v>159</v>
      </c>
      <c r="AB162" t="b">
        <f>OR(Tabla51210[[#This Row],[Tiempo_lineal (ns)]]&gt;$L$508,Tabla51210[[#This Row],[Tiempo_lineal (ns)]]&lt;$L$509)</f>
        <v>0</v>
      </c>
      <c r="AC162" t="b">
        <f>OR(Tabla51210[[#This Row],[Tiempo_normal (ns)]]&gt;$M$508,Tabla51210[[#This Row],[Tiempo_normal (ns)]]&lt;$M$509)</f>
        <v>0</v>
      </c>
      <c r="AD162" s="5">
        <v>159</v>
      </c>
      <c r="AE162" t="b">
        <f>OR(Tabla61311[[#This Row],[Tiempo_lineal (ns)]]&gt;$O$508,Tabla61311[[#This Row],[Tiempo_lineal (ns)]]&lt;$O$509)</f>
        <v>1</v>
      </c>
      <c r="AF162" s="6" t="b">
        <f>OR(Tabla61311[[#This Row],[Tiempo_normal (ns)]]&gt;$P$508,Tabla61311[[#This Row],[Tiempo_normal (ns)]]&lt;$P$509)</f>
        <v>0</v>
      </c>
    </row>
    <row r="163" spans="2:32" x14ac:dyDescent="0.3">
      <c r="B163">
        <v>160</v>
      </c>
      <c r="C163">
        <v>4501</v>
      </c>
      <c r="D163">
        <v>5412</v>
      </c>
      <c r="E163">
        <v>160</v>
      </c>
      <c r="F163">
        <v>38474</v>
      </c>
      <c r="G163">
        <v>38118</v>
      </c>
      <c r="H163">
        <v>160</v>
      </c>
      <c r="I163">
        <v>382764</v>
      </c>
      <c r="J163">
        <v>374611</v>
      </c>
      <c r="K163">
        <v>160</v>
      </c>
      <c r="L163" s="35">
        <v>4174470</v>
      </c>
      <c r="M163" s="35">
        <v>3973870</v>
      </c>
      <c r="N163">
        <v>160</v>
      </c>
      <c r="O163" s="35">
        <v>41356400</v>
      </c>
      <c r="P163" s="35">
        <v>42863600</v>
      </c>
      <c r="R163" s="7">
        <v>160</v>
      </c>
      <c r="S163" t="b">
        <f>OR(Tabla197[[#This Row],[Tiempo_lineal (ns)]]&gt;$C$508,Tabla197[[#This Row],[Tiempo_lineal (ns)]]&lt;$C$509)</f>
        <v>0</v>
      </c>
      <c r="T163" t="b">
        <f>OR(Tabla197[[#This Row],[Tiempo_normal (ns)]]&gt;$D$508,Tabla197[[#This Row],[Tiempo_normal (ns)]]&lt;$D$509)</f>
        <v>1</v>
      </c>
      <c r="U163" s="7">
        <v>160</v>
      </c>
      <c r="V163" t="b">
        <f>OR(Tabla3108[[#This Row],[Tiempo_lineal (ns)]]&gt;$F$508,Tabla3108[[#This Row],[Tiempo_lineal (ns)]]&lt;$F$509)</f>
        <v>0</v>
      </c>
      <c r="W163" t="b">
        <f>OR(Tabla3108[[#This Row],[Tiempo_normal (ns)]]&gt;$G$508,Tabla3108[[#This Row],[Tiempo_normal (ns)]]&lt;$G$509)</f>
        <v>0</v>
      </c>
      <c r="X163" s="7">
        <v>160</v>
      </c>
      <c r="Y163" t="b">
        <f>OR(Tabla4119[[#This Row],[Tiempo_lineal (ns)]]&gt;$I$508,Tabla4119[[#This Row],[Tiempo_lineal (ns)]]&lt;$I$509)</f>
        <v>0</v>
      </c>
      <c r="Z163" t="b">
        <f>OR(Tabla4119[[#This Row],[Tiempo_normal (ns)]]&gt;$J$508,Tabla4119[[#This Row],[Tiempo_normal (ns)]]&lt;$J$509)</f>
        <v>0</v>
      </c>
      <c r="AA163" s="7">
        <v>160</v>
      </c>
      <c r="AB163" t="b">
        <f>OR(Tabla51210[[#This Row],[Tiempo_lineal (ns)]]&gt;$L$508,Tabla51210[[#This Row],[Tiempo_lineal (ns)]]&lt;$L$509)</f>
        <v>0</v>
      </c>
      <c r="AC163" t="b">
        <f>OR(Tabla51210[[#This Row],[Tiempo_normal (ns)]]&gt;$M$508,Tabla51210[[#This Row],[Tiempo_normal (ns)]]&lt;$M$509)</f>
        <v>0</v>
      </c>
      <c r="AD163" s="7">
        <v>160</v>
      </c>
      <c r="AE163" t="b">
        <f>OR(Tabla61311[[#This Row],[Tiempo_lineal (ns)]]&gt;$O$508,Tabla61311[[#This Row],[Tiempo_lineal (ns)]]&lt;$O$509)</f>
        <v>0</v>
      </c>
      <c r="AF163" s="6" t="b">
        <f>OR(Tabla61311[[#This Row],[Tiempo_normal (ns)]]&gt;$P$508,Tabla61311[[#This Row],[Tiempo_normal (ns)]]&lt;$P$509)</f>
        <v>0</v>
      </c>
    </row>
    <row r="164" spans="2:32" x14ac:dyDescent="0.3">
      <c r="B164">
        <v>161</v>
      </c>
      <c r="C164">
        <v>4422</v>
      </c>
      <c r="D164">
        <v>3897</v>
      </c>
      <c r="E164">
        <v>161</v>
      </c>
      <c r="F164">
        <v>40351</v>
      </c>
      <c r="G164">
        <v>37982</v>
      </c>
      <c r="H164">
        <v>161</v>
      </c>
      <c r="I164">
        <v>380737</v>
      </c>
      <c r="J164">
        <v>377033</v>
      </c>
      <c r="K164">
        <v>161</v>
      </c>
      <c r="L164" s="35">
        <v>4144640</v>
      </c>
      <c r="M164" s="35">
        <v>4007640</v>
      </c>
      <c r="N164">
        <v>161</v>
      </c>
      <c r="O164" s="35">
        <v>47360100</v>
      </c>
      <c r="P164" s="35">
        <v>42675500</v>
      </c>
      <c r="R164" s="5">
        <v>161</v>
      </c>
      <c r="S164" t="b">
        <f>OR(Tabla197[[#This Row],[Tiempo_lineal (ns)]]&gt;$C$508,Tabla197[[#This Row],[Tiempo_lineal (ns)]]&lt;$C$509)</f>
        <v>0</v>
      </c>
      <c r="T164" t="b">
        <f>OR(Tabla197[[#This Row],[Tiempo_normal (ns)]]&gt;$D$508,Tabla197[[#This Row],[Tiempo_normal (ns)]]&lt;$D$509)</f>
        <v>0</v>
      </c>
      <c r="U164" s="5">
        <v>161</v>
      </c>
      <c r="V164" t="b">
        <f>OR(Tabla3108[[#This Row],[Tiempo_lineal (ns)]]&gt;$F$508,Tabla3108[[#This Row],[Tiempo_lineal (ns)]]&lt;$F$509)</f>
        <v>0</v>
      </c>
      <c r="W164" t="b">
        <f>OR(Tabla3108[[#This Row],[Tiempo_normal (ns)]]&gt;$G$508,Tabla3108[[#This Row],[Tiempo_normal (ns)]]&lt;$G$509)</f>
        <v>0</v>
      </c>
      <c r="X164" s="5">
        <v>161</v>
      </c>
      <c r="Y164" t="b">
        <f>OR(Tabla4119[[#This Row],[Tiempo_lineal (ns)]]&gt;$I$508,Tabla4119[[#This Row],[Tiempo_lineal (ns)]]&lt;$I$509)</f>
        <v>0</v>
      </c>
      <c r="Z164" t="b">
        <f>OR(Tabla4119[[#This Row],[Tiempo_normal (ns)]]&gt;$J$508,Tabla4119[[#This Row],[Tiempo_normal (ns)]]&lt;$J$509)</f>
        <v>0</v>
      </c>
      <c r="AA164" s="5">
        <v>161</v>
      </c>
      <c r="AB164" t="b">
        <f>OR(Tabla51210[[#This Row],[Tiempo_lineal (ns)]]&gt;$L$508,Tabla51210[[#This Row],[Tiempo_lineal (ns)]]&lt;$L$509)</f>
        <v>0</v>
      </c>
      <c r="AC164" t="b">
        <f>OR(Tabla51210[[#This Row],[Tiempo_normal (ns)]]&gt;$M$508,Tabla51210[[#This Row],[Tiempo_normal (ns)]]&lt;$M$509)</f>
        <v>0</v>
      </c>
      <c r="AD164" s="5">
        <v>161</v>
      </c>
      <c r="AE164" t="b">
        <f>OR(Tabla61311[[#This Row],[Tiempo_lineal (ns)]]&gt;$O$508,Tabla61311[[#This Row],[Tiempo_lineal (ns)]]&lt;$O$509)</f>
        <v>0</v>
      </c>
      <c r="AF164" s="6" t="b">
        <f>OR(Tabla61311[[#This Row],[Tiempo_normal (ns)]]&gt;$P$508,Tabla61311[[#This Row],[Tiempo_normal (ns)]]&lt;$P$509)</f>
        <v>0</v>
      </c>
    </row>
    <row r="165" spans="2:32" x14ac:dyDescent="0.3">
      <c r="B165">
        <v>162</v>
      </c>
      <c r="C165">
        <v>4491</v>
      </c>
      <c r="D165">
        <v>3951</v>
      </c>
      <c r="E165">
        <v>162</v>
      </c>
      <c r="F165">
        <v>38989</v>
      </c>
      <c r="G165">
        <v>42830</v>
      </c>
      <c r="H165">
        <v>162</v>
      </c>
      <c r="I165">
        <v>386441</v>
      </c>
      <c r="J165">
        <v>386112</v>
      </c>
      <c r="K165">
        <v>162</v>
      </c>
      <c r="L165" s="35">
        <v>4713460</v>
      </c>
      <c r="M165" s="35">
        <v>4175220</v>
      </c>
      <c r="N165">
        <v>162</v>
      </c>
      <c r="O165" s="35">
        <v>51530200</v>
      </c>
      <c r="P165" s="35">
        <v>39580400</v>
      </c>
      <c r="R165" s="7">
        <v>162</v>
      </c>
      <c r="S165" t="b">
        <f>OR(Tabla197[[#This Row],[Tiempo_lineal (ns)]]&gt;$C$508,Tabla197[[#This Row],[Tiempo_lineal (ns)]]&lt;$C$509)</f>
        <v>0</v>
      </c>
      <c r="T165" t="b">
        <f>OR(Tabla197[[#This Row],[Tiempo_normal (ns)]]&gt;$D$508,Tabla197[[#This Row],[Tiempo_normal (ns)]]&lt;$D$509)</f>
        <v>0</v>
      </c>
      <c r="U165" s="7">
        <v>162</v>
      </c>
      <c r="V165" t="b">
        <f>OR(Tabla3108[[#This Row],[Tiempo_lineal (ns)]]&gt;$F$508,Tabla3108[[#This Row],[Tiempo_lineal (ns)]]&lt;$F$509)</f>
        <v>0</v>
      </c>
      <c r="W165" t="b">
        <f>OR(Tabla3108[[#This Row],[Tiempo_normal (ns)]]&gt;$G$508,Tabla3108[[#This Row],[Tiempo_normal (ns)]]&lt;$G$509)</f>
        <v>1</v>
      </c>
      <c r="X165" s="7">
        <v>162</v>
      </c>
      <c r="Y165" t="b">
        <f>OR(Tabla4119[[#This Row],[Tiempo_lineal (ns)]]&gt;$I$508,Tabla4119[[#This Row],[Tiempo_lineal (ns)]]&lt;$I$509)</f>
        <v>0</v>
      </c>
      <c r="Z165" t="b">
        <f>OR(Tabla4119[[#This Row],[Tiempo_normal (ns)]]&gt;$J$508,Tabla4119[[#This Row],[Tiempo_normal (ns)]]&lt;$J$509)</f>
        <v>0</v>
      </c>
      <c r="AA165" s="7">
        <v>162</v>
      </c>
      <c r="AB165" t="b">
        <f>OR(Tabla51210[[#This Row],[Tiempo_lineal (ns)]]&gt;$L$508,Tabla51210[[#This Row],[Tiempo_lineal (ns)]]&lt;$L$509)</f>
        <v>1</v>
      </c>
      <c r="AC165" t="b">
        <f>OR(Tabla51210[[#This Row],[Tiempo_normal (ns)]]&gt;$M$508,Tabla51210[[#This Row],[Tiempo_normal (ns)]]&lt;$M$509)</f>
        <v>0</v>
      </c>
      <c r="AD165" s="7">
        <v>162</v>
      </c>
      <c r="AE165" t="b">
        <f>OR(Tabla61311[[#This Row],[Tiempo_lineal (ns)]]&gt;$O$508,Tabla61311[[#This Row],[Tiempo_lineal (ns)]]&lt;$O$509)</f>
        <v>1</v>
      </c>
      <c r="AF165" s="6" t="b">
        <f>OR(Tabla61311[[#This Row],[Tiempo_normal (ns)]]&gt;$P$508,Tabla61311[[#This Row],[Tiempo_normal (ns)]]&lt;$P$509)</f>
        <v>0</v>
      </c>
    </row>
    <row r="166" spans="2:32" x14ac:dyDescent="0.3">
      <c r="B166">
        <v>163</v>
      </c>
      <c r="C166">
        <v>4941</v>
      </c>
      <c r="D166">
        <v>4109</v>
      </c>
      <c r="E166">
        <v>163</v>
      </c>
      <c r="F166">
        <v>39708</v>
      </c>
      <c r="G166">
        <v>38190</v>
      </c>
      <c r="H166">
        <v>163</v>
      </c>
      <c r="I166">
        <v>417846</v>
      </c>
      <c r="J166">
        <v>437756</v>
      </c>
      <c r="K166">
        <v>163</v>
      </c>
      <c r="L166" s="35">
        <v>4059160</v>
      </c>
      <c r="M166" s="35">
        <v>3863100</v>
      </c>
      <c r="N166">
        <v>163</v>
      </c>
      <c r="O166" s="35">
        <v>41387600</v>
      </c>
      <c r="P166" s="35">
        <v>41728800</v>
      </c>
      <c r="R166" s="5">
        <v>163</v>
      </c>
      <c r="S166" t="b">
        <f>OR(Tabla197[[#This Row],[Tiempo_lineal (ns)]]&gt;$C$508,Tabla197[[#This Row],[Tiempo_lineal (ns)]]&lt;$C$509)</f>
        <v>0</v>
      </c>
      <c r="T166" t="b">
        <f>OR(Tabla197[[#This Row],[Tiempo_normal (ns)]]&gt;$D$508,Tabla197[[#This Row],[Tiempo_normal (ns)]]&lt;$D$509)</f>
        <v>0</v>
      </c>
      <c r="U166" s="5">
        <v>163</v>
      </c>
      <c r="V166" t="b">
        <f>OR(Tabla3108[[#This Row],[Tiempo_lineal (ns)]]&gt;$F$508,Tabla3108[[#This Row],[Tiempo_lineal (ns)]]&lt;$F$509)</f>
        <v>0</v>
      </c>
      <c r="W166" t="b">
        <f>OR(Tabla3108[[#This Row],[Tiempo_normal (ns)]]&gt;$G$508,Tabla3108[[#This Row],[Tiempo_normal (ns)]]&lt;$G$509)</f>
        <v>0</v>
      </c>
      <c r="X166" s="5">
        <v>163</v>
      </c>
      <c r="Y166" t="b">
        <f>OR(Tabla4119[[#This Row],[Tiempo_lineal (ns)]]&gt;$I$508,Tabla4119[[#This Row],[Tiempo_lineal (ns)]]&lt;$I$509)</f>
        <v>0</v>
      </c>
      <c r="Z166" t="b">
        <f>OR(Tabla4119[[#This Row],[Tiempo_normal (ns)]]&gt;$J$508,Tabla4119[[#This Row],[Tiempo_normal (ns)]]&lt;$J$509)</f>
        <v>0</v>
      </c>
      <c r="AA166" s="5">
        <v>163</v>
      </c>
      <c r="AB166" t="b">
        <f>OR(Tabla51210[[#This Row],[Tiempo_lineal (ns)]]&gt;$L$508,Tabla51210[[#This Row],[Tiempo_lineal (ns)]]&lt;$L$509)</f>
        <v>0</v>
      </c>
      <c r="AC166" t="b">
        <f>OR(Tabla51210[[#This Row],[Tiempo_normal (ns)]]&gt;$M$508,Tabla51210[[#This Row],[Tiempo_normal (ns)]]&lt;$M$509)</f>
        <v>0</v>
      </c>
      <c r="AD166" s="5">
        <v>163</v>
      </c>
      <c r="AE166" t="b">
        <f>OR(Tabla61311[[#This Row],[Tiempo_lineal (ns)]]&gt;$O$508,Tabla61311[[#This Row],[Tiempo_lineal (ns)]]&lt;$O$509)</f>
        <v>0</v>
      </c>
      <c r="AF166" s="6" t="b">
        <f>OR(Tabla61311[[#This Row],[Tiempo_normal (ns)]]&gt;$P$508,Tabla61311[[#This Row],[Tiempo_normal (ns)]]&lt;$P$509)</f>
        <v>0</v>
      </c>
    </row>
    <row r="167" spans="2:32" x14ac:dyDescent="0.3">
      <c r="B167">
        <v>164</v>
      </c>
      <c r="C167">
        <v>4337</v>
      </c>
      <c r="D167">
        <v>3882</v>
      </c>
      <c r="E167">
        <v>164</v>
      </c>
      <c r="F167">
        <v>37777</v>
      </c>
      <c r="G167">
        <v>37331</v>
      </c>
      <c r="H167">
        <v>164</v>
      </c>
      <c r="I167">
        <v>385681</v>
      </c>
      <c r="J167">
        <v>389884</v>
      </c>
      <c r="K167">
        <v>164</v>
      </c>
      <c r="L167" s="35">
        <v>4236560</v>
      </c>
      <c r="M167" s="35">
        <v>4062420</v>
      </c>
      <c r="N167">
        <v>164</v>
      </c>
      <c r="O167" s="35">
        <v>41436600</v>
      </c>
      <c r="P167" s="35">
        <v>39841500</v>
      </c>
      <c r="R167" s="7">
        <v>164</v>
      </c>
      <c r="S167" t="b">
        <f>OR(Tabla197[[#This Row],[Tiempo_lineal (ns)]]&gt;$C$508,Tabla197[[#This Row],[Tiempo_lineal (ns)]]&lt;$C$509)</f>
        <v>0</v>
      </c>
      <c r="T167" t="b">
        <f>OR(Tabla197[[#This Row],[Tiempo_normal (ns)]]&gt;$D$508,Tabla197[[#This Row],[Tiempo_normal (ns)]]&lt;$D$509)</f>
        <v>0</v>
      </c>
      <c r="U167" s="7">
        <v>164</v>
      </c>
      <c r="V167" t="b">
        <f>OR(Tabla3108[[#This Row],[Tiempo_lineal (ns)]]&gt;$F$508,Tabla3108[[#This Row],[Tiempo_lineal (ns)]]&lt;$F$509)</f>
        <v>0</v>
      </c>
      <c r="W167" t="b">
        <f>OR(Tabla3108[[#This Row],[Tiempo_normal (ns)]]&gt;$G$508,Tabla3108[[#This Row],[Tiempo_normal (ns)]]&lt;$G$509)</f>
        <v>0</v>
      </c>
      <c r="X167" s="7">
        <v>164</v>
      </c>
      <c r="Y167" t="b">
        <f>OR(Tabla4119[[#This Row],[Tiempo_lineal (ns)]]&gt;$I$508,Tabla4119[[#This Row],[Tiempo_lineal (ns)]]&lt;$I$509)</f>
        <v>0</v>
      </c>
      <c r="Z167" t="b">
        <f>OR(Tabla4119[[#This Row],[Tiempo_normal (ns)]]&gt;$J$508,Tabla4119[[#This Row],[Tiempo_normal (ns)]]&lt;$J$509)</f>
        <v>0</v>
      </c>
      <c r="AA167" s="7">
        <v>164</v>
      </c>
      <c r="AB167" t="b">
        <f>OR(Tabla51210[[#This Row],[Tiempo_lineal (ns)]]&gt;$L$508,Tabla51210[[#This Row],[Tiempo_lineal (ns)]]&lt;$L$509)</f>
        <v>0</v>
      </c>
      <c r="AC167" t="b">
        <f>OR(Tabla51210[[#This Row],[Tiempo_normal (ns)]]&gt;$M$508,Tabla51210[[#This Row],[Tiempo_normal (ns)]]&lt;$M$509)</f>
        <v>0</v>
      </c>
      <c r="AD167" s="7">
        <v>164</v>
      </c>
      <c r="AE167" t="b">
        <f>OR(Tabla61311[[#This Row],[Tiempo_lineal (ns)]]&gt;$O$508,Tabla61311[[#This Row],[Tiempo_lineal (ns)]]&lt;$O$509)</f>
        <v>0</v>
      </c>
      <c r="AF167" s="6" t="b">
        <f>OR(Tabla61311[[#This Row],[Tiempo_normal (ns)]]&gt;$P$508,Tabla61311[[#This Row],[Tiempo_normal (ns)]]&lt;$P$509)</f>
        <v>0</v>
      </c>
    </row>
    <row r="168" spans="2:32" x14ac:dyDescent="0.3">
      <c r="B168">
        <v>165</v>
      </c>
      <c r="C168">
        <v>4573</v>
      </c>
      <c r="D168">
        <v>4041</v>
      </c>
      <c r="E168">
        <v>165</v>
      </c>
      <c r="F168">
        <v>39609</v>
      </c>
      <c r="G168">
        <v>37930</v>
      </c>
      <c r="H168">
        <v>165</v>
      </c>
      <c r="I168">
        <v>387600</v>
      </c>
      <c r="J168">
        <v>425962</v>
      </c>
      <c r="K168">
        <v>165</v>
      </c>
      <c r="L168" s="35">
        <v>4017250</v>
      </c>
      <c r="M168" s="35">
        <v>4070440</v>
      </c>
      <c r="N168">
        <v>165</v>
      </c>
      <c r="O168" s="35">
        <v>41541700</v>
      </c>
      <c r="P168" s="35">
        <v>39974100</v>
      </c>
      <c r="R168" s="5">
        <v>165</v>
      </c>
      <c r="S168" t="b">
        <f>OR(Tabla197[[#This Row],[Tiempo_lineal (ns)]]&gt;$C$508,Tabla197[[#This Row],[Tiempo_lineal (ns)]]&lt;$C$509)</f>
        <v>0</v>
      </c>
      <c r="T168" t="b">
        <f>OR(Tabla197[[#This Row],[Tiempo_normal (ns)]]&gt;$D$508,Tabla197[[#This Row],[Tiempo_normal (ns)]]&lt;$D$509)</f>
        <v>0</v>
      </c>
      <c r="U168" s="5">
        <v>165</v>
      </c>
      <c r="V168" t="b">
        <f>OR(Tabla3108[[#This Row],[Tiempo_lineal (ns)]]&gt;$F$508,Tabla3108[[#This Row],[Tiempo_lineal (ns)]]&lt;$F$509)</f>
        <v>0</v>
      </c>
      <c r="W168" t="b">
        <f>OR(Tabla3108[[#This Row],[Tiempo_normal (ns)]]&gt;$G$508,Tabla3108[[#This Row],[Tiempo_normal (ns)]]&lt;$G$509)</f>
        <v>0</v>
      </c>
      <c r="X168" s="5">
        <v>165</v>
      </c>
      <c r="Y168" t="b">
        <f>OR(Tabla4119[[#This Row],[Tiempo_lineal (ns)]]&gt;$I$508,Tabla4119[[#This Row],[Tiempo_lineal (ns)]]&lt;$I$509)</f>
        <v>0</v>
      </c>
      <c r="Z168" t="b">
        <f>OR(Tabla4119[[#This Row],[Tiempo_normal (ns)]]&gt;$J$508,Tabla4119[[#This Row],[Tiempo_normal (ns)]]&lt;$J$509)</f>
        <v>0</v>
      </c>
      <c r="AA168" s="5">
        <v>165</v>
      </c>
      <c r="AB168" t="b">
        <f>OR(Tabla51210[[#This Row],[Tiempo_lineal (ns)]]&gt;$L$508,Tabla51210[[#This Row],[Tiempo_lineal (ns)]]&lt;$L$509)</f>
        <v>0</v>
      </c>
      <c r="AC168" t="b">
        <f>OR(Tabla51210[[#This Row],[Tiempo_normal (ns)]]&gt;$M$508,Tabla51210[[#This Row],[Tiempo_normal (ns)]]&lt;$M$509)</f>
        <v>0</v>
      </c>
      <c r="AD168" s="5">
        <v>165</v>
      </c>
      <c r="AE168" t="b">
        <f>OR(Tabla61311[[#This Row],[Tiempo_lineal (ns)]]&gt;$O$508,Tabla61311[[#This Row],[Tiempo_lineal (ns)]]&lt;$O$509)</f>
        <v>0</v>
      </c>
      <c r="AF168" s="6" t="b">
        <f>OR(Tabla61311[[#This Row],[Tiempo_normal (ns)]]&gt;$P$508,Tabla61311[[#This Row],[Tiempo_normal (ns)]]&lt;$P$509)</f>
        <v>0</v>
      </c>
    </row>
    <row r="169" spans="2:32" x14ac:dyDescent="0.3">
      <c r="B169">
        <v>166</v>
      </c>
      <c r="C169">
        <v>4661</v>
      </c>
      <c r="D169">
        <v>4011</v>
      </c>
      <c r="E169">
        <v>166</v>
      </c>
      <c r="F169">
        <v>39795</v>
      </c>
      <c r="G169">
        <v>37924</v>
      </c>
      <c r="H169">
        <v>166</v>
      </c>
      <c r="I169">
        <v>387940</v>
      </c>
      <c r="J169">
        <v>376235</v>
      </c>
      <c r="K169">
        <v>166</v>
      </c>
      <c r="L169" s="35">
        <v>4030310</v>
      </c>
      <c r="M169" s="35">
        <v>4290940</v>
      </c>
      <c r="N169">
        <v>166</v>
      </c>
      <c r="O169" s="35">
        <v>44393000</v>
      </c>
      <c r="P169" s="35">
        <v>42472400</v>
      </c>
      <c r="R169" s="7">
        <v>166</v>
      </c>
      <c r="S169" t="b">
        <f>OR(Tabla197[[#This Row],[Tiempo_lineal (ns)]]&gt;$C$508,Tabla197[[#This Row],[Tiempo_lineal (ns)]]&lt;$C$509)</f>
        <v>0</v>
      </c>
      <c r="T169" t="b">
        <f>OR(Tabla197[[#This Row],[Tiempo_normal (ns)]]&gt;$D$508,Tabla197[[#This Row],[Tiempo_normal (ns)]]&lt;$D$509)</f>
        <v>0</v>
      </c>
      <c r="U169" s="7">
        <v>166</v>
      </c>
      <c r="V169" t="b">
        <f>OR(Tabla3108[[#This Row],[Tiempo_lineal (ns)]]&gt;$F$508,Tabla3108[[#This Row],[Tiempo_lineal (ns)]]&lt;$F$509)</f>
        <v>0</v>
      </c>
      <c r="W169" t="b">
        <f>OR(Tabla3108[[#This Row],[Tiempo_normal (ns)]]&gt;$G$508,Tabla3108[[#This Row],[Tiempo_normal (ns)]]&lt;$G$509)</f>
        <v>0</v>
      </c>
      <c r="X169" s="7">
        <v>166</v>
      </c>
      <c r="Y169" t="b">
        <f>OR(Tabla4119[[#This Row],[Tiempo_lineal (ns)]]&gt;$I$508,Tabla4119[[#This Row],[Tiempo_lineal (ns)]]&lt;$I$509)</f>
        <v>0</v>
      </c>
      <c r="Z169" t="b">
        <f>OR(Tabla4119[[#This Row],[Tiempo_normal (ns)]]&gt;$J$508,Tabla4119[[#This Row],[Tiempo_normal (ns)]]&lt;$J$509)</f>
        <v>0</v>
      </c>
      <c r="AA169" s="7">
        <v>166</v>
      </c>
      <c r="AB169" t="b">
        <f>OR(Tabla51210[[#This Row],[Tiempo_lineal (ns)]]&gt;$L$508,Tabla51210[[#This Row],[Tiempo_lineal (ns)]]&lt;$L$509)</f>
        <v>0</v>
      </c>
      <c r="AC169" t="b">
        <f>OR(Tabla51210[[#This Row],[Tiempo_normal (ns)]]&gt;$M$508,Tabla51210[[#This Row],[Tiempo_normal (ns)]]&lt;$M$509)</f>
        <v>0</v>
      </c>
      <c r="AD169" s="7">
        <v>166</v>
      </c>
      <c r="AE169" t="b">
        <f>OR(Tabla61311[[#This Row],[Tiempo_lineal (ns)]]&gt;$O$508,Tabla61311[[#This Row],[Tiempo_lineal (ns)]]&lt;$O$509)</f>
        <v>0</v>
      </c>
      <c r="AF169" s="6" t="b">
        <f>OR(Tabla61311[[#This Row],[Tiempo_normal (ns)]]&gt;$P$508,Tabla61311[[#This Row],[Tiempo_normal (ns)]]&lt;$P$509)</f>
        <v>0</v>
      </c>
    </row>
    <row r="170" spans="2:32" x14ac:dyDescent="0.3">
      <c r="B170">
        <v>167</v>
      </c>
      <c r="C170">
        <v>4349</v>
      </c>
      <c r="D170">
        <v>3927</v>
      </c>
      <c r="E170">
        <v>167</v>
      </c>
      <c r="F170">
        <v>40201</v>
      </c>
      <c r="G170">
        <v>37820</v>
      </c>
      <c r="H170">
        <v>167</v>
      </c>
      <c r="I170">
        <v>387871</v>
      </c>
      <c r="J170">
        <v>376259</v>
      </c>
      <c r="K170">
        <v>167</v>
      </c>
      <c r="L170" s="35">
        <v>4041070</v>
      </c>
      <c r="M170" s="35">
        <v>5047710</v>
      </c>
      <c r="N170">
        <v>167</v>
      </c>
      <c r="O170" s="35">
        <v>42296300</v>
      </c>
      <c r="P170" s="35">
        <v>40457700</v>
      </c>
      <c r="R170" s="5">
        <v>167</v>
      </c>
      <c r="S170" t="b">
        <f>OR(Tabla197[[#This Row],[Tiempo_lineal (ns)]]&gt;$C$508,Tabla197[[#This Row],[Tiempo_lineal (ns)]]&lt;$C$509)</f>
        <v>0</v>
      </c>
      <c r="T170" t="b">
        <f>OR(Tabla197[[#This Row],[Tiempo_normal (ns)]]&gt;$D$508,Tabla197[[#This Row],[Tiempo_normal (ns)]]&lt;$D$509)</f>
        <v>0</v>
      </c>
      <c r="U170" s="5">
        <v>167</v>
      </c>
      <c r="V170" t="b">
        <f>OR(Tabla3108[[#This Row],[Tiempo_lineal (ns)]]&gt;$F$508,Tabla3108[[#This Row],[Tiempo_lineal (ns)]]&lt;$F$509)</f>
        <v>0</v>
      </c>
      <c r="W170" t="b">
        <f>OR(Tabla3108[[#This Row],[Tiempo_normal (ns)]]&gt;$G$508,Tabla3108[[#This Row],[Tiempo_normal (ns)]]&lt;$G$509)</f>
        <v>0</v>
      </c>
      <c r="X170" s="5">
        <v>167</v>
      </c>
      <c r="Y170" t="b">
        <f>OR(Tabla4119[[#This Row],[Tiempo_lineal (ns)]]&gt;$I$508,Tabla4119[[#This Row],[Tiempo_lineal (ns)]]&lt;$I$509)</f>
        <v>0</v>
      </c>
      <c r="Z170" t="b">
        <f>OR(Tabla4119[[#This Row],[Tiempo_normal (ns)]]&gt;$J$508,Tabla4119[[#This Row],[Tiempo_normal (ns)]]&lt;$J$509)</f>
        <v>0</v>
      </c>
      <c r="AA170" s="5">
        <v>167</v>
      </c>
      <c r="AB170" t="b">
        <f>OR(Tabla51210[[#This Row],[Tiempo_lineal (ns)]]&gt;$L$508,Tabla51210[[#This Row],[Tiempo_lineal (ns)]]&lt;$L$509)</f>
        <v>0</v>
      </c>
      <c r="AC170" t="b">
        <f>OR(Tabla51210[[#This Row],[Tiempo_normal (ns)]]&gt;$M$508,Tabla51210[[#This Row],[Tiempo_normal (ns)]]&lt;$M$509)</f>
        <v>1</v>
      </c>
      <c r="AD170" s="5">
        <v>167</v>
      </c>
      <c r="AE170" t="b">
        <f>OR(Tabla61311[[#This Row],[Tiempo_lineal (ns)]]&gt;$O$508,Tabla61311[[#This Row],[Tiempo_lineal (ns)]]&lt;$O$509)</f>
        <v>0</v>
      </c>
      <c r="AF170" s="6" t="b">
        <f>OR(Tabla61311[[#This Row],[Tiempo_normal (ns)]]&gt;$P$508,Tabla61311[[#This Row],[Tiempo_normal (ns)]]&lt;$P$509)</f>
        <v>0</v>
      </c>
    </row>
    <row r="171" spans="2:32" x14ac:dyDescent="0.3">
      <c r="B171">
        <v>168</v>
      </c>
      <c r="C171">
        <v>4434</v>
      </c>
      <c r="D171">
        <v>4069</v>
      </c>
      <c r="E171">
        <v>168</v>
      </c>
      <c r="F171">
        <v>43151</v>
      </c>
      <c r="G171">
        <v>38807</v>
      </c>
      <c r="H171">
        <v>168</v>
      </c>
      <c r="I171">
        <v>387754</v>
      </c>
      <c r="J171">
        <v>547611</v>
      </c>
      <c r="K171">
        <v>168</v>
      </c>
      <c r="L171" s="35">
        <v>4219350</v>
      </c>
      <c r="M171" s="35">
        <v>4565570</v>
      </c>
      <c r="N171">
        <v>168</v>
      </c>
      <c r="O171" s="35">
        <v>42630200</v>
      </c>
      <c r="P171" s="35">
        <v>40844300</v>
      </c>
      <c r="R171" s="7">
        <v>168</v>
      </c>
      <c r="S171" t="b">
        <f>OR(Tabla197[[#This Row],[Tiempo_lineal (ns)]]&gt;$C$508,Tabla197[[#This Row],[Tiempo_lineal (ns)]]&lt;$C$509)</f>
        <v>0</v>
      </c>
      <c r="T171" t="b">
        <f>OR(Tabla197[[#This Row],[Tiempo_normal (ns)]]&gt;$D$508,Tabla197[[#This Row],[Tiempo_normal (ns)]]&lt;$D$509)</f>
        <v>0</v>
      </c>
      <c r="U171" s="7">
        <v>168</v>
      </c>
      <c r="V171" t="b">
        <f>OR(Tabla3108[[#This Row],[Tiempo_lineal (ns)]]&gt;$F$508,Tabla3108[[#This Row],[Tiempo_lineal (ns)]]&lt;$F$509)</f>
        <v>0</v>
      </c>
      <c r="W171" t="b">
        <f>OR(Tabla3108[[#This Row],[Tiempo_normal (ns)]]&gt;$G$508,Tabla3108[[#This Row],[Tiempo_normal (ns)]]&lt;$G$509)</f>
        <v>0</v>
      </c>
      <c r="X171" s="7">
        <v>168</v>
      </c>
      <c r="Y171" t="b">
        <f>OR(Tabla4119[[#This Row],[Tiempo_lineal (ns)]]&gt;$I$508,Tabla4119[[#This Row],[Tiempo_lineal (ns)]]&lt;$I$509)</f>
        <v>0</v>
      </c>
      <c r="Z171" t="b">
        <f>OR(Tabla4119[[#This Row],[Tiempo_normal (ns)]]&gt;$J$508,Tabla4119[[#This Row],[Tiempo_normal (ns)]]&lt;$J$509)</f>
        <v>1</v>
      </c>
      <c r="AA171" s="7">
        <v>168</v>
      </c>
      <c r="AB171" t="b">
        <f>OR(Tabla51210[[#This Row],[Tiempo_lineal (ns)]]&gt;$L$508,Tabla51210[[#This Row],[Tiempo_lineal (ns)]]&lt;$L$509)</f>
        <v>0</v>
      </c>
      <c r="AC171" t="b">
        <f>OR(Tabla51210[[#This Row],[Tiempo_normal (ns)]]&gt;$M$508,Tabla51210[[#This Row],[Tiempo_normal (ns)]]&lt;$M$509)</f>
        <v>0</v>
      </c>
      <c r="AD171" s="7">
        <v>168</v>
      </c>
      <c r="AE171" t="b">
        <f>OR(Tabla61311[[#This Row],[Tiempo_lineal (ns)]]&gt;$O$508,Tabla61311[[#This Row],[Tiempo_lineal (ns)]]&lt;$O$509)</f>
        <v>0</v>
      </c>
      <c r="AF171" s="6" t="b">
        <f>OR(Tabla61311[[#This Row],[Tiempo_normal (ns)]]&gt;$P$508,Tabla61311[[#This Row],[Tiempo_normal (ns)]]&lt;$P$509)</f>
        <v>0</v>
      </c>
    </row>
    <row r="172" spans="2:32" x14ac:dyDescent="0.3">
      <c r="B172">
        <v>169</v>
      </c>
      <c r="C172">
        <v>4574</v>
      </c>
      <c r="D172">
        <v>3965</v>
      </c>
      <c r="E172">
        <v>169</v>
      </c>
      <c r="F172">
        <v>40338</v>
      </c>
      <c r="G172">
        <v>79119</v>
      </c>
      <c r="H172">
        <v>169</v>
      </c>
      <c r="I172">
        <v>405091</v>
      </c>
      <c r="J172">
        <v>465792</v>
      </c>
      <c r="K172">
        <v>169</v>
      </c>
      <c r="L172" s="35">
        <v>4231040</v>
      </c>
      <c r="M172" s="35">
        <v>5108950</v>
      </c>
      <c r="N172">
        <v>169</v>
      </c>
      <c r="O172" s="35">
        <v>40833200</v>
      </c>
      <c r="P172" s="35">
        <v>41003000</v>
      </c>
      <c r="R172" s="5">
        <v>169</v>
      </c>
      <c r="S172" t="b">
        <f>OR(Tabla197[[#This Row],[Tiempo_lineal (ns)]]&gt;$C$508,Tabla197[[#This Row],[Tiempo_lineal (ns)]]&lt;$C$509)</f>
        <v>0</v>
      </c>
      <c r="T172" t="b">
        <f>OR(Tabla197[[#This Row],[Tiempo_normal (ns)]]&gt;$D$508,Tabla197[[#This Row],[Tiempo_normal (ns)]]&lt;$D$509)</f>
        <v>0</v>
      </c>
      <c r="U172" s="5">
        <v>169</v>
      </c>
      <c r="V172" t="b">
        <f>OR(Tabla3108[[#This Row],[Tiempo_lineal (ns)]]&gt;$F$508,Tabla3108[[#This Row],[Tiempo_lineal (ns)]]&lt;$F$509)</f>
        <v>0</v>
      </c>
      <c r="W172" t="b">
        <f>OR(Tabla3108[[#This Row],[Tiempo_normal (ns)]]&gt;$G$508,Tabla3108[[#This Row],[Tiempo_normal (ns)]]&lt;$G$509)</f>
        <v>1</v>
      </c>
      <c r="X172" s="5">
        <v>169</v>
      </c>
      <c r="Y172" t="b">
        <f>OR(Tabla4119[[#This Row],[Tiempo_lineal (ns)]]&gt;$I$508,Tabla4119[[#This Row],[Tiempo_lineal (ns)]]&lt;$I$509)</f>
        <v>0</v>
      </c>
      <c r="Z172" t="b">
        <f>OR(Tabla4119[[#This Row],[Tiempo_normal (ns)]]&gt;$J$508,Tabla4119[[#This Row],[Tiempo_normal (ns)]]&lt;$J$509)</f>
        <v>0</v>
      </c>
      <c r="AA172" s="5">
        <v>169</v>
      </c>
      <c r="AB172" t="b">
        <f>OR(Tabla51210[[#This Row],[Tiempo_lineal (ns)]]&gt;$L$508,Tabla51210[[#This Row],[Tiempo_lineal (ns)]]&lt;$L$509)</f>
        <v>0</v>
      </c>
      <c r="AC172" t="b">
        <f>OR(Tabla51210[[#This Row],[Tiempo_normal (ns)]]&gt;$M$508,Tabla51210[[#This Row],[Tiempo_normal (ns)]]&lt;$M$509)</f>
        <v>1</v>
      </c>
      <c r="AD172" s="5">
        <v>169</v>
      </c>
      <c r="AE172" t="b">
        <f>OR(Tabla61311[[#This Row],[Tiempo_lineal (ns)]]&gt;$O$508,Tabla61311[[#This Row],[Tiempo_lineal (ns)]]&lt;$O$509)</f>
        <v>0</v>
      </c>
      <c r="AF172" s="6" t="b">
        <f>OR(Tabla61311[[#This Row],[Tiempo_normal (ns)]]&gt;$P$508,Tabla61311[[#This Row],[Tiempo_normal (ns)]]&lt;$P$509)</f>
        <v>0</v>
      </c>
    </row>
    <row r="173" spans="2:32" x14ac:dyDescent="0.3">
      <c r="B173">
        <v>170</v>
      </c>
      <c r="C173">
        <v>5146</v>
      </c>
      <c r="D173">
        <v>3994</v>
      </c>
      <c r="E173">
        <v>170</v>
      </c>
      <c r="F173">
        <v>41267</v>
      </c>
      <c r="G173">
        <v>68248</v>
      </c>
      <c r="H173">
        <v>170</v>
      </c>
      <c r="I173">
        <v>389277</v>
      </c>
      <c r="J173">
        <v>513554</v>
      </c>
      <c r="K173">
        <v>170</v>
      </c>
      <c r="L173" s="35">
        <v>4084820</v>
      </c>
      <c r="M173" s="35">
        <v>4093180</v>
      </c>
      <c r="N173">
        <v>170</v>
      </c>
      <c r="O173" s="35">
        <v>41611700</v>
      </c>
      <c r="P173" s="35">
        <v>39613700</v>
      </c>
      <c r="R173" s="7">
        <v>170</v>
      </c>
      <c r="S173" t="b">
        <f>OR(Tabla197[[#This Row],[Tiempo_lineal (ns)]]&gt;$C$508,Tabla197[[#This Row],[Tiempo_lineal (ns)]]&lt;$C$509)</f>
        <v>0</v>
      </c>
      <c r="T173" t="b">
        <f>OR(Tabla197[[#This Row],[Tiempo_normal (ns)]]&gt;$D$508,Tabla197[[#This Row],[Tiempo_normal (ns)]]&lt;$D$509)</f>
        <v>0</v>
      </c>
      <c r="U173" s="7">
        <v>170</v>
      </c>
      <c r="V173" t="b">
        <f>OR(Tabla3108[[#This Row],[Tiempo_lineal (ns)]]&gt;$F$508,Tabla3108[[#This Row],[Tiempo_lineal (ns)]]&lt;$F$509)</f>
        <v>0</v>
      </c>
      <c r="W173" t="b">
        <f>OR(Tabla3108[[#This Row],[Tiempo_normal (ns)]]&gt;$G$508,Tabla3108[[#This Row],[Tiempo_normal (ns)]]&lt;$G$509)</f>
        <v>1</v>
      </c>
      <c r="X173" s="7">
        <v>170</v>
      </c>
      <c r="Y173" t="b">
        <f>OR(Tabla4119[[#This Row],[Tiempo_lineal (ns)]]&gt;$I$508,Tabla4119[[#This Row],[Tiempo_lineal (ns)]]&lt;$I$509)</f>
        <v>0</v>
      </c>
      <c r="Z173" t="b">
        <f>OR(Tabla4119[[#This Row],[Tiempo_normal (ns)]]&gt;$J$508,Tabla4119[[#This Row],[Tiempo_normal (ns)]]&lt;$J$509)</f>
        <v>1</v>
      </c>
      <c r="AA173" s="7">
        <v>170</v>
      </c>
      <c r="AB173" t="b">
        <f>OR(Tabla51210[[#This Row],[Tiempo_lineal (ns)]]&gt;$L$508,Tabla51210[[#This Row],[Tiempo_lineal (ns)]]&lt;$L$509)</f>
        <v>0</v>
      </c>
      <c r="AC173" t="b">
        <f>OR(Tabla51210[[#This Row],[Tiempo_normal (ns)]]&gt;$M$508,Tabla51210[[#This Row],[Tiempo_normal (ns)]]&lt;$M$509)</f>
        <v>0</v>
      </c>
      <c r="AD173" s="7">
        <v>170</v>
      </c>
      <c r="AE173" t="b">
        <f>OR(Tabla61311[[#This Row],[Tiempo_lineal (ns)]]&gt;$O$508,Tabla61311[[#This Row],[Tiempo_lineal (ns)]]&lt;$O$509)</f>
        <v>0</v>
      </c>
      <c r="AF173" s="6" t="b">
        <f>OR(Tabla61311[[#This Row],[Tiempo_normal (ns)]]&gt;$P$508,Tabla61311[[#This Row],[Tiempo_normal (ns)]]&lt;$P$509)</f>
        <v>0</v>
      </c>
    </row>
    <row r="174" spans="2:32" x14ac:dyDescent="0.3">
      <c r="B174">
        <v>171</v>
      </c>
      <c r="C174">
        <v>4390</v>
      </c>
      <c r="D174">
        <v>3982</v>
      </c>
      <c r="E174">
        <v>171</v>
      </c>
      <c r="F174">
        <v>40072</v>
      </c>
      <c r="G174">
        <v>38106</v>
      </c>
      <c r="H174">
        <v>171</v>
      </c>
      <c r="I174">
        <v>454577</v>
      </c>
      <c r="J174">
        <v>520688</v>
      </c>
      <c r="K174">
        <v>171</v>
      </c>
      <c r="L174" s="35">
        <v>4027720</v>
      </c>
      <c r="M174" s="35">
        <v>3978090</v>
      </c>
      <c r="N174">
        <v>171</v>
      </c>
      <c r="O174" s="35">
        <v>43650600</v>
      </c>
      <c r="P174" s="35">
        <v>40836500</v>
      </c>
      <c r="R174" s="5">
        <v>171</v>
      </c>
      <c r="S174" t="b">
        <f>OR(Tabla197[[#This Row],[Tiempo_lineal (ns)]]&gt;$C$508,Tabla197[[#This Row],[Tiempo_lineal (ns)]]&lt;$C$509)</f>
        <v>0</v>
      </c>
      <c r="T174" t="b">
        <f>OR(Tabla197[[#This Row],[Tiempo_normal (ns)]]&gt;$D$508,Tabla197[[#This Row],[Tiempo_normal (ns)]]&lt;$D$509)</f>
        <v>0</v>
      </c>
      <c r="U174" s="5">
        <v>171</v>
      </c>
      <c r="V174" t="b">
        <f>OR(Tabla3108[[#This Row],[Tiempo_lineal (ns)]]&gt;$F$508,Tabla3108[[#This Row],[Tiempo_lineal (ns)]]&lt;$F$509)</f>
        <v>0</v>
      </c>
      <c r="W174" t="b">
        <f>OR(Tabla3108[[#This Row],[Tiempo_normal (ns)]]&gt;$G$508,Tabla3108[[#This Row],[Tiempo_normal (ns)]]&lt;$G$509)</f>
        <v>0</v>
      </c>
      <c r="X174" s="5">
        <v>171</v>
      </c>
      <c r="Y174" t="b">
        <f>OR(Tabla4119[[#This Row],[Tiempo_lineal (ns)]]&gt;$I$508,Tabla4119[[#This Row],[Tiempo_lineal (ns)]]&lt;$I$509)</f>
        <v>0</v>
      </c>
      <c r="Z174" t="b">
        <f>OR(Tabla4119[[#This Row],[Tiempo_normal (ns)]]&gt;$J$508,Tabla4119[[#This Row],[Tiempo_normal (ns)]]&lt;$J$509)</f>
        <v>1</v>
      </c>
      <c r="AA174" s="5">
        <v>171</v>
      </c>
      <c r="AB174" t="b">
        <f>OR(Tabla51210[[#This Row],[Tiempo_lineal (ns)]]&gt;$L$508,Tabla51210[[#This Row],[Tiempo_lineal (ns)]]&lt;$L$509)</f>
        <v>0</v>
      </c>
      <c r="AC174" t="b">
        <f>OR(Tabla51210[[#This Row],[Tiempo_normal (ns)]]&gt;$M$508,Tabla51210[[#This Row],[Tiempo_normal (ns)]]&lt;$M$509)</f>
        <v>0</v>
      </c>
      <c r="AD174" s="5">
        <v>171</v>
      </c>
      <c r="AE174" t="b">
        <f>OR(Tabla61311[[#This Row],[Tiempo_lineal (ns)]]&gt;$O$508,Tabla61311[[#This Row],[Tiempo_lineal (ns)]]&lt;$O$509)</f>
        <v>0</v>
      </c>
      <c r="AF174" s="6" t="b">
        <f>OR(Tabla61311[[#This Row],[Tiempo_normal (ns)]]&gt;$P$508,Tabla61311[[#This Row],[Tiempo_normal (ns)]]&lt;$P$509)</f>
        <v>0</v>
      </c>
    </row>
    <row r="175" spans="2:32" x14ac:dyDescent="0.3">
      <c r="B175">
        <v>172</v>
      </c>
      <c r="C175">
        <v>4367</v>
      </c>
      <c r="D175">
        <v>3909</v>
      </c>
      <c r="E175">
        <v>172</v>
      </c>
      <c r="F175">
        <v>40732</v>
      </c>
      <c r="G175">
        <v>38363</v>
      </c>
      <c r="H175">
        <v>172</v>
      </c>
      <c r="I175">
        <v>646004</v>
      </c>
      <c r="J175">
        <v>408731</v>
      </c>
      <c r="K175">
        <v>172</v>
      </c>
      <c r="L175" s="35">
        <v>4229100</v>
      </c>
      <c r="M175" s="35">
        <v>3832430</v>
      </c>
      <c r="N175">
        <v>172</v>
      </c>
      <c r="O175" s="35">
        <v>41701600</v>
      </c>
      <c r="P175" s="35">
        <v>39961200</v>
      </c>
      <c r="R175" s="7">
        <v>172</v>
      </c>
      <c r="S175" t="b">
        <f>OR(Tabla197[[#This Row],[Tiempo_lineal (ns)]]&gt;$C$508,Tabla197[[#This Row],[Tiempo_lineal (ns)]]&lt;$C$509)</f>
        <v>0</v>
      </c>
      <c r="T175" t="b">
        <f>OR(Tabla197[[#This Row],[Tiempo_normal (ns)]]&gt;$D$508,Tabla197[[#This Row],[Tiempo_normal (ns)]]&lt;$D$509)</f>
        <v>0</v>
      </c>
      <c r="U175" s="7">
        <v>172</v>
      </c>
      <c r="V175" t="b">
        <f>OR(Tabla3108[[#This Row],[Tiempo_lineal (ns)]]&gt;$F$508,Tabla3108[[#This Row],[Tiempo_lineal (ns)]]&lt;$F$509)</f>
        <v>0</v>
      </c>
      <c r="W175" t="b">
        <f>OR(Tabla3108[[#This Row],[Tiempo_normal (ns)]]&gt;$G$508,Tabla3108[[#This Row],[Tiempo_normal (ns)]]&lt;$G$509)</f>
        <v>0</v>
      </c>
      <c r="X175" s="7">
        <v>172</v>
      </c>
      <c r="Y175" t="b">
        <f>OR(Tabla4119[[#This Row],[Tiempo_lineal (ns)]]&gt;$I$508,Tabla4119[[#This Row],[Tiempo_lineal (ns)]]&lt;$I$509)</f>
        <v>1</v>
      </c>
      <c r="Z175" t="b">
        <f>OR(Tabla4119[[#This Row],[Tiempo_normal (ns)]]&gt;$J$508,Tabla4119[[#This Row],[Tiempo_normal (ns)]]&lt;$J$509)</f>
        <v>0</v>
      </c>
      <c r="AA175" s="7">
        <v>172</v>
      </c>
      <c r="AB175" t="b">
        <f>OR(Tabla51210[[#This Row],[Tiempo_lineal (ns)]]&gt;$L$508,Tabla51210[[#This Row],[Tiempo_lineal (ns)]]&lt;$L$509)</f>
        <v>0</v>
      </c>
      <c r="AC175" t="b">
        <f>OR(Tabla51210[[#This Row],[Tiempo_normal (ns)]]&gt;$M$508,Tabla51210[[#This Row],[Tiempo_normal (ns)]]&lt;$M$509)</f>
        <v>0</v>
      </c>
      <c r="AD175" s="7">
        <v>172</v>
      </c>
      <c r="AE175" t="b">
        <f>OR(Tabla61311[[#This Row],[Tiempo_lineal (ns)]]&gt;$O$508,Tabla61311[[#This Row],[Tiempo_lineal (ns)]]&lt;$O$509)</f>
        <v>0</v>
      </c>
      <c r="AF175" s="6" t="b">
        <f>OR(Tabla61311[[#This Row],[Tiempo_normal (ns)]]&gt;$P$508,Tabla61311[[#This Row],[Tiempo_normal (ns)]]&lt;$P$509)</f>
        <v>0</v>
      </c>
    </row>
    <row r="176" spans="2:32" x14ac:dyDescent="0.3">
      <c r="B176">
        <v>173</v>
      </c>
      <c r="C176">
        <v>5118</v>
      </c>
      <c r="D176">
        <v>3990</v>
      </c>
      <c r="E176">
        <v>173</v>
      </c>
      <c r="F176">
        <v>41166</v>
      </c>
      <c r="G176">
        <v>38563</v>
      </c>
      <c r="H176">
        <v>173</v>
      </c>
      <c r="I176">
        <v>456456</v>
      </c>
      <c r="J176">
        <v>489652</v>
      </c>
      <c r="K176">
        <v>173</v>
      </c>
      <c r="L176" s="35">
        <v>4245560</v>
      </c>
      <c r="M176" s="35">
        <v>3803870</v>
      </c>
      <c r="N176">
        <v>173</v>
      </c>
      <c r="O176" s="35">
        <v>41834300</v>
      </c>
      <c r="P176" s="35">
        <v>40007700</v>
      </c>
      <c r="R176" s="5">
        <v>173</v>
      </c>
      <c r="S176" t="b">
        <f>OR(Tabla197[[#This Row],[Tiempo_lineal (ns)]]&gt;$C$508,Tabla197[[#This Row],[Tiempo_lineal (ns)]]&lt;$C$509)</f>
        <v>0</v>
      </c>
      <c r="T176" t="b">
        <f>OR(Tabla197[[#This Row],[Tiempo_normal (ns)]]&gt;$D$508,Tabla197[[#This Row],[Tiempo_normal (ns)]]&lt;$D$509)</f>
        <v>0</v>
      </c>
      <c r="U176" s="5">
        <v>173</v>
      </c>
      <c r="V176" t="b">
        <f>OR(Tabla3108[[#This Row],[Tiempo_lineal (ns)]]&gt;$F$508,Tabla3108[[#This Row],[Tiempo_lineal (ns)]]&lt;$F$509)</f>
        <v>0</v>
      </c>
      <c r="W176" t="b">
        <f>OR(Tabla3108[[#This Row],[Tiempo_normal (ns)]]&gt;$G$508,Tabla3108[[#This Row],[Tiempo_normal (ns)]]&lt;$G$509)</f>
        <v>0</v>
      </c>
      <c r="X176" s="5">
        <v>173</v>
      </c>
      <c r="Y176" t="b">
        <f>OR(Tabla4119[[#This Row],[Tiempo_lineal (ns)]]&gt;$I$508,Tabla4119[[#This Row],[Tiempo_lineal (ns)]]&lt;$I$509)</f>
        <v>0</v>
      </c>
      <c r="Z176" t="b">
        <f>OR(Tabla4119[[#This Row],[Tiempo_normal (ns)]]&gt;$J$508,Tabla4119[[#This Row],[Tiempo_normal (ns)]]&lt;$J$509)</f>
        <v>0</v>
      </c>
      <c r="AA176" s="5">
        <v>173</v>
      </c>
      <c r="AB176" t="b">
        <f>OR(Tabla51210[[#This Row],[Tiempo_lineal (ns)]]&gt;$L$508,Tabla51210[[#This Row],[Tiempo_lineal (ns)]]&lt;$L$509)</f>
        <v>0</v>
      </c>
      <c r="AC176" t="b">
        <f>OR(Tabla51210[[#This Row],[Tiempo_normal (ns)]]&gt;$M$508,Tabla51210[[#This Row],[Tiempo_normal (ns)]]&lt;$M$509)</f>
        <v>0</v>
      </c>
      <c r="AD176" s="5">
        <v>173</v>
      </c>
      <c r="AE176" t="b">
        <f>OR(Tabla61311[[#This Row],[Tiempo_lineal (ns)]]&gt;$O$508,Tabla61311[[#This Row],[Tiempo_lineal (ns)]]&lt;$O$509)</f>
        <v>0</v>
      </c>
      <c r="AF176" s="6" t="b">
        <f>OR(Tabla61311[[#This Row],[Tiempo_normal (ns)]]&gt;$P$508,Tabla61311[[#This Row],[Tiempo_normal (ns)]]&lt;$P$509)</f>
        <v>0</v>
      </c>
    </row>
    <row r="177" spans="2:32" x14ac:dyDescent="0.3">
      <c r="B177">
        <v>174</v>
      </c>
      <c r="C177">
        <v>4386</v>
      </c>
      <c r="D177">
        <v>4165</v>
      </c>
      <c r="E177">
        <v>174</v>
      </c>
      <c r="F177">
        <v>40554</v>
      </c>
      <c r="G177">
        <v>38378</v>
      </c>
      <c r="H177">
        <v>174</v>
      </c>
      <c r="I177">
        <v>430850</v>
      </c>
      <c r="J177">
        <v>426248</v>
      </c>
      <c r="K177">
        <v>174</v>
      </c>
      <c r="L177" s="35">
        <v>4033540</v>
      </c>
      <c r="M177" s="35">
        <v>5041120</v>
      </c>
      <c r="N177">
        <v>174</v>
      </c>
      <c r="O177" s="35">
        <v>40991500</v>
      </c>
      <c r="P177" s="35">
        <v>40293900</v>
      </c>
      <c r="R177" s="7">
        <v>174</v>
      </c>
      <c r="S177" t="b">
        <f>OR(Tabla197[[#This Row],[Tiempo_lineal (ns)]]&gt;$C$508,Tabla197[[#This Row],[Tiempo_lineal (ns)]]&lt;$C$509)</f>
        <v>0</v>
      </c>
      <c r="T177" t="b">
        <f>OR(Tabla197[[#This Row],[Tiempo_normal (ns)]]&gt;$D$508,Tabla197[[#This Row],[Tiempo_normal (ns)]]&lt;$D$509)</f>
        <v>0</v>
      </c>
      <c r="U177" s="7">
        <v>174</v>
      </c>
      <c r="V177" t="b">
        <f>OR(Tabla3108[[#This Row],[Tiempo_lineal (ns)]]&gt;$F$508,Tabla3108[[#This Row],[Tiempo_lineal (ns)]]&lt;$F$509)</f>
        <v>0</v>
      </c>
      <c r="W177" t="b">
        <f>OR(Tabla3108[[#This Row],[Tiempo_normal (ns)]]&gt;$G$508,Tabla3108[[#This Row],[Tiempo_normal (ns)]]&lt;$G$509)</f>
        <v>0</v>
      </c>
      <c r="X177" s="7">
        <v>174</v>
      </c>
      <c r="Y177" t="b">
        <f>OR(Tabla4119[[#This Row],[Tiempo_lineal (ns)]]&gt;$I$508,Tabla4119[[#This Row],[Tiempo_lineal (ns)]]&lt;$I$509)</f>
        <v>0</v>
      </c>
      <c r="Z177" t="b">
        <f>OR(Tabla4119[[#This Row],[Tiempo_normal (ns)]]&gt;$J$508,Tabla4119[[#This Row],[Tiempo_normal (ns)]]&lt;$J$509)</f>
        <v>0</v>
      </c>
      <c r="AA177" s="7">
        <v>174</v>
      </c>
      <c r="AB177" t="b">
        <f>OR(Tabla51210[[#This Row],[Tiempo_lineal (ns)]]&gt;$L$508,Tabla51210[[#This Row],[Tiempo_lineal (ns)]]&lt;$L$509)</f>
        <v>0</v>
      </c>
      <c r="AC177" t="b">
        <f>OR(Tabla51210[[#This Row],[Tiempo_normal (ns)]]&gt;$M$508,Tabla51210[[#This Row],[Tiempo_normal (ns)]]&lt;$M$509)</f>
        <v>1</v>
      </c>
      <c r="AD177" s="7">
        <v>174</v>
      </c>
      <c r="AE177" t="b">
        <f>OR(Tabla61311[[#This Row],[Tiempo_lineal (ns)]]&gt;$O$508,Tabla61311[[#This Row],[Tiempo_lineal (ns)]]&lt;$O$509)</f>
        <v>0</v>
      </c>
      <c r="AF177" s="6" t="b">
        <f>OR(Tabla61311[[#This Row],[Tiempo_normal (ns)]]&gt;$P$508,Tabla61311[[#This Row],[Tiempo_normal (ns)]]&lt;$P$509)</f>
        <v>0</v>
      </c>
    </row>
    <row r="178" spans="2:32" x14ac:dyDescent="0.3">
      <c r="B178">
        <v>175</v>
      </c>
      <c r="C178">
        <v>4472</v>
      </c>
      <c r="D178">
        <v>3944</v>
      </c>
      <c r="E178">
        <v>175</v>
      </c>
      <c r="F178">
        <v>38909</v>
      </c>
      <c r="G178">
        <v>37810</v>
      </c>
      <c r="H178">
        <v>175</v>
      </c>
      <c r="I178">
        <v>448787</v>
      </c>
      <c r="J178">
        <v>410208</v>
      </c>
      <c r="K178">
        <v>175</v>
      </c>
      <c r="L178" s="35">
        <v>4514570</v>
      </c>
      <c r="M178" s="35">
        <v>4198000</v>
      </c>
      <c r="N178">
        <v>175</v>
      </c>
      <c r="O178" s="35">
        <v>41716700</v>
      </c>
      <c r="P178" s="35">
        <v>39634600</v>
      </c>
      <c r="R178" s="5">
        <v>175</v>
      </c>
      <c r="S178" t="b">
        <f>OR(Tabla197[[#This Row],[Tiempo_lineal (ns)]]&gt;$C$508,Tabla197[[#This Row],[Tiempo_lineal (ns)]]&lt;$C$509)</f>
        <v>0</v>
      </c>
      <c r="T178" t="b">
        <f>OR(Tabla197[[#This Row],[Tiempo_normal (ns)]]&gt;$D$508,Tabla197[[#This Row],[Tiempo_normal (ns)]]&lt;$D$509)</f>
        <v>0</v>
      </c>
      <c r="U178" s="5">
        <v>175</v>
      </c>
      <c r="V178" t="b">
        <f>OR(Tabla3108[[#This Row],[Tiempo_lineal (ns)]]&gt;$F$508,Tabla3108[[#This Row],[Tiempo_lineal (ns)]]&lt;$F$509)</f>
        <v>0</v>
      </c>
      <c r="W178" t="b">
        <f>OR(Tabla3108[[#This Row],[Tiempo_normal (ns)]]&gt;$G$508,Tabla3108[[#This Row],[Tiempo_normal (ns)]]&lt;$G$509)</f>
        <v>0</v>
      </c>
      <c r="X178" s="5">
        <v>175</v>
      </c>
      <c r="Y178" t="b">
        <f>OR(Tabla4119[[#This Row],[Tiempo_lineal (ns)]]&gt;$I$508,Tabla4119[[#This Row],[Tiempo_lineal (ns)]]&lt;$I$509)</f>
        <v>0</v>
      </c>
      <c r="Z178" t="b">
        <f>OR(Tabla4119[[#This Row],[Tiempo_normal (ns)]]&gt;$J$508,Tabla4119[[#This Row],[Tiempo_normal (ns)]]&lt;$J$509)</f>
        <v>0</v>
      </c>
      <c r="AA178" s="5">
        <v>175</v>
      </c>
      <c r="AB178" t="b">
        <f>OR(Tabla51210[[#This Row],[Tiempo_lineal (ns)]]&gt;$L$508,Tabla51210[[#This Row],[Tiempo_lineal (ns)]]&lt;$L$509)</f>
        <v>0</v>
      </c>
      <c r="AC178" t="b">
        <f>OR(Tabla51210[[#This Row],[Tiempo_normal (ns)]]&gt;$M$508,Tabla51210[[#This Row],[Tiempo_normal (ns)]]&lt;$M$509)</f>
        <v>0</v>
      </c>
      <c r="AD178" s="5">
        <v>175</v>
      </c>
      <c r="AE178" t="b">
        <f>OR(Tabla61311[[#This Row],[Tiempo_lineal (ns)]]&gt;$O$508,Tabla61311[[#This Row],[Tiempo_lineal (ns)]]&lt;$O$509)</f>
        <v>0</v>
      </c>
      <c r="AF178" s="6" t="b">
        <f>OR(Tabla61311[[#This Row],[Tiempo_normal (ns)]]&gt;$P$508,Tabla61311[[#This Row],[Tiempo_normal (ns)]]&lt;$P$509)</f>
        <v>0</v>
      </c>
    </row>
    <row r="179" spans="2:32" x14ac:dyDescent="0.3">
      <c r="B179">
        <v>176</v>
      </c>
      <c r="C179">
        <v>4495</v>
      </c>
      <c r="D179">
        <v>3883</v>
      </c>
      <c r="E179">
        <v>176</v>
      </c>
      <c r="F179">
        <v>76854</v>
      </c>
      <c r="G179">
        <v>38389</v>
      </c>
      <c r="H179">
        <v>176</v>
      </c>
      <c r="I179">
        <v>380134</v>
      </c>
      <c r="J179">
        <v>386123</v>
      </c>
      <c r="K179">
        <v>176</v>
      </c>
      <c r="L179" s="35">
        <v>4153270</v>
      </c>
      <c r="M179" s="35">
        <v>4127700</v>
      </c>
      <c r="N179">
        <v>176</v>
      </c>
      <c r="O179" s="35">
        <v>44665500</v>
      </c>
      <c r="P179" s="35">
        <v>41072900</v>
      </c>
      <c r="R179" s="7">
        <v>176</v>
      </c>
      <c r="S179" t="b">
        <f>OR(Tabla197[[#This Row],[Tiempo_lineal (ns)]]&gt;$C$508,Tabla197[[#This Row],[Tiempo_lineal (ns)]]&lt;$C$509)</f>
        <v>0</v>
      </c>
      <c r="T179" t="b">
        <f>OR(Tabla197[[#This Row],[Tiempo_normal (ns)]]&gt;$D$508,Tabla197[[#This Row],[Tiempo_normal (ns)]]&lt;$D$509)</f>
        <v>0</v>
      </c>
      <c r="U179" s="7">
        <v>176</v>
      </c>
      <c r="V179" t="b">
        <f>OR(Tabla3108[[#This Row],[Tiempo_lineal (ns)]]&gt;$F$508,Tabla3108[[#This Row],[Tiempo_lineal (ns)]]&lt;$F$509)</f>
        <v>1</v>
      </c>
      <c r="W179" t="b">
        <f>OR(Tabla3108[[#This Row],[Tiempo_normal (ns)]]&gt;$G$508,Tabla3108[[#This Row],[Tiempo_normal (ns)]]&lt;$G$509)</f>
        <v>0</v>
      </c>
      <c r="X179" s="7">
        <v>176</v>
      </c>
      <c r="Y179" t="b">
        <f>OR(Tabla4119[[#This Row],[Tiempo_lineal (ns)]]&gt;$I$508,Tabla4119[[#This Row],[Tiempo_lineal (ns)]]&lt;$I$509)</f>
        <v>0</v>
      </c>
      <c r="Z179" t="b">
        <f>OR(Tabla4119[[#This Row],[Tiempo_normal (ns)]]&gt;$J$508,Tabla4119[[#This Row],[Tiempo_normal (ns)]]&lt;$J$509)</f>
        <v>0</v>
      </c>
      <c r="AA179" s="7">
        <v>176</v>
      </c>
      <c r="AB179" t="b">
        <f>OR(Tabla51210[[#This Row],[Tiempo_lineal (ns)]]&gt;$L$508,Tabla51210[[#This Row],[Tiempo_lineal (ns)]]&lt;$L$509)</f>
        <v>0</v>
      </c>
      <c r="AC179" t="b">
        <f>OR(Tabla51210[[#This Row],[Tiempo_normal (ns)]]&gt;$M$508,Tabla51210[[#This Row],[Tiempo_normal (ns)]]&lt;$M$509)</f>
        <v>0</v>
      </c>
      <c r="AD179" s="7">
        <v>176</v>
      </c>
      <c r="AE179" t="b">
        <f>OR(Tabla61311[[#This Row],[Tiempo_lineal (ns)]]&gt;$O$508,Tabla61311[[#This Row],[Tiempo_lineal (ns)]]&lt;$O$509)</f>
        <v>0</v>
      </c>
      <c r="AF179" s="6" t="b">
        <f>OR(Tabla61311[[#This Row],[Tiempo_normal (ns)]]&gt;$P$508,Tabla61311[[#This Row],[Tiempo_normal (ns)]]&lt;$P$509)</f>
        <v>0</v>
      </c>
    </row>
    <row r="180" spans="2:32" x14ac:dyDescent="0.3">
      <c r="B180">
        <v>177</v>
      </c>
      <c r="C180">
        <v>5084</v>
      </c>
      <c r="D180">
        <v>4180</v>
      </c>
      <c r="E180">
        <v>177</v>
      </c>
      <c r="F180">
        <v>39652</v>
      </c>
      <c r="G180">
        <v>38221</v>
      </c>
      <c r="H180">
        <v>177</v>
      </c>
      <c r="I180">
        <v>393148</v>
      </c>
      <c r="J180">
        <v>382923</v>
      </c>
      <c r="K180">
        <v>177</v>
      </c>
      <c r="L180" s="35">
        <v>4120810</v>
      </c>
      <c r="M180" s="35">
        <v>3945930</v>
      </c>
      <c r="N180">
        <v>177</v>
      </c>
      <c r="O180" s="35">
        <v>42748900</v>
      </c>
      <c r="P180" s="35">
        <v>40887300</v>
      </c>
      <c r="R180" s="5">
        <v>177</v>
      </c>
      <c r="S180" t="b">
        <f>OR(Tabla197[[#This Row],[Tiempo_lineal (ns)]]&gt;$C$508,Tabla197[[#This Row],[Tiempo_lineal (ns)]]&lt;$C$509)</f>
        <v>0</v>
      </c>
      <c r="T180" t="b">
        <f>OR(Tabla197[[#This Row],[Tiempo_normal (ns)]]&gt;$D$508,Tabla197[[#This Row],[Tiempo_normal (ns)]]&lt;$D$509)</f>
        <v>0</v>
      </c>
      <c r="U180" s="5">
        <v>177</v>
      </c>
      <c r="V180" t="b">
        <f>OR(Tabla3108[[#This Row],[Tiempo_lineal (ns)]]&gt;$F$508,Tabla3108[[#This Row],[Tiempo_lineal (ns)]]&lt;$F$509)</f>
        <v>0</v>
      </c>
      <c r="W180" t="b">
        <f>OR(Tabla3108[[#This Row],[Tiempo_normal (ns)]]&gt;$G$508,Tabla3108[[#This Row],[Tiempo_normal (ns)]]&lt;$G$509)</f>
        <v>0</v>
      </c>
      <c r="X180" s="5">
        <v>177</v>
      </c>
      <c r="Y180" t="b">
        <f>OR(Tabla4119[[#This Row],[Tiempo_lineal (ns)]]&gt;$I$508,Tabla4119[[#This Row],[Tiempo_lineal (ns)]]&lt;$I$509)</f>
        <v>0</v>
      </c>
      <c r="Z180" t="b">
        <f>OR(Tabla4119[[#This Row],[Tiempo_normal (ns)]]&gt;$J$508,Tabla4119[[#This Row],[Tiempo_normal (ns)]]&lt;$J$509)</f>
        <v>0</v>
      </c>
      <c r="AA180" s="5">
        <v>177</v>
      </c>
      <c r="AB180" t="b">
        <f>OR(Tabla51210[[#This Row],[Tiempo_lineal (ns)]]&gt;$L$508,Tabla51210[[#This Row],[Tiempo_lineal (ns)]]&lt;$L$509)</f>
        <v>0</v>
      </c>
      <c r="AC180" t="b">
        <f>OR(Tabla51210[[#This Row],[Tiempo_normal (ns)]]&gt;$M$508,Tabla51210[[#This Row],[Tiempo_normal (ns)]]&lt;$M$509)</f>
        <v>0</v>
      </c>
      <c r="AD180" s="5">
        <v>177</v>
      </c>
      <c r="AE180" t="b">
        <f>OR(Tabla61311[[#This Row],[Tiempo_lineal (ns)]]&gt;$O$508,Tabla61311[[#This Row],[Tiempo_lineal (ns)]]&lt;$O$509)</f>
        <v>0</v>
      </c>
      <c r="AF180" s="6" t="b">
        <f>OR(Tabla61311[[#This Row],[Tiempo_normal (ns)]]&gt;$P$508,Tabla61311[[#This Row],[Tiempo_normal (ns)]]&lt;$P$509)</f>
        <v>0</v>
      </c>
    </row>
    <row r="181" spans="2:32" x14ac:dyDescent="0.3">
      <c r="B181">
        <v>178</v>
      </c>
      <c r="C181">
        <v>4495</v>
      </c>
      <c r="D181">
        <v>3987</v>
      </c>
      <c r="E181">
        <v>178</v>
      </c>
      <c r="F181">
        <v>39694</v>
      </c>
      <c r="G181">
        <v>45734</v>
      </c>
      <c r="H181">
        <v>178</v>
      </c>
      <c r="I181">
        <v>383090</v>
      </c>
      <c r="J181">
        <v>409712</v>
      </c>
      <c r="K181">
        <v>178</v>
      </c>
      <c r="L181" s="35">
        <v>3926320</v>
      </c>
      <c r="M181" s="35">
        <v>3864220</v>
      </c>
      <c r="N181">
        <v>178</v>
      </c>
      <c r="O181" s="35">
        <v>41983600</v>
      </c>
      <c r="P181" s="35">
        <v>39847000</v>
      </c>
      <c r="R181" s="7">
        <v>178</v>
      </c>
      <c r="S181" t="b">
        <f>OR(Tabla197[[#This Row],[Tiempo_lineal (ns)]]&gt;$C$508,Tabla197[[#This Row],[Tiempo_lineal (ns)]]&lt;$C$509)</f>
        <v>0</v>
      </c>
      <c r="T181" t="b">
        <f>OR(Tabla197[[#This Row],[Tiempo_normal (ns)]]&gt;$D$508,Tabla197[[#This Row],[Tiempo_normal (ns)]]&lt;$D$509)</f>
        <v>0</v>
      </c>
      <c r="U181" s="7">
        <v>178</v>
      </c>
      <c r="V181" t="b">
        <f>OR(Tabla3108[[#This Row],[Tiempo_lineal (ns)]]&gt;$F$508,Tabla3108[[#This Row],[Tiempo_lineal (ns)]]&lt;$F$509)</f>
        <v>0</v>
      </c>
      <c r="W181" t="b">
        <f>OR(Tabla3108[[#This Row],[Tiempo_normal (ns)]]&gt;$G$508,Tabla3108[[#This Row],[Tiempo_normal (ns)]]&lt;$G$509)</f>
        <v>1</v>
      </c>
      <c r="X181" s="7">
        <v>178</v>
      </c>
      <c r="Y181" t="b">
        <f>OR(Tabla4119[[#This Row],[Tiempo_lineal (ns)]]&gt;$I$508,Tabla4119[[#This Row],[Tiempo_lineal (ns)]]&lt;$I$509)</f>
        <v>0</v>
      </c>
      <c r="Z181" t="b">
        <f>OR(Tabla4119[[#This Row],[Tiempo_normal (ns)]]&gt;$J$508,Tabla4119[[#This Row],[Tiempo_normal (ns)]]&lt;$J$509)</f>
        <v>0</v>
      </c>
      <c r="AA181" s="7">
        <v>178</v>
      </c>
      <c r="AB181" t="b">
        <f>OR(Tabla51210[[#This Row],[Tiempo_lineal (ns)]]&gt;$L$508,Tabla51210[[#This Row],[Tiempo_lineal (ns)]]&lt;$L$509)</f>
        <v>0</v>
      </c>
      <c r="AC181" t="b">
        <f>OR(Tabla51210[[#This Row],[Tiempo_normal (ns)]]&gt;$M$508,Tabla51210[[#This Row],[Tiempo_normal (ns)]]&lt;$M$509)</f>
        <v>0</v>
      </c>
      <c r="AD181" s="7">
        <v>178</v>
      </c>
      <c r="AE181" t="b">
        <f>OR(Tabla61311[[#This Row],[Tiempo_lineal (ns)]]&gt;$O$508,Tabla61311[[#This Row],[Tiempo_lineal (ns)]]&lt;$O$509)</f>
        <v>0</v>
      </c>
      <c r="AF181" s="6" t="b">
        <f>OR(Tabla61311[[#This Row],[Tiempo_normal (ns)]]&gt;$P$508,Tabla61311[[#This Row],[Tiempo_normal (ns)]]&lt;$P$509)</f>
        <v>0</v>
      </c>
    </row>
    <row r="182" spans="2:32" x14ac:dyDescent="0.3">
      <c r="B182">
        <v>179</v>
      </c>
      <c r="C182">
        <v>4417</v>
      </c>
      <c r="D182">
        <v>3950</v>
      </c>
      <c r="E182">
        <v>179</v>
      </c>
      <c r="F182">
        <v>40209</v>
      </c>
      <c r="G182">
        <v>37628</v>
      </c>
      <c r="H182">
        <v>179</v>
      </c>
      <c r="I182">
        <v>502044</v>
      </c>
      <c r="J182">
        <v>375202</v>
      </c>
      <c r="K182">
        <v>179</v>
      </c>
      <c r="L182" s="35">
        <v>5025890</v>
      </c>
      <c r="M182" s="35">
        <v>3879890</v>
      </c>
      <c r="N182">
        <v>179</v>
      </c>
      <c r="O182" s="35">
        <v>42279600</v>
      </c>
      <c r="P182" s="35">
        <v>40907100</v>
      </c>
      <c r="R182" s="5">
        <v>179</v>
      </c>
      <c r="S182" t="b">
        <f>OR(Tabla197[[#This Row],[Tiempo_lineal (ns)]]&gt;$C$508,Tabla197[[#This Row],[Tiempo_lineal (ns)]]&lt;$C$509)</f>
        <v>0</v>
      </c>
      <c r="T182" t="b">
        <f>OR(Tabla197[[#This Row],[Tiempo_normal (ns)]]&gt;$D$508,Tabla197[[#This Row],[Tiempo_normal (ns)]]&lt;$D$509)</f>
        <v>0</v>
      </c>
      <c r="U182" s="5">
        <v>179</v>
      </c>
      <c r="V182" t="b">
        <f>OR(Tabla3108[[#This Row],[Tiempo_lineal (ns)]]&gt;$F$508,Tabla3108[[#This Row],[Tiempo_lineal (ns)]]&lt;$F$509)</f>
        <v>0</v>
      </c>
      <c r="W182" t="b">
        <f>OR(Tabla3108[[#This Row],[Tiempo_normal (ns)]]&gt;$G$508,Tabla3108[[#This Row],[Tiempo_normal (ns)]]&lt;$G$509)</f>
        <v>0</v>
      </c>
      <c r="X182" s="5">
        <v>179</v>
      </c>
      <c r="Y182" t="b">
        <f>OR(Tabla4119[[#This Row],[Tiempo_lineal (ns)]]&gt;$I$508,Tabla4119[[#This Row],[Tiempo_lineal (ns)]]&lt;$I$509)</f>
        <v>1</v>
      </c>
      <c r="Z182" t="b">
        <f>OR(Tabla4119[[#This Row],[Tiempo_normal (ns)]]&gt;$J$508,Tabla4119[[#This Row],[Tiempo_normal (ns)]]&lt;$J$509)</f>
        <v>0</v>
      </c>
      <c r="AA182" s="5">
        <v>179</v>
      </c>
      <c r="AB182" t="b">
        <f>OR(Tabla51210[[#This Row],[Tiempo_lineal (ns)]]&gt;$L$508,Tabla51210[[#This Row],[Tiempo_lineal (ns)]]&lt;$L$509)</f>
        <v>1</v>
      </c>
      <c r="AC182" t="b">
        <f>OR(Tabla51210[[#This Row],[Tiempo_normal (ns)]]&gt;$M$508,Tabla51210[[#This Row],[Tiempo_normal (ns)]]&lt;$M$509)</f>
        <v>0</v>
      </c>
      <c r="AD182" s="5">
        <v>179</v>
      </c>
      <c r="AE182" t="b">
        <f>OR(Tabla61311[[#This Row],[Tiempo_lineal (ns)]]&gt;$O$508,Tabla61311[[#This Row],[Tiempo_lineal (ns)]]&lt;$O$509)</f>
        <v>0</v>
      </c>
      <c r="AF182" s="6" t="b">
        <f>OR(Tabla61311[[#This Row],[Tiempo_normal (ns)]]&gt;$P$508,Tabla61311[[#This Row],[Tiempo_normal (ns)]]&lt;$P$509)</f>
        <v>0</v>
      </c>
    </row>
    <row r="183" spans="2:32" x14ac:dyDescent="0.3">
      <c r="B183">
        <v>180</v>
      </c>
      <c r="C183">
        <v>4633</v>
      </c>
      <c r="D183">
        <v>4191</v>
      </c>
      <c r="E183">
        <v>180</v>
      </c>
      <c r="F183">
        <v>40681</v>
      </c>
      <c r="G183">
        <v>38305</v>
      </c>
      <c r="H183">
        <v>180</v>
      </c>
      <c r="I183">
        <v>395521</v>
      </c>
      <c r="J183">
        <v>414877</v>
      </c>
      <c r="K183">
        <v>180</v>
      </c>
      <c r="L183" s="35">
        <v>4015150</v>
      </c>
      <c r="M183" s="35">
        <v>3884660</v>
      </c>
      <c r="N183">
        <v>180</v>
      </c>
      <c r="O183" s="35">
        <v>42310000</v>
      </c>
      <c r="P183" s="35">
        <v>41592700</v>
      </c>
      <c r="R183" s="7">
        <v>180</v>
      </c>
      <c r="S183" t="b">
        <f>OR(Tabla197[[#This Row],[Tiempo_lineal (ns)]]&gt;$C$508,Tabla197[[#This Row],[Tiempo_lineal (ns)]]&lt;$C$509)</f>
        <v>0</v>
      </c>
      <c r="T183" t="b">
        <f>OR(Tabla197[[#This Row],[Tiempo_normal (ns)]]&gt;$D$508,Tabla197[[#This Row],[Tiempo_normal (ns)]]&lt;$D$509)</f>
        <v>0</v>
      </c>
      <c r="U183" s="7">
        <v>180</v>
      </c>
      <c r="V183" t="b">
        <f>OR(Tabla3108[[#This Row],[Tiempo_lineal (ns)]]&gt;$F$508,Tabla3108[[#This Row],[Tiempo_lineal (ns)]]&lt;$F$509)</f>
        <v>0</v>
      </c>
      <c r="W183" t="b">
        <f>OR(Tabla3108[[#This Row],[Tiempo_normal (ns)]]&gt;$G$508,Tabla3108[[#This Row],[Tiempo_normal (ns)]]&lt;$G$509)</f>
        <v>0</v>
      </c>
      <c r="X183" s="7">
        <v>180</v>
      </c>
      <c r="Y183" t="b">
        <f>OR(Tabla4119[[#This Row],[Tiempo_lineal (ns)]]&gt;$I$508,Tabla4119[[#This Row],[Tiempo_lineal (ns)]]&lt;$I$509)</f>
        <v>0</v>
      </c>
      <c r="Z183" t="b">
        <f>OR(Tabla4119[[#This Row],[Tiempo_normal (ns)]]&gt;$J$508,Tabla4119[[#This Row],[Tiempo_normal (ns)]]&lt;$J$509)</f>
        <v>0</v>
      </c>
      <c r="AA183" s="7">
        <v>180</v>
      </c>
      <c r="AB183" t="b">
        <f>OR(Tabla51210[[#This Row],[Tiempo_lineal (ns)]]&gt;$L$508,Tabla51210[[#This Row],[Tiempo_lineal (ns)]]&lt;$L$509)</f>
        <v>0</v>
      </c>
      <c r="AC183" t="b">
        <f>OR(Tabla51210[[#This Row],[Tiempo_normal (ns)]]&gt;$M$508,Tabla51210[[#This Row],[Tiempo_normal (ns)]]&lt;$M$509)</f>
        <v>0</v>
      </c>
      <c r="AD183" s="7">
        <v>180</v>
      </c>
      <c r="AE183" t="b">
        <f>OR(Tabla61311[[#This Row],[Tiempo_lineal (ns)]]&gt;$O$508,Tabla61311[[#This Row],[Tiempo_lineal (ns)]]&lt;$O$509)</f>
        <v>0</v>
      </c>
      <c r="AF183" s="6" t="b">
        <f>OR(Tabla61311[[#This Row],[Tiempo_normal (ns)]]&gt;$P$508,Tabla61311[[#This Row],[Tiempo_normal (ns)]]&lt;$P$509)</f>
        <v>0</v>
      </c>
    </row>
    <row r="184" spans="2:32" x14ac:dyDescent="0.3">
      <c r="B184">
        <v>181</v>
      </c>
      <c r="C184">
        <v>4531</v>
      </c>
      <c r="D184">
        <v>3893</v>
      </c>
      <c r="E184">
        <v>181</v>
      </c>
      <c r="F184">
        <v>39958</v>
      </c>
      <c r="G184">
        <v>38255</v>
      </c>
      <c r="H184">
        <v>181</v>
      </c>
      <c r="I184">
        <v>389021</v>
      </c>
      <c r="J184">
        <v>378399</v>
      </c>
      <c r="K184">
        <v>181</v>
      </c>
      <c r="L184" s="35">
        <v>3948030</v>
      </c>
      <c r="M184" s="35">
        <v>3920860</v>
      </c>
      <c r="N184">
        <v>181</v>
      </c>
      <c r="O184" s="35">
        <v>42389900</v>
      </c>
      <c r="P184" s="35">
        <v>53264700</v>
      </c>
      <c r="R184" s="5">
        <v>181</v>
      </c>
      <c r="S184" t="b">
        <f>OR(Tabla197[[#This Row],[Tiempo_lineal (ns)]]&gt;$C$508,Tabla197[[#This Row],[Tiempo_lineal (ns)]]&lt;$C$509)</f>
        <v>0</v>
      </c>
      <c r="T184" t="b">
        <f>OR(Tabla197[[#This Row],[Tiempo_normal (ns)]]&gt;$D$508,Tabla197[[#This Row],[Tiempo_normal (ns)]]&lt;$D$509)</f>
        <v>0</v>
      </c>
      <c r="U184" s="5">
        <v>181</v>
      </c>
      <c r="V184" t="b">
        <f>OR(Tabla3108[[#This Row],[Tiempo_lineal (ns)]]&gt;$F$508,Tabla3108[[#This Row],[Tiempo_lineal (ns)]]&lt;$F$509)</f>
        <v>0</v>
      </c>
      <c r="W184" t="b">
        <f>OR(Tabla3108[[#This Row],[Tiempo_normal (ns)]]&gt;$G$508,Tabla3108[[#This Row],[Tiempo_normal (ns)]]&lt;$G$509)</f>
        <v>0</v>
      </c>
      <c r="X184" s="5">
        <v>181</v>
      </c>
      <c r="Y184" t="b">
        <f>OR(Tabla4119[[#This Row],[Tiempo_lineal (ns)]]&gt;$I$508,Tabla4119[[#This Row],[Tiempo_lineal (ns)]]&lt;$I$509)</f>
        <v>0</v>
      </c>
      <c r="Z184" t="b">
        <f>OR(Tabla4119[[#This Row],[Tiempo_normal (ns)]]&gt;$J$508,Tabla4119[[#This Row],[Tiempo_normal (ns)]]&lt;$J$509)</f>
        <v>0</v>
      </c>
      <c r="AA184" s="5">
        <v>181</v>
      </c>
      <c r="AB184" t="b">
        <f>OR(Tabla51210[[#This Row],[Tiempo_lineal (ns)]]&gt;$L$508,Tabla51210[[#This Row],[Tiempo_lineal (ns)]]&lt;$L$509)</f>
        <v>0</v>
      </c>
      <c r="AC184" t="b">
        <f>OR(Tabla51210[[#This Row],[Tiempo_normal (ns)]]&gt;$M$508,Tabla51210[[#This Row],[Tiempo_normal (ns)]]&lt;$M$509)</f>
        <v>0</v>
      </c>
      <c r="AD184" s="5">
        <v>181</v>
      </c>
      <c r="AE184" t="b">
        <f>OR(Tabla61311[[#This Row],[Tiempo_lineal (ns)]]&gt;$O$508,Tabla61311[[#This Row],[Tiempo_lineal (ns)]]&lt;$O$509)</f>
        <v>0</v>
      </c>
      <c r="AF184" s="6" t="b">
        <f>OR(Tabla61311[[#This Row],[Tiempo_normal (ns)]]&gt;$P$508,Tabla61311[[#This Row],[Tiempo_normal (ns)]]&lt;$P$509)</f>
        <v>1</v>
      </c>
    </row>
    <row r="185" spans="2:32" x14ac:dyDescent="0.3">
      <c r="B185">
        <v>182</v>
      </c>
      <c r="C185">
        <v>4473</v>
      </c>
      <c r="D185">
        <v>3899</v>
      </c>
      <c r="E185">
        <v>182</v>
      </c>
      <c r="F185">
        <v>39993</v>
      </c>
      <c r="G185">
        <v>37347</v>
      </c>
      <c r="H185">
        <v>182</v>
      </c>
      <c r="I185">
        <v>473587</v>
      </c>
      <c r="J185">
        <v>374945</v>
      </c>
      <c r="K185">
        <v>182</v>
      </c>
      <c r="L185" s="35">
        <v>4139850</v>
      </c>
      <c r="M185" s="35">
        <v>3914760</v>
      </c>
      <c r="N185">
        <v>182</v>
      </c>
      <c r="O185" s="35">
        <v>42677400</v>
      </c>
      <c r="P185" s="35">
        <v>42773700</v>
      </c>
      <c r="R185" s="7">
        <v>182</v>
      </c>
      <c r="S185" t="b">
        <f>OR(Tabla197[[#This Row],[Tiempo_lineal (ns)]]&gt;$C$508,Tabla197[[#This Row],[Tiempo_lineal (ns)]]&lt;$C$509)</f>
        <v>0</v>
      </c>
      <c r="T185" t="b">
        <f>OR(Tabla197[[#This Row],[Tiempo_normal (ns)]]&gt;$D$508,Tabla197[[#This Row],[Tiempo_normal (ns)]]&lt;$D$509)</f>
        <v>0</v>
      </c>
      <c r="U185" s="7">
        <v>182</v>
      </c>
      <c r="V185" t="b">
        <f>OR(Tabla3108[[#This Row],[Tiempo_lineal (ns)]]&gt;$F$508,Tabla3108[[#This Row],[Tiempo_lineal (ns)]]&lt;$F$509)</f>
        <v>0</v>
      </c>
      <c r="W185" t="b">
        <f>OR(Tabla3108[[#This Row],[Tiempo_normal (ns)]]&gt;$G$508,Tabla3108[[#This Row],[Tiempo_normal (ns)]]&lt;$G$509)</f>
        <v>0</v>
      </c>
      <c r="X185" s="7">
        <v>182</v>
      </c>
      <c r="Y185" t="b">
        <f>OR(Tabla4119[[#This Row],[Tiempo_lineal (ns)]]&gt;$I$508,Tabla4119[[#This Row],[Tiempo_lineal (ns)]]&lt;$I$509)</f>
        <v>0</v>
      </c>
      <c r="Z185" t="b">
        <f>OR(Tabla4119[[#This Row],[Tiempo_normal (ns)]]&gt;$J$508,Tabla4119[[#This Row],[Tiempo_normal (ns)]]&lt;$J$509)</f>
        <v>0</v>
      </c>
      <c r="AA185" s="7">
        <v>182</v>
      </c>
      <c r="AB185" t="b">
        <f>OR(Tabla51210[[#This Row],[Tiempo_lineal (ns)]]&gt;$L$508,Tabla51210[[#This Row],[Tiempo_lineal (ns)]]&lt;$L$509)</f>
        <v>0</v>
      </c>
      <c r="AC185" t="b">
        <f>OR(Tabla51210[[#This Row],[Tiempo_normal (ns)]]&gt;$M$508,Tabla51210[[#This Row],[Tiempo_normal (ns)]]&lt;$M$509)</f>
        <v>0</v>
      </c>
      <c r="AD185" s="7">
        <v>182</v>
      </c>
      <c r="AE185" t="b">
        <f>OR(Tabla61311[[#This Row],[Tiempo_lineal (ns)]]&gt;$O$508,Tabla61311[[#This Row],[Tiempo_lineal (ns)]]&lt;$O$509)</f>
        <v>0</v>
      </c>
      <c r="AF185" s="6" t="b">
        <f>OR(Tabla61311[[#This Row],[Tiempo_normal (ns)]]&gt;$P$508,Tabla61311[[#This Row],[Tiempo_normal (ns)]]&lt;$P$509)</f>
        <v>0</v>
      </c>
    </row>
    <row r="186" spans="2:32" x14ac:dyDescent="0.3">
      <c r="B186">
        <v>183</v>
      </c>
      <c r="C186">
        <v>4464</v>
      </c>
      <c r="D186">
        <v>14018</v>
      </c>
      <c r="E186">
        <v>183</v>
      </c>
      <c r="F186">
        <v>39054</v>
      </c>
      <c r="G186">
        <v>38074</v>
      </c>
      <c r="H186">
        <v>183</v>
      </c>
      <c r="I186">
        <v>388524</v>
      </c>
      <c r="J186">
        <v>428696</v>
      </c>
      <c r="K186">
        <v>183</v>
      </c>
      <c r="L186" s="35">
        <v>4716510</v>
      </c>
      <c r="M186" s="35">
        <v>4045240</v>
      </c>
      <c r="N186">
        <v>183</v>
      </c>
      <c r="O186" s="35">
        <v>48391100</v>
      </c>
      <c r="P186" s="35">
        <v>40147200</v>
      </c>
      <c r="R186" s="5">
        <v>183</v>
      </c>
      <c r="S186" t="b">
        <f>OR(Tabla197[[#This Row],[Tiempo_lineal (ns)]]&gt;$C$508,Tabla197[[#This Row],[Tiempo_lineal (ns)]]&lt;$C$509)</f>
        <v>0</v>
      </c>
      <c r="T186" t="b">
        <f>OR(Tabla197[[#This Row],[Tiempo_normal (ns)]]&gt;$D$508,Tabla197[[#This Row],[Tiempo_normal (ns)]]&lt;$D$509)</f>
        <v>1</v>
      </c>
      <c r="U186" s="5">
        <v>183</v>
      </c>
      <c r="V186" t="b">
        <f>OR(Tabla3108[[#This Row],[Tiempo_lineal (ns)]]&gt;$F$508,Tabla3108[[#This Row],[Tiempo_lineal (ns)]]&lt;$F$509)</f>
        <v>0</v>
      </c>
      <c r="W186" t="b">
        <f>OR(Tabla3108[[#This Row],[Tiempo_normal (ns)]]&gt;$G$508,Tabla3108[[#This Row],[Tiempo_normal (ns)]]&lt;$G$509)</f>
        <v>0</v>
      </c>
      <c r="X186" s="5">
        <v>183</v>
      </c>
      <c r="Y186" t="b">
        <f>OR(Tabla4119[[#This Row],[Tiempo_lineal (ns)]]&gt;$I$508,Tabla4119[[#This Row],[Tiempo_lineal (ns)]]&lt;$I$509)</f>
        <v>0</v>
      </c>
      <c r="Z186" t="b">
        <f>OR(Tabla4119[[#This Row],[Tiempo_normal (ns)]]&gt;$J$508,Tabla4119[[#This Row],[Tiempo_normal (ns)]]&lt;$J$509)</f>
        <v>0</v>
      </c>
      <c r="AA186" s="5">
        <v>183</v>
      </c>
      <c r="AB186" t="b">
        <f>OR(Tabla51210[[#This Row],[Tiempo_lineal (ns)]]&gt;$L$508,Tabla51210[[#This Row],[Tiempo_lineal (ns)]]&lt;$L$509)</f>
        <v>1</v>
      </c>
      <c r="AC186" t="b">
        <f>OR(Tabla51210[[#This Row],[Tiempo_normal (ns)]]&gt;$M$508,Tabla51210[[#This Row],[Tiempo_normal (ns)]]&lt;$M$509)</f>
        <v>0</v>
      </c>
      <c r="AD186" s="5">
        <v>183</v>
      </c>
      <c r="AE186" t="b">
        <f>OR(Tabla61311[[#This Row],[Tiempo_lineal (ns)]]&gt;$O$508,Tabla61311[[#This Row],[Tiempo_lineal (ns)]]&lt;$O$509)</f>
        <v>1</v>
      </c>
      <c r="AF186" s="6" t="b">
        <f>OR(Tabla61311[[#This Row],[Tiempo_normal (ns)]]&gt;$P$508,Tabla61311[[#This Row],[Tiempo_normal (ns)]]&lt;$P$509)</f>
        <v>0</v>
      </c>
    </row>
    <row r="187" spans="2:32" x14ac:dyDescent="0.3">
      <c r="B187">
        <v>184</v>
      </c>
      <c r="C187">
        <v>4443</v>
      </c>
      <c r="D187">
        <v>3974</v>
      </c>
      <c r="E187">
        <v>184</v>
      </c>
      <c r="F187">
        <v>39538</v>
      </c>
      <c r="G187">
        <v>37989</v>
      </c>
      <c r="H187">
        <v>184</v>
      </c>
      <c r="I187">
        <v>436280</v>
      </c>
      <c r="J187">
        <v>446029</v>
      </c>
      <c r="K187">
        <v>184</v>
      </c>
      <c r="L187" s="35">
        <v>4299960</v>
      </c>
      <c r="M187" s="35">
        <v>4113210</v>
      </c>
      <c r="N187">
        <v>184</v>
      </c>
      <c r="O187" s="35">
        <v>42935700</v>
      </c>
      <c r="P187" s="35">
        <v>94552400</v>
      </c>
      <c r="R187" s="7">
        <v>184</v>
      </c>
      <c r="S187" t="b">
        <f>OR(Tabla197[[#This Row],[Tiempo_lineal (ns)]]&gt;$C$508,Tabla197[[#This Row],[Tiempo_lineal (ns)]]&lt;$C$509)</f>
        <v>0</v>
      </c>
      <c r="T187" t="b">
        <f>OR(Tabla197[[#This Row],[Tiempo_normal (ns)]]&gt;$D$508,Tabla197[[#This Row],[Tiempo_normal (ns)]]&lt;$D$509)</f>
        <v>0</v>
      </c>
      <c r="U187" s="7">
        <v>184</v>
      </c>
      <c r="V187" t="b">
        <f>OR(Tabla3108[[#This Row],[Tiempo_lineal (ns)]]&gt;$F$508,Tabla3108[[#This Row],[Tiempo_lineal (ns)]]&lt;$F$509)</f>
        <v>0</v>
      </c>
      <c r="W187" t="b">
        <f>OR(Tabla3108[[#This Row],[Tiempo_normal (ns)]]&gt;$G$508,Tabla3108[[#This Row],[Tiempo_normal (ns)]]&lt;$G$509)</f>
        <v>0</v>
      </c>
      <c r="X187" s="7">
        <v>184</v>
      </c>
      <c r="Y187" t="b">
        <f>OR(Tabla4119[[#This Row],[Tiempo_lineal (ns)]]&gt;$I$508,Tabla4119[[#This Row],[Tiempo_lineal (ns)]]&lt;$I$509)</f>
        <v>0</v>
      </c>
      <c r="Z187" t="b">
        <f>OR(Tabla4119[[#This Row],[Tiempo_normal (ns)]]&gt;$J$508,Tabla4119[[#This Row],[Tiempo_normal (ns)]]&lt;$J$509)</f>
        <v>0</v>
      </c>
      <c r="AA187" s="7">
        <v>184</v>
      </c>
      <c r="AB187" t="b">
        <f>OR(Tabla51210[[#This Row],[Tiempo_lineal (ns)]]&gt;$L$508,Tabla51210[[#This Row],[Tiempo_lineal (ns)]]&lt;$L$509)</f>
        <v>0</v>
      </c>
      <c r="AC187" t="b">
        <f>OR(Tabla51210[[#This Row],[Tiempo_normal (ns)]]&gt;$M$508,Tabla51210[[#This Row],[Tiempo_normal (ns)]]&lt;$M$509)</f>
        <v>0</v>
      </c>
      <c r="AD187" s="7">
        <v>184</v>
      </c>
      <c r="AE187" t="b">
        <f>OR(Tabla61311[[#This Row],[Tiempo_lineal (ns)]]&gt;$O$508,Tabla61311[[#This Row],[Tiempo_lineal (ns)]]&lt;$O$509)</f>
        <v>0</v>
      </c>
      <c r="AF187" s="6" t="b">
        <f>OR(Tabla61311[[#This Row],[Tiempo_normal (ns)]]&gt;$P$508,Tabla61311[[#This Row],[Tiempo_normal (ns)]]&lt;$P$509)</f>
        <v>1</v>
      </c>
    </row>
    <row r="188" spans="2:32" x14ac:dyDescent="0.3">
      <c r="B188">
        <v>185</v>
      </c>
      <c r="C188">
        <v>4774</v>
      </c>
      <c r="D188">
        <v>3980</v>
      </c>
      <c r="E188">
        <v>185</v>
      </c>
      <c r="F188">
        <v>39784</v>
      </c>
      <c r="G188">
        <v>39865</v>
      </c>
      <c r="H188">
        <v>185</v>
      </c>
      <c r="I188">
        <v>377211</v>
      </c>
      <c r="J188">
        <v>380881</v>
      </c>
      <c r="K188">
        <v>185</v>
      </c>
      <c r="L188" s="35">
        <v>4101930</v>
      </c>
      <c r="M188" s="35">
        <v>4091420</v>
      </c>
      <c r="N188">
        <v>185</v>
      </c>
      <c r="O188" s="35">
        <v>40944100</v>
      </c>
      <c r="P188" s="35">
        <v>42501300</v>
      </c>
      <c r="R188" s="5">
        <v>185</v>
      </c>
      <c r="S188" t="b">
        <f>OR(Tabla197[[#This Row],[Tiempo_lineal (ns)]]&gt;$C$508,Tabla197[[#This Row],[Tiempo_lineal (ns)]]&lt;$C$509)</f>
        <v>0</v>
      </c>
      <c r="T188" t="b">
        <f>OR(Tabla197[[#This Row],[Tiempo_normal (ns)]]&gt;$D$508,Tabla197[[#This Row],[Tiempo_normal (ns)]]&lt;$D$509)</f>
        <v>0</v>
      </c>
      <c r="U188" s="5">
        <v>185</v>
      </c>
      <c r="V188" t="b">
        <f>OR(Tabla3108[[#This Row],[Tiempo_lineal (ns)]]&gt;$F$508,Tabla3108[[#This Row],[Tiempo_lineal (ns)]]&lt;$F$509)</f>
        <v>0</v>
      </c>
      <c r="W188" t="b">
        <f>OR(Tabla3108[[#This Row],[Tiempo_normal (ns)]]&gt;$G$508,Tabla3108[[#This Row],[Tiempo_normal (ns)]]&lt;$G$509)</f>
        <v>0</v>
      </c>
      <c r="X188" s="5">
        <v>185</v>
      </c>
      <c r="Y188" t="b">
        <f>OR(Tabla4119[[#This Row],[Tiempo_lineal (ns)]]&gt;$I$508,Tabla4119[[#This Row],[Tiempo_lineal (ns)]]&lt;$I$509)</f>
        <v>0</v>
      </c>
      <c r="Z188" t="b">
        <f>OR(Tabla4119[[#This Row],[Tiempo_normal (ns)]]&gt;$J$508,Tabla4119[[#This Row],[Tiempo_normal (ns)]]&lt;$J$509)</f>
        <v>0</v>
      </c>
      <c r="AA188" s="5">
        <v>185</v>
      </c>
      <c r="AB188" t="b">
        <f>OR(Tabla51210[[#This Row],[Tiempo_lineal (ns)]]&gt;$L$508,Tabla51210[[#This Row],[Tiempo_lineal (ns)]]&lt;$L$509)</f>
        <v>0</v>
      </c>
      <c r="AC188" t="b">
        <f>OR(Tabla51210[[#This Row],[Tiempo_normal (ns)]]&gt;$M$508,Tabla51210[[#This Row],[Tiempo_normal (ns)]]&lt;$M$509)</f>
        <v>0</v>
      </c>
      <c r="AD188" s="5">
        <v>185</v>
      </c>
      <c r="AE188" t="b">
        <f>OR(Tabla61311[[#This Row],[Tiempo_lineal (ns)]]&gt;$O$508,Tabla61311[[#This Row],[Tiempo_lineal (ns)]]&lt;$O$509)</f>
        <v>0</v>
      </c>
      <c r="AF188" s="6" t="b">
        <f>OR(Tabla61311[[#This Row],[Tiempo_normal (ns)]]&gt;$P$508,Tabla61311[[#This Row],[Tiempo_normal (ns)]]&lt;$P$509)</f>
        <v>0</v>
      </c>
    </row>
    <row r="189" spans="2:32" x14ac:dyDescent="0.3">
      <c r="B189">
        <v>186</v>
      </c>
      <c r="C189">
        <v>4219</v>
      </c>
      <c r="D189">
        <v>3915</v>
      </c>
      <c r="E189">
        <v>186</v>
      </c>
      <c r="F189">
        <v>40302</v>
      </c>
      <c r="G189">
        <v>38290</v>
      </c>
      <c r="H189">
        <v>186</v>
      </c>
      <c r="I189">
        <v>391012</v>
      </c>
      <c r="J189">
        <v>386177</v>
      </c>
      <c r="K189">
        <v>186</v>
      </c>
      <c r="L189" s="35">
        <v>3976840</v>
      </c>
      <c r="M189" s="35">
        <v>3986280</v>
      </c>
      <c r="N189">
        <v>186</v>
      </c>
      <c r="O189" s="35">
        <v>47110500</v>
      </c>
      <c r="P189" s="35">
        <v>40232600</v>
      </c>
      <c r="R189" s="7">
        <v>186</v>
      </c>
      <c r="S189" t="b">
        <f>OR(Tabla197[[#This Row],[Tiempo_lineal (ns)]]&gt;$C$508,Tabla197[[#This Row],[Tiempo_lineal (ns)]]&lt;$C$509)</f>
        <v>0</v>
      </c>
      <c r="T189" t="b">
        <f>OR(Tabla197[[#This Row],[Tiempo_normal (ns)]]&gt;$D$508,Tabla197[[#This Row],[Tiempo_normal (ns)]]&lt;$D$509)</f>
        <v>0</v>
      </c>
      <c r="U189" s="7">
        <v>186</v>
      </c>
      <c r="V189" t="b">
        <f>OR(Tabla3108[[#This Row],[Tiempo_lineal (ns)]]&gt;$F$508,Tabla3108[[#This Row],[Tiempo_lineal (ns)]]&lt;$F$509)</f>
        <v>0</v>
      </c>
      <c r="W189" t="b">
        <f>OR(Tabla3108[[#This Row],[Tiempo_normal (ns)]]&gt;$G$508,Tabla3108[[#This Row],[Tiempo_normal (ns)]]&lt;$G$509)</f>
        <v>0</v>
      </c>
      <c r="X189" s="7">
        <v>186</v>
      </c>
      <c r="Y189" t="b">
        <f>OR(Tabla4119[[#This Row],[Tiempo_lineal (ns)]]&gt;$I$508,Tabla4119[[#This Row],[Tiempo_lineal (ns)]]&lt;$I$509)</f>
        <v>0</v>
      </c>
      <c r="Z189" t="b">
        <f>OR(Tabla4119[[#This Row],[Tiempo_normal (ns)]]&gt;$J$508,Tabla4119[[#This Row],[Tiempo_normal (ns)]]&lt;$J$509)</f>
        <v>0</v>
      </c>
      <c r="AA189" s="7">
        <v>186</v>
      </c>
      <c r="AB189" t="b">
        <f>OR(Tabla51210[[#This Row],[Tiempo_lineal (ns)]]&gt;$L$508,Tabla51210[[#This Row],[Tiempo_lineal (ns)]]&lt;$L$509)</f>
        <v>0</v>
      </c>
      <c r="AC189" t="b">
        <f>OR(Tabla51210[[#This Row],[Tiempo_normal (ns)]]&gt;$M$508,Tabla51210[[#This Row],[Tiempo_normal (ns)]]&lt;$M$509)</f>
        <v>0</v>
      </c>
      <c r="AD189" s="7">
        <v>186</v>
      </c>
      <c r="AE189" t="b">
        <f>OR(Tabla61311[[#This Row],[Tiempo_lineal (ns)]]&gt;$O$508,Tabla61311[[#This Row],[Tiempo_lineal (ns)]]&lt;$O$509)</f>
        <v>0</v>
      </c>
      <c r="AF189" s="6" t="b">
        <f>OR(Tabla61311[[#This Row],[Tiempo_normal (ns)]]&gt;$P$508,Tabla61311[[#This Row],[Tiempo_normal (ns)]]&lt;$P$509)</f>
        <v>0</v>
      </c>
    </row>
    <row r="190" spans="2:32" x14ac:dyDescent="0.3">
      <c r="B190">
        <v>187</v>
      </c>
      <c r="C190">
        <v>4712</v>
      </c>
      <c r="D190">
        <v>4067</v>
      </c>
      <c r="E190">
        <v>187</v>
      </c>
      <c r="F190">
        <v>39347</v>
      </c>
      <c r="G190">
        <v>38441</v>
      </c>
      <c r="H190">
        <v>187</v>
      </c>
      <c r="I190">
        <v>396426</v>
      </c>
      <c r="J190">
        <v>598762</v>
      </c>
      <c r="K190">
        <v>187</v>
      </c>
      <c r="L190" s="35">
        <v>4102800</v>
      </c>
      <c r="M190" s="35">
        <v>3890400</v>
      </c>
      <c r="N190">
        <v>187</v>
      </c>
      <c r="O190" s="35">
        <v>44658300</v>
      </c>
      <c r="P190" s="35">
        <v>41745500</v>
      </c>
      <c r="R190" s="5">
        <v>187</v>
      </c>
      <c r="S190" t="b">
        <f>OR(Tabla197[[#This Row],[Tiempo_lineal (ns)]]&gt;$C$508,Tabla197[[#This Row],[Tiempo_lineal (ns)]]&lt;$C$509)</f>
        <v>0</v>
      </c>
      <c r="T190" t="b">
        <f>OR(Tabla197[[#This Row],[Tiempo_normal (ns)]]&gt;$D$508,Tabla197[[#This Row],[Tiempo_normal (ns)]]&lt;$D$509)</f>
        <v>0</v>
      </c>
      <c r="U190" s="5">
        <v>187</v>
      </c>
      <c r="V190" t="b">
        <f>OR(Tabla3108[[#This Row],[Tiempo_lineal (ns)]]&gt;$F$508,Tabla3108[[#This Row],[Tiempo_lineal (ns)]]&lt;$F$509)</f>
        <v>0</v>
      </c>
      <c r="W190" t="b">
        <f>OR(Tabla3108[[#This Row],[Tiempo_normal (ns)]]&gt;$G$508,Tabla3108[[#This Row],[Tiempo_normal (ns)]]&lt;$G$509)</f>
        <v>0</v>
      </c>
      <c r="X190" s="5">
        <v>187</v>
      </c>
      <c r="Y190" t="b">
        <f>OR(Tabla4119[[#This Row],[Tiempo_lineal (ns)]]&gt;$I$508,Tabla4119[[#This Row],[Tiempo_lineal (ns)]]&lt;$I$509)</f>
        <v>0</v>
      </c>
      <c r="Z190" t="b">
        <f>OR(Tabla4119[[#This Row],[Tiempo_normal (ns)]]&gt;$J$508,Tabla4119[[#This Row],[Tiempo_normal (ns)]]&lt;$J$509)</f>
        <v>1</v>
      </c>
      <c r="AA190" s="5">
        <v>187</v>
      </c>
      <c r="AB190" t="b">
        <f>OR(Tabla51210[[#This Row],[Tiempo_lineal (ns)]]&gt;$L$508,Tabla51210[[#This Row],[Tiempo_lineal (ns)]]&lt;$L$509)</f>
        <v>0</v>
      </c>
      <c r="AC190" t="b">
        <f>OR(Tabla51210[[#This Row],[Tiempo_normal (ns)]]&gt;$M$508,Tabla51210[[#This Row],[Tiempo_normal (ns)]]&lt;$M$509)</f>
        <v>0</v>
      </c>
      <c r="AD190" s="5">
        <v>187</v>
      </c>
      <c r="AE190" t="b">
        <f>OR(Tabla61311[[#This Row],[Tiempo_lineal (ns)]]&gt;$O$508,Tabla61311[[#This Row],[Tiempo_lineal (ns)]]&lt;$O$509)</f>
        <v>0</v>
      </c>
      <c r="AF190" s="6" t="b">
        <f>OR(Tabla61311[[#This Row],[Tiempo_normal (ns)]]&gt;$P$508,Tabla61311[[#This Row],[Tiempo_normal (ns)]]&lt;$P$509)</f>
        <v>0</v>
      </c>
    </row>
    <row r="191" spans="2:32" x14ac:dyDescent="0.3">
      <c r="B191">
        <v>188</v>
      </c>
      <c r="C191">
        <v>4337</v>
      </c>
      <c r="D191">
        <v>3885</v>
      </c>
      <c r="E191">
        <v>188</v>
      </c>
      <c r="F191">
        <v>39589</v>
      </c>
      <c r="G191">
        <v>38143</v>
      </c>
      <c r="H191">
        <v>188</v>
      </c>
      <c r="I191">
        <v>383635</v>
      </c>
      <c r="J191">
        <v>449160</v>
      </c>
      <c r="K191">
        <v>188</v>
      </c>
      <c r="L191" s="35">
        <v>4096360</v>
      </c>
      <c r="M191" s="35">
        <v>4373240</v>
      </c>
      <c r="N191">
        <v>188</v>
      </c>
      <c r="O191" s="35">
        <v>40666100</v>
      </c>
      <c r="P191" s="35">
        <v>40632700</v>
      </c>
      <c r="R191" s="7">
        <v>188</v>
      </c>
      <c r="S191" t="b">
        <f>OR(Tabla197[[#This Row],[Tiempo_lineal (ns)]]&gt;$C$508,Tabla197[[#This Row],[Tiempo_lineal (ns)]]&lt;$C$509)</f>
        <v>0</v>
      </c>
      <c r="T191" t="b">
        <f>OR(Tabla197[[#This Row],[Tiempo_normal (ns)]]&gt;$D$508,Tabla197[[#This Row],[Tiempo_normal (ns)]]&lt;$D$509)</f>
        <v>0</v>
      </c>
      <c r="U191" s="7">
        <v>188</v>
      </c>
      <c r="V191" t="b">
        <f>OR(Tabla3108[[#This Row],[Tiempo_lineal (ns)]]&gt;$F$508,Tabla3108[[#This Row],[Tiempo_lineal (ns)]]&lt;$F$509)</f>
        <v>0</v>
      </c>
      <c r="W191" t="b">
        <f>OR(Tabla3108[[#This Row],[Tiempo_normal (ns)]]&gt;$G$508,Tabla3108[[#This Row],[Tiempo_normal (ns)]]&lt;$G$509)</f>
        <v>0</v>
      </c>
      <c r="X191" s="7">
        <v>188</v>
      </c>
      <c r="Y191" t="b">
        <f>OR(Tabla4119[[#This Row],[Tiempo_lineal (ns)]]&gt;$I$508,Tabla4119[[#This Row],[Tiempo_lineal (ns)]]&lt;$I$509)</f>
        <v>0</v>
      </c>
      <c r="Z191" t="b">
        <f>OR(Tabla4119[[#This Row],[Tiempo_normal (ns)]]&gt;$J$508,Tabla4119[[#This Row],[Tiempo_normal (ns)]]&lt;$J$509)</f>
        <v>0</v>
      </c>
      <c r="AA191" s="7">
        <v>188</v>
      </c>
      <c r="AB191" t="b">
        <f>OR(Tabla51210[[#This Row],[Tiempo_lineal (ns)]]&gt;$L$508,Tabla51210[[#This Row],[Tiempo_lineal (ns)]]&lt;$L$509)</f>
        <v>0</v>
      </c>
      <c r="AC191" t="b">
        <f>OR(Tabla51210[[#This Row],[Tiempo_normal (ns)]]&gt;$M$508,Tabla51210[[#This Row],[Tiempo_normal (ns)]]&lt;$M$509)</f>
        <v>0</v>
      </c>
      <c r="AD191" s="7">
        <v>188</v>
      </c>
      <c r="AE191" t="b">
        <f>OR(Tabla61311[[#This Row],[Tiempo_lineal (ns)]]&gt;$O$508,Tabla61311[[#This Row],[Tiempo_lineal (ns)]]&lt;$O$509)</f>
        <v>0</v>
      </c>
      <c r="AF191" s="6" t="b">
        <f>OR(Tabla61311[[#This Row],[Tiempo_normal (ns)]]&gt;$P$508,Tabla61311[[#This Row],[Tiempo_normal (ns)]]&lt;$P$509)</f>
        <v>0</v>
      </c>
    </row>
    <row r="192" spans="2:32" x14ac:dyDescent="0.3">
      <c r="B192">
        <v>189</v>
      </c>
      <c r="C192">
        <v>4960</v>
      </c>
      <c r="D192">
        <v>3903</v>
      </c>
      <c r="E192">
        <v>189</v>
      </c>
      <c r="F192">
        <v>41809</v>
      </c>
      <c r="G192">
        <v>48971</v>
      </c>
      <c r="H192">
        <v>189</v>
      </c>
      <c r="I192">
        <v>419118</v>
      </c>
      <c r="J192">
        <v>425584</v>
      </c>
      <c r="K192">
        <v>189</v>
      </c>
      <c r="L192" s="35">
        <v>3941620</v>
      </c>
      <c r="M192" s="35">
        <v>3863680</v>
      </c>
      <c r="N192">
        <v>189</v>
      </c>
      <c r="O192" s="35">
        <v>41589000</v>
      </c>
      <c r="P192" s="35">
        <v>44454000</v>
      </c>
      <c r="R192" s="5">
        <v>189</v>
      </c>
      <c r="S192" t="b">
        <f>OR(Tabla197[[#This Row],[Tiempo_lineal (ns)]]&gt;$C$508,Tabla197[[#This Row],[Tiempo_lineal (ns)]]&lt;$C$509)</f>
        <v>0</v>
      </c>
      <c r="T192" t="b">
        <f>OR(Tabla197[[#This Row],[Tiempo_normal (ns)]]&gt;$D$508,Tabla197[[#This Row],[Tiempo_normal (ns)]]&lt;$D$509)</f>
        <v>0</v>
      </c>
      <c r="U192" s="5">
        <v>189</v>
      </c>
      <c r="V192" t="b">
        <f>OR(Tabla3108[[#This Row],[Tiempo_lineal (ns)]]&gt;$F$508,Tabla3108[[#This Row],[Tiempo_lineal (ns)]]&lt;$F$509)</f>
        <v>0</v>
      </c>
      <c r="W192" t="b">
        <f>OR(Tabla3108[[#This Row],[Tiempo_normal (ns)]]&gt;$G$508,Tabla3108[[#This Row],[Tiempo_normal (ns)]]&lt;$G$509)</f>
        <v>1</v>
      </c>
      <c r="X192" s="5">
        <v>189</v>
      </c>
      <c r="Y192" t="b">
        <f>OR(Tabla4119[[#This Row],[Tiempo_lineal (ns)]]&gt;$I$508,Tabla4119[[#This Row],[Tiempo_lineal (ns)]]&lt;$I$509)</f>
        <v>0</v>
      </c>
      <c r="Z192" t="b">
        <f>OR(Tabla4119[[#This Row],[Tiempo_normal (ns)]]&gt;$J$508,Tabla4119[[#This Row],[Tiempo_normal (ns)]]&lt;$J$509)</f>
        <v>0</v>
      </c>
      <c r="AA192" s="5">
        <v>189</v>
      </c>
      <c r="AB192" t="b">
        <f>OR(Tabla51210[[#This Row],[Tiempo_lineal (ns)]]&gt;$L$508,Tabla51210[[#This Row],[Tiempo_lineal (ns)]]&lt;$L$509)</f>
        <v>0</v>
      </c>
      <c r="AC192" t="b">
        <f>OR(Tabla51210[[#This Row],[Tiempo_normal (ns)]]&gt;$M$508,Tabla51210[[#This Row],[Tiempo_normal (ns)]]&lt;$M$509)</f>
        <v>0</v>
      </c>
      <c r="AD192" s="5">
        <v>189</v>
      </c>
      <c r="AE192" t="b">
        <f>OR(Tabla61311[[#This Row],[Tiempo_lineal (ns)]]&gt;$O$508,Tabla61311[[#This Row],[Tiempo_lineal (ns)]]&lt;$O$509)</f>
        <v>0</v>
      </c>
      <c r="AF192" s="6" t="b">
        <f>OR(Tabla61311[[#This Row],[Tiempo_normal (ns)]]&gt;$P$508,Tabla61311[[#This Row],[Tiempo_normal (ns)]]&lt;$P$509)</f>
        <v>0</v>
      </c>
    </row>
    <row r="193" spans="2:32" x14ac:dyDescent="0.3">
      <c r="B193">
        <v>190</v>
      </c>
      <c r="C193">
        <v>4935</v>
      </c>
      <c r="D193">
        <v>3979</v>
      </c>
      <c r="E193">
        <v>190</v>
      </c>
      <c r="F193">
        <v>40479</v>
      </c>
      <c r="G193">
        <v>38265</v>
      </c>
      <c r="H193">
        <v>190</v>
      </c>
      <c r="I193">
        <v>412719</v>
      </c>
      <c r="J193">
        <v>408007</v>
      </c>
      <c r="K193">
        <v>190</v>
      </c>
      <c r="L193" s="35">
        <v>4093390</v>
      </c>
      <c r="M193" s="35">
        <v>4445760</v>
      </c>
      <c r="N193">
        <v>190</v>
      </c>
      <c r="O193" s="35">
        <v>40654400</v>
      </c>
      <c r="P193" s="35">
        <v>41185100</v>
      </c>
      <c r="R193" s="7">
        <v>190</v>
      </c>
      <c r="S193" t="b">
        <f>OR(Tabla197[[#This Row],[Tiempo_lineal (ns)]]&gt;$C$508,Tabla197[[#This Row],[Tiempo_lineal (ns)]]&lt;$C$509)</f>
        <v>0</v>
      </c>
      <c r="T193" t="b">
        <f>OR(Tabla197[[#This Row],[Tiempo_normal (ns)]]&gt;$D$508,Tabla197[[#This Row],[Tiempo_normal (ns)]]&lt;$D$509)</f>
        <v>0</v>
      </c>
      <c r="U193" s="7">
        <v>190</v>
      </c>
      <c r="V193" t="b">
        <f>OR(Tabla3108[[#This Row],[Tiempo_lineal (ns)]]&gt;$F$508,Tabla3108[[#This Row],[Tiempo_lineal (ns)]]&lt;$F$509)</f>
        <v>0</v>
      </c>
      <c r="W193" t="b">
        <f>OR(Tabla3108[[#This Row],[Tiempo_normal (ns)]]&gt;$G$508,Tabla3108[[#This Row],[Tiempo_normal (ns)]]&lt;$G$509)</f>
        <v>0</v>
      </c>
      <c r="X193" s="7">
        <v>190</v>
      </c>
      <c r="Y193" t="b">
        <f>OR(Tabla4119[[#This Row],[Tiempo_lineal (ns)]]&gt;$I$508,Tabla4119[[#This Row],[Tiempo_lineal (ns)]]&lt;$I$509)</f>
        <v>0</v>
      </c>
      <c r="Z193" t="b">
        <f>OR(Tabla4119[[#This Row],[Tiempo_normal (ns)]]&gt;$J$508,Tabla4119[[#This Row],[Tiempo_normal (ns)]]&lt;$J$509)</f>
        <v>0</v>
      </c>
      <c r="AA193" s="7">
        <v>190</v>
      </c>
      <c r="AB193" t="b">
        <f>OR(Tabla51210[[#This Row],[Tiempo_lineal (ns)]]&gt;$L$508,Tabla51210[[#This Row],[Tiempo_lineal (ns)]]&lt;$L$509)</f>
        <v>0</v>
      </c>
      <c r="AC193" t="b">
        <f>OR(Tabla51210[[#This Row],[Tiempo_normal (ns)]]&gt;$M$508,Tabla51210[[#This Row],[Tiempo_normal (ns)]]&lt;$M$509)</f>
        <v>0</v>
      </c>
      <c r="AD193" s="7">
        <v>190</v>
      </c>
      <c r="AE193" t="b">
        <f>OR(Tabla61311[[#This Row],[Tiempo_lineal (ns)]]&gt;$O$508,Tabla61311[[#This Row],[Tiempo_lineal (ns)]]&lt;$O$509)</f>
        <v>0</v>
      </c>
      <c r="AF193" s="6" t="b">
        <f>OR(Tabla61311[[#This Row],[Tiempo_normal (ns)]]&gt;$P$508,Tabla61311[[#This Row],[Tiempo_normal (ns)]]&lt;$P$509)</f>
        <v>0</v>
      </c>
    </row>
    <row r="194" spans="2:32" x14ac:dyDescent="0.3">
      <c r="B194">
        <v>191</v>
      </c>
      <c r="C194">
        <v>4509</v>
      </c>
      <c r="D194">
        <v>3948</v>
      </c>
      <c r="E194">
        <v>191</v>
      </c>
      <c r="F194">
        <v>40201</v>
      </c>
      <c r="G194">
        <v>38042</v>
      </c>
      <c r="H194">
        <v>191</v>
      </c>
      <c r="I194">
        <v>441316</v>
      </c>
      <c r="J194">
        <v>397631</v>
      </c>
      <c r="K194">
        <v>191</v>
      </c>
      <c r="L194" s="35">
        <v>4267220</v>
      </c>
      <c r="M194" s="35">
        <v>3976070</v>
      </c>
      <c r="N194">
        <v>191</v>
      </c>
      <c r="O194" s="35">
        <v>45997300</v>
      </c>
      <c r="P194" s="35">
        <v>45063000</v>
      </c>
      <c r="R194" s="5">
        <v>191</v>
      </c>
      <c r="S194" t="b">
        <f>OR(Tabla197[[#This Row],[Tiempo_lineal (ns)]]&gt;$C$508,Tabla197[[#This Row],[Tiempo_lineal (ns)]]&lt;$C$509)</f>
        <v>0</v>
      </c>
      <c r="T194" t="b">
        <f>OR(Tabla197[[#This Row],[Tiempo_normal (ns)]]&gt;$D$508,Tabla197[[#This Row],[Tiempo_normal (ns)]]&lt;$D$509)</f>
        <v>0</v>
      </c>
      <c r="U194" s="5">
        <v>191</v>
      </c>
      <c r="V194" t="b">
        <f>OR(Tabla3108[[#This Row],[Tiempo_lineal (ns)]]&gt;$F$508,Tabla3108[[#This Row],[Tiempo_lineal (ns)]]&lt;$F$509)</f>
        <v>0</v>
      </c>
      <c r="W194" t="b">
        <f>OR(Tabla3108[[#This Row],[Tiempo_normal (ns)]]&gt;$G$508,Tabla3108[[#This Row],[Tiempo_normal (ns)]]&lt;$G$509)</f>
        <v>0</v>
      </c>
      <c r="X194" s="5">
        <v>191</v>
      </c>
      <c r="Y194" t="b">
        <f>OR(Tabla4119[[#This Row],[Tiempo_lineal (ns)]]&gt;$I$508,Tabla4119[[#This Row],[Tiempo_lineal (ns)]]&lt;$I$509)</f>
        <v>0</v>
      </c>
      <c r="Z194" t="b">
        <f>OR(Tabla4119[[#This Row],[Tiempo_normal (ns)]]&gt;$J$508,Tabla4119[[#This Row],[Tiempo_normal (ns)]]&lt;$J$509)</f>
        <v>0</v>
      </c>
      <c r="AA194" s="5">
        <v>191</v>
      </c>
      <c r="AB194" t="b">
        <f>OR(Tabla51210[[#This Row],[Tiempo_lineal (ns)]]&gt;$L$508,Tabla51210[[#This Row],[Tiempo_lineal (ns)]]&lt;$L$509)</f>
        <v>0</v>
      </c>
      <c r="AC194" t="b">
        <f>OR(Tabla51210[[#This Row],[Tiempo_normal (ns)]]&gt;$M$508,Tabla51210[[#This Row],[Tiempo_normal (ns)]]&lt;$M$509)</f>
        <v>0</v>
      </c>
      <c r="AD194" s="5">
        <v>191</v>
      </c>
      <c r="AE194" t="b">
        <f>OR(Tabla61311[[#This Row],[Tiempo_lineal (ns)]]&gt;$O$508,Tabla61311[[#This Row],[Tiempo_lineal (ns)]]&lt;$O$509)</f>
        <v>0</v>
      </c>
      <c r="AF194" s="6" t="b">
        <f>OR(Tabla61311[[#This Row],[Tiempo_normal (ns)]]&gt;$P$508,Tabla61311[[#This Row],[Tiempo_normal (ns)]]&lt;$P$509)</f>
        <v>0</v>
      </c>
    </row>
    <row r="195" spans="2:32" x14ac:dyDescent="0.3">
      <c r="B195">
        <v>192</v>
      </c>
      <c r="C195">
        <v>4395</v>
      </c>
      <c r="D195">
        <v>3932</v>
      </c>
      <c r="E195">
        <v>192</v>
      </c>
      <c r="F195">
        <v>38659</v>
      </c>
      <c r="G195">
        <v>37827</v>
      </c>
      <c r="H195">
        <v>192</v>
      </c>
      <c r="I195">
        <v>468923</v>
      </c>
      <c r="J195">
        <v>381555</v>
      </c>
      <c r="K195">
        <v>192</v>
      </c>
      <c r="L195" s="35">
        <v>4025610</v>
      </c>
      <c r="M195" s="35">
        <v>3939290</v>
      </c>
      <c r="N195">
        <v>192</v>
      </c>
      <c r="O195" s="35">
        <v>51582800</v>
      </c>
      <c r="P195" s="35">
        <v>40838000</v>
      </c>
      <c r="R195" s="7">
        <v>192</v>
      </c>
      <c r="S195" t="b">
        <f>OR(Tabla197[[#This Row],[Tiempo_lineal (ns)]]&gt;$C$508,Tabla197[[#This Row],[Tiempo_lineal (ns)]]&lt;$C$509)</f>
        <v>0</v>
      </c>
      <c r="T195" t="b">
        <f>OR(Tabla197[[#This Row],[Tiempo_normal (ns)]]&gt;$D$508,Tabla197[[#This Row],[Tiempo_normal (ns)]]&lt;$D$509)</f>
        <v>0</v>
      </c>
      <c r="U195" s="7">
        <v>192</v>
      </c>
      <c r="V195" t="b">
        <f>OR(Tabla3108[[#This Row],[Tiempo_lineal (ns)]]&gt;$F$508,Tabla3108[[#This Row],[Tiempo_lineal (ns)]]&lt;$F$509)</f>
        <v>0</v>
      </c>
      <c r="W195" t="b">
        <f>OR(Tabla3108[[#This Row],[Tiempo_normal (ns)]]&gt;$G$508,Tabla3108[[#This Row],[Tiempo_normal (ns)]]&lt;$G$509)</f>
        <v>0</v>
      </c>
      <c r="X195" s="7">
        <v>192</v>
      </c>
      <c r="Y195" t="b">
        <f>OR(Tabla4119[[#This Row],[Tiempo_lineal (ns)]]&gt;$I$508,Tabla4119[[#This Row],[Tiempo_lineal (ns)]]&lt;$I$509)</f>
        <v>0</v>
      </c>
      <c r="Z195" t="b">
        <f>OR(Tabla4119[[#This Row],[Tiempo_normal (ns)]]&gt;$J$508,Tabla4119[[#This Row],[Tiempo_normal (ns)]]&lt;$J$509)</f>
        <v>0</v>
      </c>
      <c r="AA195" s="7">
        <v>192</v>
      </c>
      <c r="AB195" t="b">
        <f>OR(Tabla51210[[#This Row],[Tiempo_lineal (ns)]]&gt;$L$508,Tabla51210[[#This Row],[Tiempo_lineal (ns)]]&lt;$L$509)</f>
        <v>0</v>
      </c>
      <c r="AC195" t="b">
        <f>OR(Tabla51210[[#This Row],[Tiempo_normal (ns)]]&gt;$M$508,Tabla51210[[#This Row],[Tiempo_normal (ns)]]&lt;$M$509)</f>
        <v>0</v>
      </c>
      <c r="AD195" s="7">
        <v>192</v>
      </c>
      <c r="AE195" t="b">
        <f>OR(Tabla61311[[#This Row],[Tiempo_lineal (ns)]]&gt;$O$508,Tabla61311[[#This Row],[Tiempo_lineal (ns)]]&lt;$O$509)</f>
        <v>1</v>
      </c>
      <c r="AF195" s="6" t="b">
        <f>OR(Tabla61311[[#This Row],[Tiempo_normal (ns)]]&gt;$P$508,Tabla61311[[#This Row],[Tiempo_normal (ns)]]&lt;$P$509)</f>
        <v>0</v>
      </c>
    </row>
    <row r="196" spans="2:32" x14ac:dyDescent="0.3">
      <c r="B196">
        <v>193</v>
      </c>
      <c r="C196">
        <v>4666</v>
      </c>
      <c r="D196">
        <v>4868</v>
      </c>
      <c r="E196">
        <v>193</v>
      </c>
      <c r="F196">
        <v>40780</v>
      </c>
      <c r="G196">
        <v>37766</v>
      </c>
      <c r="H196">
        <v>193</v>
      </c>
      <c r="I196">
        <v>384179</v>
      </c>
      <c r="J196">
        <v>377066</v>
      </c>
      <c r="K196">
        <v>193</v>
      </c>
      <c r="L196" s="35">
        <v>4104350</v>
      </c>
      <c r="M196" s="35">
        <v>4099890</v>
      </c>
      <c r="N196">
        <v>193</v>
      </c>
      <c r="O196" s="35">
        <v>43472300</v>
      </c>
      <c r="P196" s="35">
        <v>41996700</v>
      </c>
      <c r="R196" s="5">
        <v>193</v>
      </c>
      <c r="S196" t="b">
        <f>OR(Tabla197[[#This Row],[Tiempo_lineal (ns)]]&gt;$C$508,Tabla197[[#This Row],[Tiempo_lineal (ns)]]&lt;$C$509)</f>
        <v>0</v>
      </c>
      <c r="T196" t="b">
        <f>OR(Tabla197[[#This Row],[Tiempo_normal (ns)]]&gt;$D$508,Tabla197[[#This Row],[Tiempo_normal (ns)]]&lt;$D$509)</f>
        <v>0</v>
      </c>
      <c r="U196" s="5">
        <v>193</v>
      </c>
      <c r="V196" t="b">
        <f>OR(Tabla3108[[#This Row],[Tiempo_lineal (ns)]]&gt;$F$508,Tabla3108[[#This Row],[Tiempo_lineal (ns)]]&lt;$F$509)</f>
        <v>0</v>
      </c>
      <c r="W196" t="b">
        <f>OR(Tabla3108[[#This Row],[Tiempo_normal (ns)]]&gt;$G$508,Tabla3108[[#This Row],[Tiempo_normal (ns)]]&lt;$G$509)</f>
        <v>0</v>
      </c>
      <c r="X196" s="5">
        <v>193</v>
      </c>
      <c r="Y196" t="b">
        <f>OR(Tabla4119[[#This Row],[Tiempo_lineal (ns)]]&gt;$I$508,Tabla4119[[#This Row],[Tiempo_lineal (ns)]]&lt;$I$509)</f>
        <v>0</v>
      </c>
      <c r="Z196" t="b">
        <f>OR(Tabla4119[[#This Row],[Tiempo_normal (ns)]]&gt;$J$508,Tabla4119[[#This Row],[Tiempo_normal (ns)]]&lt;$J$509)</f>
        <v>0</v>
      </c>
      <c r="AA196" s="5">
        <v>193</v>
      </c>
      <c r="AB196" t="b">
        <f>OR(Tabla51210[[#This Row],[Tiempo_lineal (ns)]]&gt;$L$508,Tabla51210[[#This Row],[Tiempo_lineal (ns)]]&lt;$L$509)</f>
        <v>0</v>
      </c>
      <c r="AC196" t="b">
        <f>OR(Tabla51210[[#This Row],[Tiempo_normal (ns)]]&gt;$M$508,Tabla51210[[#This Row],[Tiempo_normal (ns)]]&lt;$M$509)</f>
        <v>0</v>
      </c>
      <c r="AD196" s="5">
        <v>193</v>
      </c>
      <c r="AE196" t="b">
        <f>OR(Tabla61311[[#This Row],[Tiempo_lineal (ns)]]&gt;$O$508,Tabla61311[[#This Row],[Tiempo_lineal (ns)]]&lt;$O$509)</f>
        <v>0</v>
      </c>
      <c r="AF196" s="6" t="b">
        <f>OR(Tabla61311[[#This Row],[Tiempo_normal (ns)]]&gt;$P$508,Tabla61311[[#This Row],[Tiempo_normal (ns)]]&lt;$P$509)</f>
        <v>0</v>
      </c>
    </row>
    <row r="197" spans="2:32" x14ac:dyDescent="0.3">
      <c r="B197">
        <v>194</v>
      </c>
      <c r="C197">
        <v>4443</v>
      </c>
      <c r="D197">
        <v>4446</v>
      </c>
      <c r="E197">
        <v>194</v>
      </c>
      <c r="F197">
        <v>40807</v>
      </c>
      <c r="G197">
        <v>45646</v>
      </c>
      <c r="H197">
        <v>194</v>
      </c>
      <c r="I197">
        <v>430485</v>
      </c>
      <c r="J197">
        <v>384090</v>
      </c>
      <c r="K197">
        <v>194</v>
      </c>
      <c r="L197" s="35">
        <v>4185830</v>
      </c>
      <c r="M197" s="35">
        <v>4048700</v>
      </c>
      <c r="N197">
        <v>194</v>
      </c>
      <c r="O197" s="35">
        <v>41945200</v>
      </c>
      <c r="P197" s="35">
        <v>42139100</v>
      </c>
      <c r="R197" s="7">
        <v>194</v>
      </c>
      <c r="S197" t="b">
        <f>OR(Tabla197[[#This Row],[Tiempo_lineal (ns)]]&gt;$C$508,Tabla197[[#This Row],[Tiempo_lineal (ns)]]&lt;$C$509)</f>
        <v>0</v>
      </c>
      <c r="T197" t="b">
        <f>OR(Tabla197[[#This Row],[Tiempo_normal (ns)]]&gt;$D$508,Tabla197[[#This Row],[Tiempo_normal (ns)]]&lt;$D$509)</f>
        <v>0</v>
      </c>
      <c r="U197" s="7">
        <v>194</v>
      </c>
      <c r="V197" t="b">
        <f>OR(Tabla3108[[#This Row],[Tiempo_lineal (ns)]]&gt;$F$508,Tabla3108[[#This Row],[Tiempo_lineal (ns)]]&lt;$F$509)</f>
        <v>0</v>
      </c>
      <c r="W197" t="b">
        <f>OR(Tabla3108[[#This Row],[Tiempo_normal (ns)]]&gt;$G$508,Tabla3108[[#This Row],[Tiempo_normal (ns)]]&lt;$G$509)</f>
        <v>1</v>
      </c>
      <c r="X197" s="7">
        <v>194</v>
      </c>
      <c r="Y197" t="b">
        <f>OR(Tabla4119[[#This Row],[Tiempo_lineal (ns)]]&gt;$I$508,Tabla4119[[#This Row],[Tiempo_lineal (ns)]]&lt;$I$509)</f>
        <v>0</v>
      </c>
      <c r="Z197" t="b">
        <f>OR(Tabla4119[[#This Row],[Tiempo_normal (ns)]]&gt;$J$508,Tabla4119[[#This Row],[Tiempo_normal (ns)]]&lt;$J$509)</f>
        <v>0</v>
      </c>
      <c r="AA197" s="7">
        <v>194</v>
      </c>
      <c r="AB197" t="b">
        <f>OR(Tabla51210[[#This Row],[Tiempo_lineal (ns)]]&gt;$L$508,Tabla51210[[#This Row],[Tiempo_lineal (ns)]]&lt;$L$509)</f>
        <v>0</v>
      </c>
      <c r="AC197" t="b">
        <f>OR(Tabla51210[[#This Row],[Tiempo_normal (ns)]]&gt;$M$508,Tabla51210[[#This Row],[Tiempo_normal (ns)]]&lt;$M$509)</f>
        <v>0</v>
      </c>
      <c r="AD197" s="7">
        <v>194</v>
      </c>
      <c r="AE197" t="b">
        <f>OR(Tabla61311[[#This Row],[Tiempo_lineal (ns)]]&gt;$O$508,Tabla61311[[#This Row],[Tiempo_lineal (ns)]]&lt;$O$509)</f>
        <v>0</v>
      </c>
      <c r="AF197" s="6" t="b">
        <f>OR(Tabla61311[[#This Row],[Tiempo_normal (ns)]]&gt;$P$508,Tabla61311[[#This Row],[Tiempo_normal (ns)]]&lt;$P$509)</f>
        <v>0</v>
      </c>
    </row>
    <row r="198" spans="2:32" x14ac:dyDescent="0.3">
      <c r="B198">
        <v>195</v>
      </c>
      <c r="C198">
        <v>5055</v>
      </c>
      <c r="D198">
        <v>4896</v>
      </c>
      <c r="E198">
        <v>195</v>
      </c>
      <c r="F198">
        <v>38174</v>
      </c>
      <c r="G198">
        <v>38678</v>
      </c>
      <c r="H198">
        <v>195</v>
      </c>
      <c r="I198">
        <v>462819</v>
      </c>
      <c r="J198">
        <v>378550</v>
      </c>
      <c r="K198">
        <v>195</v>
      </c>
      <c r="L198" s="35">
        <v>3949000</v>
      </c>
      <c r="M198" s="35">
        <v>4444210</v>
      </c>
      <c r="N198">
        <v>195</v>
      </c>
      <c r="O198" s="35">
        <v>40530000</v>
      </c>
      <c r="P198" s="35">
        <v>41088000</v>
      </c>
      <c r="R198" s="5">
        <v>195</v>
      </c>
      <c r="S198" t="b">
        <f>OR(Tabla197[[#This Row],[Tiempo_lineal (ns)]]&gt;$C$508,Tabla197[[#This Row],[Tiempo_lineal (ns)]]&lt;$C$509)</f>
        <v>0</v>
      </c>
      <c r="T198" t="b">
        <f>OR(Tabla197[[#This Row],[Tiempo_normal (ns)]]&gt;$D$508,Tabla197[[#This Row],[Tiempo_normal (ns)]]&lt;$D$509)</f>
        <v>0</v>
      </c>
      <c r="U198" s="5">
        <v>195</v>
      </c>
      <c r="V198" t="b">
        <f>OR(Tabla3108[[#This Row],[Tiempo_lineal (ns)]]&gt;$F$508,Tabla3108[[#This Row],[Tiempo_lineal (ns)]]&lt;$F$509)</f>
        <v>0</v>
      </c>
      <c r="W198" t="b">
        <f>OR(Tabla3108[[#This Row],[Tiempo_normal (ns)]]&gt;$G$508,Tabla3108[[#This Row],[Tiempo_normal (ns)]]&lt;$G$509)</f>
        <v>0</v>
      </c>
      <c r="X198" s="5">
        <v>195</v>
      </c>
      <c r="Y198" t="b">
        <f>OR(Tabla4119[[#This Row],[Tiempo_lineal (ns)]]&gt;$I$508,Tabla4119[[#This Row],[Tiempo_lineal (ns)]]&lt;$I$509)</f>
        <v>0</v>
      </c>
      <c r="Z198" t="b">
        <f>OR(Tabla4119[[#This Row],[Tiempo_normal (ns)]]&gt;$J$508,Tabla4119[[#This Row],[Tiempo_normal (ns)]]&lt;$J$509)</f>
        <v>0</v>
      </c>
      <c r="AA198" s="5">
        <v>195</v>
      </c>
      <c r="AB198" t="b">
        <f>OR(Tabla51210[[#This Row],[Tiempo_lineal (ns)]]&gt;$L$508,Tabla51210[[#This Row],[Tiempo_lineal (ns)]]&lt;$L$509)</f>
        <v>0</v>
      </c>
      <c r="AC198" t="b">
        <f>OR(Tabla51210[[#This Row],[Tiempo_normal (ns)]]&gt;$M$508,Tabla51210[[#This Row],[Tiempo_normal (ns)]]&lt;$M$509)</f>
        <v>0</v>
      </c>
      <c r="AD198" s="5">
        <v>195</v>
      </c>
      <c r="AE198" t="b">
        <f>OR(Tabla61311[[#This Row],[Tiempo_lineal (ns)]]&gt;$O$508,Tabla61311[[#This Row],[Tiempo_lineal (ns)]]&lt;$O$509)</f>
        <v>0</v>
      </c>
      <c r="AF198" s="6" t="b">
        <f>OR(Tabla61311[[#This Row],[Tiempo_normal (ns)]]&gt;$P$508,Tabla61311[[#This Row],[Tiempo_normal (ns)]]&lt;$P$509)</f>
        <v>0</v>
      </c>
    </row>
    <row r="199" spans="2:32" x14ac:dyDescent="0.3">
      <c r="B199">
        <v>196</v>
      </c>
      <c r="C199">
        <v>4632</v>
      </c>
      <c r="D199">
        <v>3999</v>
      </c>
      <c r="E199">
        <v>196</v>
      </c>
      <c r="F199">
        <v>39724</v>
      </c>
      <c r="G199">
        <v>39399</v>
      </c>
      <c r="H199">
        <v>196</v>
      </c>
      <c r="I199">
        <v>386520</v>
      </c>
      <c r="J199">
        <v>388779</v>
      </c>
      <c r="K199">
        <v>196</v>
      </c>
      <c r="L199" s="35">
        <v>4213600</v>
      </c>
      <c r="M199" s="35">
        <v>4559470</v>
      </c>
      <c r="N199">
        <v>196</v>
      </c>
      <c r="O199" s="35">
        <v>40379000</v>
      </c>
      <c r="P199" s="35">
        <v>43090800</v>
      </c>
      <c r="R199" s="7">
        <v>196</v>
      </c>
      <c r="S199" t="b">
        <f>OR(Tabla197[[#This Row],[Tiempo_lineal (ns)]]&gt;$C$508,Tabla197[[#This Row],[Tiempo_lineal (ns)]]&lt;$C$509)</f>
        <v>0</v>
      </c>
      <c r="T199" t="b">
        <f>OR(Tabla197[[#This Row],[Tiempo_normal (ns)]]&gt;$D$508,Tabla197[[#This Row],[Tiempo_normal (ns)]]&lt;$D$509)</f>
        <v>0</v>
      </c>
      <c r="U199" s="7">
        <v>196</v>
      </c>
      <c r="V199" t="b">
        <f>OR(Tabla3108[[#This Row],[Tiempo_lineal (ns)]]&gt;$F$508,Tabla3108[[#This Row],[Tiempo_lineal (ns)]]&lt;$F$509)</f>
        <v>0</v>
      </c>
      <c r="W199" t="b">
        <f>OR(Tabla3108[[#This Row],[Tiempo_normal (ns)]]&gt;$G$508,Tabla3108[[#This Row],[Tiempo_normal (ns)]]&lt;$G$509)</f>
        <v>0</v>
      </c>
      <c r="X199" s="7">
        <v>196</v>
      </c>
      <c r="Y199" t="b">
        <f>OR(Tabla4119[[#This Row],[Tiempo_lineal (ns)]]&gt;$I$508,Tabla4119[[#This Row],[Tiempo_lineal (ns)]]&lt;$I$509)</f>
        <v>0</v>
      </c>
      <c r="Z199" t="b">
        <f>OR(Tabla4119[[#This Row],[Tiempo_normal (ns)]]&gt;$J$508,Tabla4119[[#This Row],[Tiempo_normal (ns)]]&lt;$J$509)</f>
        <v>0</v>
      </c>
      <c r="AA199" s="7">
        <v>196</v>
      </c>
      <c r="AB199" t="b">
        <f>OR(Tabla51210[[#This Row],[Tiempo_lineal (ns)]]&gt;$L$508,Tabla51210[[#This Row],[Tiempo_lineal (ns)]]&lt;$L$509)</f>
        <v>0</v>
      </c>
      <c r="AC199" t="b">
        <f>OR(Tabla51210[[#This Row],[Tiempo_normal (ns)]]&gt;$M$508,Tabla51210[[#This Row],[Tiempo_normal (ns)]]&lt;$M$509)</f>
        <v>0</v>
      </c>
      <c r="AD199" s="7">
        <v>196</v>
      </c>
      <c r="AE199" t="b">
        <f>OR(Tabla61311[[#This Row],[Tiempo_lineal (ns)]]&gt;$O$508,Tabla61311[[#This Row],[Tiempo_lineal (ns)]]&lt;$O$509)</f>
        <v>0</v>
      </c>
      <c r="AF199" s="6" t="b">
        <f>OR(Tabla61311[[#This Row],[Tiempo_normal (ns)]]&gt;$P$508,Tabla61311[[#This Row],[Tiempo_normal (ns)]]&lt;$P$509)</f>
        <v>0</v>
      </c>
    </row>
    <row r="200" spans="2:32" x14ac:dyDescent="0.3">
      <c r="B200">
        <v>197</v>
      </c>
      <c r="C200">
        <v>4435</v>
      </c>
      <c r="D200">
        <v>6045</v>
      </c>
      <c r="E200">
        <v>197</v>
      </c>
      <c r="F200">
        <v>39498</v>
      </c>
      <c r="G200">
        <v>37456</v>
      </c>
      <c r="H200">
        <v>197</v>
      </c>
      <c r="I200">
        <v>389240</v>
      </c>
      <c r="J200">
        <v>380489</v>
      </c>
      <c r="K200">
        <v>197</v>
      </c>
      <c r="L200" s="35">
        <v>4234650</v>
      </c>
      <c r="M200" s="35">
        <v>3944210</v>
      </c>
      <c r="N200">
        <v>197</v>
      </c>
      <c r="O200" s="35">
        <v>42435600</v>
      </c>
      <c r="P200" s="35">
        <v>39974300</v>
      </c>
      <c r="R200" s="5">
        <v>197</v>
      </c>
      <c r="S200" t="b">
        <f>OR(Tabla197[[#This Row],[Tiempo_lineal (ns)]]&gt;$C$508,Tabla197[[#This Row],[Tiempo_lineal (ns)]]&lt;$C$509)</f>
        <v>0</v>
      </c>
      <c r="T200" t="b">
        <f>OR(Tabla197[[#This Row],[Tiempo_normal (ns)]]&gt;$D$508,Tabla197[[#This Row],[Tiempo_normal (ns)]]&lt;$D$509)</f>
        <v>1</v>
      </c>
      <c r="U200" s="5">
        <v>197</v>
      </c>
      <c r="V200" t="b">
        <f>OR(Tabla3108[[#This Row],[Tiempo_lineal (ns)]]&gt;$F$508,Tabla3108[[#This Row],[Tiempo_lineal (ns)]]&lt;$F$509)</f>
        <v>0</v>
      </c>
      <c r="W200" t="b">
        <f>OR(Tabla3108[[#This Row],[Tiempo_normal (ns)]]&gt;$G$508,Tabla3108[[#This Row],[Tiempo_normal (ns)]]&lt;$G$509)</f>
        <v>0</v>
      </c>
      <c r="X200" s="5">
        <v>197</v>
      </c>
      <c r="Y200" t="b">
        <f>OR(Tabla4119[[#This Row],[Tiempo_lineal (ns)]]&gt;$I$508,Tabla4119[[#This Row],[Tiempo_lineal (ns)]]&lt;$I$509)</f>
        <v>0</v>
      </c>
      <c r="Z200" t="b">
        <f>OR(Tabla4119[[#This Row],[Tiempo_normal (ns)]]&gt;$J$508,Tabla4119[[#This Row],[Tiempo_normal (ns)]]&lt;$J$509)</f>
        <v>0</v>
      </c>
      <c r="AA200" s="5">
        <v>197</v>
      </c>
      <c r="AB200" t="b">
        <f>OR(Tabla51210[[#This Row],[Tiempo_lineal (ns)]]&gt;$L$508,Tabla51210[[#This Row],[Tiempo_lineal (ns)]]&lt;$L$509)</f>
        <v>0</v>
      </c>
      <c r="AC200" t="b">
        <f>OR(Tabla51210[[#This Row],[Tiempo_normal (ns)]]&gt;$M$508,Tabla51210[[#This Row],[Tiempo_normal (ns)]]&lt;$M$509)</f>
        <v>0</v>
      </c>
      <c r="AD200" s="5">
        <v>197</v>
      </c>
      <c r="AE200" t="b">
        <f>OR(Tabla61311[[#This Row],[Tiempo_lineal (ns)]]&gt;$O$508,Tabla61311[[#This Row],[Tiempo_lineal (ns)]]&lt;$O$509)</f>
        <v>0</v>
      </c>
      <c r="AF200" s="6" t="b">
        <f>OR(Tabla61311[[#This Row],[Tiempo_normal (ns)]]&gt;$P$508,Tabla61311[[#This Row],[Tiempo_normal (ns)]]&lt;$P$509)</f>
        <v>0</v>
      </c>
    </row>
    <row r="201" spans="2:32" x14ac:dyDescent="0.3">
      <c r="B201">
        <v>198</v>
      </c>
      <c r="C201">
        <v>4482</v>
      </c>
      <c r="D201">
        <v>4188</v>
      </c>
      <c r="E201">
        <v>198</v>
      </c>
      <c r="F201">
        <v>38410</v>
      </c>
      <c r="G201">
        <v>37598</v>
      </c>
      <c r="H201">
        <v>198</v>
      </c>
      <c r="I201">
        <v>445335</v>
      </c>
      <c r="J201">
        <v>383104</v>
      </c>
      <c r="K201">
        <v>198</v>
      </c>
      <c r="L201" s="35">
        <v>4254380</v>
      </c>
      <c r="M201" s="35">
        <v>3996840</v>
      </c>
      <c r="N201">
        <v>198</v>
      </c>
      <c r="O201" s="35">
        <v>40729000</v>
      </c>
      <c r="P201" s="35">
        <v>41708800</v>
      </c>
      <c r="R201" s="7">
        <v>198</v>
      </c>
      <c r="S201" t="b">
        <f>OR(Tabla197[[#This Row],[Tiempo_lineal (ns)]]&gt;$C$508,Tabla197[[#This Row],[Tiempo_lineal (ns)]]&lt;$C$509)</f>
        <v>0</v>
      </c>
      <c r="T201" t="b">
        <f>OR(Tabla197[[#This Row],[Tiempo_normal (ns)]]&gt;$D$508,Tabla197[[#This Row],[Tiempo_normal (ns)]]&lt;$D$509)</f>
        <v>0</v>
      </c>
      <c r="U201" s="7">
        <v>198</v>
      </c>
      <c r="V201" t="b">
        <f>OR(Tabla3108[[#This Row],[Tiempo_lineal (ns)]]&gt;$F$508,Tabla3108[[#This Row],[Tiempo_lineal (ns)]]&lt;$F$509)</f>
        <v>0</v>
      </c>
      <c r="W201" t="b">
        <f>OR(Tabla3108[[#This Row],[Tiempo_normal (ns)]]&gt;$G$508,Tabla3108[[#This Row],[Tiempo_normal (ns)]]&lt;$G$509)</f>
        <v>0</v>
      </c>
      <c r="X201" s="7">
        <v>198</v>
      </c>
      <c r="Y201" t="b">
        <f>OR(Tabla4119[[#This Row],[Tiempo_lineal (ns)]]&gt;$I$508,Tabla4119[[#This Row],[Tiempo_lineal (ns)]]&lt;$I$509)</f>
        <v>0</v>
      </c>
      <c r="Z201" t="b">
        <f>OR(Tabla4119[[#This Row],[Tiempo_normal (ns)]]&gt;$J$508,Tabla4119[[#This Row],[Tiempo_normal (ns)]]&lt;$J$509)</f>
        <v>0</v>
      </c>
      <c r="AA201" s="7">
        <v>198</v>
      </c>
      <c r="AB201" t="b">
        <f>OR(Tabla51210[[#This Row],[Tiempo_lineal (ns)]]&gt;$L$508,Tabla51210[[#This Row],[Tiempo_lineal (ns)]]&lt;$L$509)</f>
        <v>0</v>
      </c>
      <c r="AC201" t="b">
        <f>OR(Tabla51210[[#This Row],[Tiempo_normal (ns)]]&gt;$M$508,Tabla51210[[#This Row],[Tiempo_normal (ns)]]&lt;$M$509)</f>
        <v>0</v>
      </c>
      <c r="AD201" s="7">
        <v>198</v>
      </c>
      <c r="AE201" t="b">
        <f>OR(Tabla61311[[#This Row],[Tiempo_lineal (ns)]]&gt;$O$508,Tabla61311[[#This Row],[Tiempo_lineal (ns)]]&lt;$O$509)</f>
        <v>0</v>
      </c>
      <c r="AF201" s="6" t="b">
        <f>OR(Tabla61311[[#This Row],[Tiempo_normal (ns)]]&gt;$P$508,Tabla61311[[#This Row],[Tiempo_normal (ns)]]&lt;$P$509)</f>
        <v>0</v>
      </c>
    </row>
    <row r="202" spans="2:32" x14ac:dyDescent="0.3">
      <c r="B202">
        <v>199</v>
      </c>
      <c r="C202">
        <v>4642</v>
      </c>
      <c r="D202">
        <v>5184</v>
      </c>
      <c r="E202">
        <v>199</v>
      </c>
      <c r="F202">
        <v>39440</v>
      </c>
      <c r="G202">
        <v>51826</v>
      </c>
      <c r="H202">
        <v>199</v>
      </c>
      <c r="I202">
        <v>437012</v>
      </c>
      <c r="J202">
        <v>384823</v>
      </c>
      <c r="K202">
        <v>199</v>
      </c>
      <c r="L202" s="35">
        <v>4299500</v>
      </c>
      <c r="M202" s="35">
        <v>4073200</v>
      </c>
      <c r="N202">
        <v>199</v>
      </c>
      <c r="O202" s="35">
        <v>45203700</v>
      </c>
      <c r="P202" s="35">
        <v>41347600</v>
      </c>
      <c r="R202" s="5">
        <v>199</v>
      </c>
      <c r="S202" t="b">
        <f>OR(Tabla197[[#This Row],[Tiempo_lineal (ns)]]&gt;$C$508,Tabla197[[#This Row],[Tiempo_lineal (ns)]]&lt;$C$509)</f>
        <v>0</v>
      </c>
      <c r="T202" t="b">
        <f>OR(Tabla197[[#This Row],[Tiempo_normal (ns)]]&gt;$D$508,Tabla197[[#This Row],[Tiempo_normal (ns)]]&lt;$D$509)</f>
        <v>0</v>
      </c>
      <c r="U202" s="5">
        <v>199</v>
      </c>
      <c r="V202" t="b">
        <f>OR(Tabla3108[[#This Row],[Tiempo_lineal (ns)]]&gt;$F$508,Tabla3108[[#This Row],[Tiempo_lineal (ns)]]&lt;$F$509)</f>
        <v>0</v>
      </c>
      <c r="W202" t="b">
        <f>OR(Tabla3108[[#This Row],[Tiempo_normal (ns)]]&gt;$G$508,Tabla3108[[#This Row],[Tiempo_normal (ns)]]&lt;$G$509)</f>
        <v>1</v>
      </c>
      <c r="X202" s="5">
        <v>199</v>
      </c>
      <c r="Y202" t="b">
        <f>OR(Tabla4119[[#This Row],[Tiempo_lineal (ns)]]&gt;$I$508,Tabla4119[[#This Row],[Tiempo_lineal (ns)]]&lt;$I$509)</f>
        <v>0</v>
      </c>
      <c r="Z202" t="b">
        <f>OR(Tabla4119[[#This Row],[Tiempo_normal (ns)]]&gt;$J$508,Tabla4119[[#This Row],[Tiempo_normal (ns)]]&lt;$J$509)</f>
        <v>0</v>
      </c>
      <c r="AA202" s="5">
        <v>199</v>
      </c>
      <c r="AB202" t="b">
        <f>OR(Tabla51210[[#This Row],[Tiempo_lineal (ns)]]&gt;$L$508,Tabla51210[[#This Row],[Tiempo_lineal (ns)]]&lt;$L$509)</f>
        <v>0</v>
      </c>
      <c r="AC202" t="b">
        <f>OR(Tabla51210[[#This Row],[Tiempo_normal (ns)]]&gt;$M$508,Tabla51210[[#This Row],[Tiempo_normal (ns)]]&lt;$M$509)</f>
        <v>0</v>
      </c>
      <c r="AD202" s="5">
        <v>199</v>
      </c>
      <c r="AE202" t="b">
        <f>OR(Tabla61311[[#This Row],[Tiempo_lineal (ns)]]&gt;$O$508,Tabla61311[[#This Row],[Tiempo_lineal (ns)]]&lt;$O$509)</f>
        <v>0</v>
      </c>
      <c r="AF202" s="6" t="b">
        <f>OR(Tabla61311[[#This Row],[Tiempo_normal (ns)]]&gt;$P$508,Tabla61311[[#This Row],[Tiempo_normal (ns)]]&lt;$P$509)</f>
        <v>0</v>
      </c>
    </row>
    <row r="203" spans="2:32" x14ac:dyDescent="0.3">
      <c r="B203">
        <v>200</v>
      </c>
      <c r="C203">
        <v>4768</v>
      </c>
      <c r="D203">
        <v>3999</v>
      </c>
      <c r="E203">
        <v>200</v>
      </c>
      <c r="F203">
        <v>45940</v>
      </c>
      <c r="G203">
        <v>38286</v>
      </c>
      <c r="H203">
        <v>200</v>
      </c>
      <c r="I203">
        <v>501657</v>
      </c>
      <c r="J203">
        <v>652907</v>
      </c>
      <c r="K203">
        <v>200</v>
      </c>
      <c r="L203" s="35">
        <v>4065710</v>
      </c>
      <c r="M203" s="35">
        <v>3934590</v>
      </c>
      <c r="N203">
        <v>200</v>
      </c>
      <c r="O203" s="35">
        <v>41142100</v>
      </c>
      <c r="P203" s="35">
        <v>66630500</v>
      </c>
      <c r="R203" s="7">
        <v>200</v>
      </c>
      <c r="S203" t="b">
        <f>OR(Tabla197[[#This Row],[Tiempo_lineal (ns)]]&gt;$C$508,Tabla197[[#This Row],[Tiempo_lineal (ns)]]&lt;$C$509)</f>
        <v>0</v>
      </c>
      <c r="T203" t="b">
        <f>OR(Tabla197[[#This Row],[Tiempo_normal (ns)]]&gt;$D$508,Tabla197[[#This Row],[Tiempo_normal (ns)]]&lt;$D$509)</f>
        <v>0</v>
      </c>
      <c r="U203" s="7">
        <v>200</v>
      </c>
      <c r="V203" t="b">
        <f>OR(Tabla3108[[#This Row],[Tiempo_lineal (ns)]]&gt;$F$508,Tabla3108[[#This Row],[Tiempo_lineal (ns)]]&lt;$F$509)</f>
        <v>1</v>
      </c>
      <c r="W203" t="b">
        <f>OR(Tabla3108[[#This Row],[Tiempo_normal (ns)]]&gt;$G$508,Tabla3108[[#This Row],[Tiempo_normal (ns)]]&lt;$G$509)</f>
        <v>0</v>
      </c>
      <c r="X203" s="7">
        <v>200</v>
      </c>
      <c r="Y203" t="b">
        <f>OR(Tabla4119[[#This Row],[Tiempo_lineal (ns)]]&gt;$I$508,Tabla4119[[#This Row],[Tiempo_lineal (ns)]]&lt;$I$509)</f>
        <v>1</v>
      </c>
      <c r="Z203" t="b">
        <f>OR(Tabla4119[[#This Row],[Tiempo_normal (ns)]]&gt;$J$508,Tabla4119[[#This Row],[Tiempo_normal (ns)]]&lt;$J$509)</f>
        <v>1</v>
      </c>
      <c r="AA203" s="7">
        <v>200</v>
      </c>
      <c r="AB203" t="b">
        <f>OR(Tabla51210[[#This Row],[Tiempo_lineal (ns)]]&gt;$L$508,Tabla51210[[#This Row],[Tiempo_lineal (ns)]]&lt;$L$509)</f>
        <v>0</v>
      </c>
      <c r="AC203" t="b">
        <f>OR(Tabla51210[[#This Row],[Tiempo_normal (ns)]]&gt;$M$508,Tabla51210[[#This Row],[Tiempo_normal (ns)]]&lt;$M$509)</f>
        <v>0</v>
      </c>
      <c r="AD203" s="7">
        <v>200</v>
      </c>
      <c r="AE203" t="b">
        <f>OR(Tabla61311[[#This Row],[Tiempo_lineal (ns)]]&gt;$O$508,Tabla61311[[#This Row],[Tiempo_lineal (ns)]]&lt;$O$509)</f>
        <v>0</v>
      </c>
      <c r="AF203" s="6" t="b">
        <f>OR(Tabla61311[[#This Row],[Tiempo_normal (ns)]]&gt;$P$508,Tabla61311[[#This Row],[Tiempo_normal (ns)]]&lt;$P$509)</f>
        <v>1</v>
      </c>
    </row>
    <row r="204" spans="2:32" x14ac:dyDescent="0.3">
      <c r="B204">
        <v>201</v>
      </c>
      <c r="C204">
        <v>4689</v>
      </c>
      <c r="D204">
        <v>4109</v>
      </c>
      <c r="E204">
        <v>201</v>
      </c>
      <c r="F204">
        <v>39102</v>
      </c>
      <c r="G204">
        <v>37808</v>
      </c>
      <c r="H204">
        <v>201</v>
      </c>
      <c r="I204">
        <v>515601</v>
      </c>
      <c r="J204">
        <v>556460</v>
      </c>
      <c r="K204">
        <v>201</v>
      </c>
      <c r="L204" s="35">
        <v>4363720</v>
      </c>
      <c r="M204" s="35">
        <v>5450600</v>
      </c>
      <c r="N204">
        <v>201</v>
      </c>
      <c r="O204" s="35">
        <v>41047100</v>
      </c>
      <c r="P204" s="35">
        <v>63892200</v>
      </c>
      <c r="R204" s="5">
        <v>201</v>
      </c>
      <c r="S204" t="b">
        <f>OR(Tabla197[[#This Row],[Tiempo_lineal (ns)]]&gt;$C$508,Tabla197[[#This Row],[Tiempo_lineal (ns)]]&lt;$C$509)</f>
        <v>0</v>
      </c>
      <c r="T204" t="b">
        <f>OR(Tabla197[[#This Row],[Tiempo_normal (ns)]]&gt;$D$508,Tabla197[[#This Row],[Tiempo_normal (ns)]]&lt;$D$509)</f>
        <v>0</v>
      </c>
      <c r="U204" s="5">
        <v>201</v>
      </c>
      <c r="V204" t="b">
        <f>OR(Tabla3108[[#This Row],[Tiempo_lineal (ns)]]&gt;$F$508,Tabla3108[[#This Row],[Tiempo_lineal (ns)]]&lt;$F$509)</f>
        <v>0</v>
      </c>
      <c r="W204" t="b">
        <f>OR(Tabla3108[[#This Row],[Tiempo_normal (ns)]]&gt;$G$508,Tabla3108[[#This Row],[Tiempo_normal (ns)]]&lt;$G$509)</f>
        <v>0</v>
      </c>
      <c r="X204" s="5">
        <v>201</v>
      </c>
      <c r="Y204" t="b">
        <f>OR(Tabla4119[[#This Row],[Tiempo_lineal (ns)]]&gt;$I$508,Tabla4119[[#This Row],[Tiempo_lineal (ns)]]&lt;$I$509)</f>
        <v>1</v>
      </c>
      <c r="Z204" t="b">
        <f>OR(Tabla4119[[#This Row],[Tiempo_normal (ns)]]&gt;$J$508,Tabla4119[[#This Row],[Tiempo_normal (ns)]]&lt;$J$509)</f>
        <v>1</v>
      </c>
      <c r="AA204" s="5">
        <v>201</v>
      </c>
      <c r="AB204" t="b">
        <f>OR(Tabla51210[[#This Row],[Tiempo_lineal (ns)]]&gt;$L$508,Tabla51210[[#This Row],[Tiempo_lineal (ns)]]&lt;$L$509)</f>
        <v>0</v>
      </c>
      <c r="AC204" t="b">
        <f>OR(Tabla51210[[#This Row],[Tiempo_normal (ns)]]&gt;$M$508,Tabla51210[[#This Row],[Tiempo_normal (ns)]]&lt;$M$509)</f>
        <v>1</v>
      </c>
      <c r="AD204" s="5">
        <v>201</v>
      </c>
      <c r="AE204" t="b">
        <f>OR(Tabla61311[[#This Row],[Tiempo_lineal (ns)]]&gt;$O$508,Tabla61311[[#This Row],[Tiempo_lineal (ns)]]&lt;$O$509)</f>
        <v>0</v>
      </c>
      <c r="AF204" s="6" t="b">
        <f>OR(Tabla61311[[#This Row],[Tiempo_normal (ns)]]&gt;$P$508,Tabla61311[[#This Row],[Tiempo_normal (ns)]]&lt;$P$509)</f>
        <v>1</v>
      </c>
    </row>
    <row r="205" spans="2:32" x14ac:dyDescent="0.3">
      <c r="B205">
        <v>202</v>
      </c>
      <c r="C205">
        <v>4498</v>
      </c>
      <c r="D205">
        <v>4315</v>
      </c>
      <c r="E205">
        <v>202</v>
      </c>
      <c r="F205">
        <v>38089</v>
      </c>
      <c r="G205">
        <v>37683</v>
      </c>
      <c r="H205">
        <v>202</v>
      </c>
      <c r="I205">
        <v>429143</v>
      </c>
      <c r="J205">
        <v>510614</v>
      </c>
      <c r="K205">
        <v>202</v>
      </c>
      <c r="L205" s="35">
        <v>4546700</v>
      </c>
      <c r="M205" s="35">
        <v>4763470</v>
      </c>
      <c r="N205">
        <v>202</v>
      </c>
      <c r="O205" s="35">
        <v>42087800</v>
      </c>
      <c r="P205" s="35">
        <v>40639100</v>
      </c>
      <c r="R205" s="7">
        <v>202</v>
      </c>
      <c r="S205" t="b">
        <f>OR(Tabla197[[#This Row],[Tiempo_lineal (ns)]]&gt;$C$508,Tabla197[[#This Row],[Tiempo_lineal (ns)]]&lt;$C$509)</f>
        <v>0</v>
      </c>
      <c r="T205" t="b">
        <f>OR(Tabla197[[#This Row],[Tiempo_normal (ns)]]&gt;$D$508,Tabla197[[#This Row],[Tiempo_normal (ns)]]&lt;$D$509)</f>
        <v>0</v>
      </c>
      <c r="U205" s="7">
        <v>202</v>
      </c>
      <c r="V205" t="b">
        <f>OR(Tabla3108[[#This Row],[Tiempo_lineal (ns)]]&gt;$F$508,Tabla3108[[#This Row],[Tiempo_lineal (ns)]]&lt;$F$509)</f>
        <v>0</v>
      </c>
      <c r="W205" t="b">
        <f>OR(Tabla3108[[#This Row],[Tiempo_normal (ns)]]&gt;$G$508,Tabla3108[[#This Row],[Tiempo_normal (ns)]]&lt;$G$509)</f>
        <v>0</v>
      </c>
      <c r="X205" s="7">
        <v>202</v>
      </c>
      <c r="Y205" t="b">
        <f>OR(Tabla4119[[#This Row],[Tiempo_lineal (ns)]]&gt;$I$508,Tabla4119[[#This Row],[Tiempo_lineal (ns)]]&lt;$I$509)</f>
        <v>0</v>
      </c>
      <c r="Z205" t="b">
        <f>OR(Tabla4119[[#This Row],[Tiempo_normal (ns)]]&gt;$J$508,Tabla4119[[#This Row],[Tiempo_normal (ns)]]&lt;$J$509)</f>
        <v>1</v>
      </c>
      <c r="AA205" s="7">
        <v>202</v>
      </c>
      <c r="AB205" t="b">
        <f>OR(Tabla51210[[#This Row],[Tiempo_lineal (ns)]]&gt;$L$508,Tabla51210[[#This Row],[Tiempo_lineal (ns)]]&lt;$L$509)</f>
        <v>0</v>
      </c>
      <c r="AC205" t="b">
        <f>OR(Tabla51210[[#This Row],[Tiempo_normal (ns)]]&gt;$M$508,Tabla51210[[#This Row],[Tiempo_normal (ns)]]&lt;$M$509)</f>
        <v>1</v>
      </c>
      <c r="AD205" s="7">
        <v>202</v>
      </c>
      <c r="AE205" t="b">
        <f>OR(Tabla61311[[#This Row],[Tiempo_lineal (ns)]]&gt;$O$508,Tabla61311[[#This Row],[Tiempo_lineal (ns)]]&lt;$O$509)</f>
        <v>0</v>
      </c>
      <c r="AF205" s="6" t="b">
        <f>OR(Tabla61311[[#This Row],[Tiempo_normal (ns)]]&gt;$P$508,Tabla61311[[#This Row],[Tiempo_normal (ns)]]&lt;$P$509)</f>
        <v>0</v>
      </c>
    </row>
    <row r="206" spans="2:32" x14ac:dyDescent="0.3">
      <c r="B206">
        <v>203</v>
      </c>
      <c r="C206">
        <v>4785</v>
      </c>
      <c r="D206">
        <v>4511</v>
      </c>
      <c r="E206">
        <v>203</v>
      </c>
      <c r="F206">
        <v>38933</v>
      </c>
      <c r="G206">
        <v>38320</v>
      </c>
      <c r="H206">
        <v>203</v>
      </c>
      <c r="I206">
        <v>393562</v>
      </c>
      <c r="J206">
        <v>376707</v>
      </c>
      <c r="K206">
        <v>203</v>
      </c>
      <c r="L206" s="35">
        <v>4259540</v>
      </c>
      <c r="M206" s="35">
        <v>4019880</v>
      </c>
      <c r="N206">
        <v>203</v>
      </c>
      <c r="O206" s="35">
        <v>41236800</v>
      </c>
      <c r="P206" s="35">
        <v>43072100</v>
      </c>
      <c r="R206" s="5">
        <v>203</v>
      </c>
      <c r="S206" t="b">
        <f>OR(Tabla197[[#This Row],[Tiempo_lineal (ns)]]&gt;$C$508,Tabla197[[#This Row],[Tiempo_lineal (ns)]]&lt;$C$509)</f>
        <v>0</v>
      </c>
      <c r="T206" t="b">
        <f>OR(Tabla197[[#This Row],[Tiempo_normal (ns)]]&gt;$D$508,Tabla197[[#This Row],[Tiempo_normal (ns)]]&lt;$D$509)</f>
        <v>0</v>
      </c>
      <c r="U206" s="5">
        <v>203</v>
      </c>
      <c r="V206" t="b">
        <f>OR(Tabla3108[[#This Row],[Tiempo_lineal (ns)]]&gt;$F$508,Tabla3108[[#This Row],[Tiempo_lineal (ns)]]&lt;$F$509)</f>
        <v>0</v>
      </c>
      <c r="W206" t="b">
        <f>OR(Tabla3108[[#This Row],[Tiempo_normal (ns)]]&gt;$G$508,Tabla3108[[#This Row],[Tiempo_normal (ns)]]&lt;$G$509)</f>
        <v>0</v>
      </c>
      <c r="X206" s="5">
        <v>203</v>
      </c>
      <c r="Y206" t="b">
        <f>OR(Tabla4119[[#This Row],[Tiempo_lineal (ns)]]&gt;$I$508,Tabla4119[[#This Row],[Tiempo_lineal (ns)]]&lt;$I$509)</f>
        <v>0</v>
      </c>
      <c r="Z206" t="b">
        <f>OR(Tabla4119[[#This Row],[Tiempo_normal (ns)]]&gt;$J$508,Tabla4119[[#This Row],[Tiempo_normal (ns)]]&lt;$J$509)</f>
        <v>0</v>
      </c>
      <c r="AA206" s="5">
        <v>203</v>
      </c>
      <c r="AB206" t="b">
        <f>OR(Tabla51210[[#This Row],[Tiempo_lineal (ns)]]&gt;$L$508,Tabla51210[[#This Row],[Tiempo_lineal (ns)]]&lt;$L$509)</f>
        <v>0</v>
      </c>
      <c r="AC206" t="b">
        <f>OR(Tabla51210[[#This Row],[Tiempo_normal (ns)]]&gt;$M$508,Tabla51210[[#This Row],[Tiempo_normal (ns)]]&lt;$M$509)</f>
        <v>0</v>
      </c>
      <c r="AD206" s="5">
        <v>203</v>
      </c>
      <c r="AE206" t="b">
        <f>OR(Tabla61311[[#This Row],[Tiempo_lineal (ns)]]&gt;$O$508,Tabla61311[[#This Row],[Tiempo_lineal (ns)]]&lt;$O$509)</f>
        <v>0</v>
      </c>
      <c r="AF206" s="6" t="b">
        <f>OR(Tabla61311[[#This Row],[Tiempo_normal (ns)]]&gt;$P$508,Tabla61311[[#This Row],[Tiempo_normal (ns)]]&lt;$P$509)</f>
        <v>0</v>
      </c>
    </row>
    <row r="207" spans="2:32" x14ac:dyDescent="0.3">
      <c r="B207">
        <v>204</v>
      </c>
      <c r="C207">
        <v>5207</v>
      </c>
      <c r="D207">
        <v>4597</v>
      </c>
      <c r="E207">
        <v>204</v>
      </c>
      <c r="F207">
        <v>47782</v>
      </c>
      <c r="G207">
        <v>42422</v>
      </c>
      <c r="H207">
        <v>204</v>
      </c>
      <c r="I207">
        <v>386601</v>
      </c>
      <c r="J207">
        <v>384494</v>
      </c>
      <c r="K207">
        <v>204</v>
      </c>
      <c r="L207" s="35">
        <v>4218440</v>
      </c>
      <c r="M207" s="35">
        <v>5147620</v>
      </c>
      <c r="N207">
        <v>204</v>
      </c>
      <c r="O207" s="35">
        <v>43770100</v>
      </c>
      <c r="P207" s="35">
        <v>40651700</v>
      </c>
      <c r="R207" s="7">
        <v>204</v>
      </c>
      <c r="S207" t="b">
        <f>OR(Tabla197[[#This Row],[Tiempo_lineal (ns)]]&gt;$C$508,Tabla197[[#This Row],[Tiempo_lineal (ns)]]&lt;$C$509)</f>
        <v>0</v>
      </c>
      <c r="T207" t="b">
        <f>OR(Tabla197[[#This Row],[Tiempo_normal (ns)]]&gt;$D$508,Tabla197[[#This Row],[Tiempo_normal (ns)]]&lt;$D$509)</f>
        <v>0</v>
      </c>
      <c r="U207" s="7">
        <v>204</v>
      </c>
      <c r="V207" t="b">
        <f>OR(Tabla3108[[#This Row],[Tiempo_lineal (ns)]]&gt;$F$508,Tabla3108[[#This Row],[Tiempo_lineal (ns)]]&lt;$F$509)</f>
        <v>1</v>
      </c>
      <c r="W207" t="b">
        <f>OR(Tabla3108[[#This Row],[Tiempo_normal (ns)]]&gt;$G$508,Tabla3108[[#This Row],[Tiempo_normal (ns)]]&lt;$G$509)</f>
        <v>1</v>
      </c>
      <c r="X207" s="7">
        <v>204</v>
      </c>
      <c r="Y207" t="b">
        <f>OR(Tabla4119[[#This Row],[Tiempo_lineal (ns)]]&gt;$I$508,Tabla4119[[#This Row],[Tiempo_lineal (ns)]]&lt;$I$509)</f>
        <v>0</v>
      </c>
      <c r="Z207" t="b">
        <f>OR(Tabla4119[[#This Row],[Tiempo_normal (ns)]]&gt;$J$508,Tabla4119[[#This Row],[Tiempo_normal (ns)]]&lt;$J$509)</f>
        <v>0</v>
      </c>
      <c r="AA207" s="7">
        <v>204</v>
      </c>
      <c r="AB207" t="b">
        <f>OR(Tabla51210[[#This Row],[Tiempo_lineal (ns)]]&gt;$L$508,Tabla51210[[#This Row],[Tiempo_lineal (ns)]]&lt;$L$509)</f>
        <v>0</v>
      </c>
      <c r="AC207" t="b">
        <f>OR(Tabla51210[[#This Row],[Tiempo_normal (ns)]]&gt;$M$508,Tabla51210[[#This Row],[Tiempo_normal (ns)]]&lt;$M$509)</f>
        <v>1</v>
      </c>
      <c r="AD207" s="7">
        <v>204</v>
      </c>
      <c r="AE207" t="b">
        <f>OR(Tabla61311[[#This Row],[Tiempo_lineal (ns)]]&gt;$O$508,Tabla61311[[#This Row],[Tiempo_lineal (ns)]]&lt;$O$509)</f>
        <v>0</v>
      </c>
      <c r="AF207" s="6" t="b">
        <f>OR(Tabla61311[[#This Row],[Tiempo_normal (ns)]]&gt;$P$508,Tabla61311[[#This Row],[Tiempo_normal (ns)]]&lt;$P$509)</f>
        <v>0</v>
      </c>
    </row>
    <row r="208" spans="2:32" x14ac:dyDescent="0.3">
      <c r="B208">
        <v>205</v>
      </c>
      <c r="C208">
        <v>5584</v>
      </c>
      <c r="D208">
        <v>4701</v>
      </c>
      <c r="E208">
        <v>205</v>
      </c>
      <c r="F208">
        <v>38087</v>
      </c>
      <c r="G208">
        <v>45544</v>
      </c>
      <c r="H208">
        <v>205</v>
      </c>
      <c r="I208">
        <v>401816</v>
      </c>
      <c r="J208">
        <v>414562</v>
      </c>
      <c r="K208">
        <v>205</v>
      </c>
      <c r="L208" s="35">
        <v>4093550</v>
      </c>
      <c r="M208" s="35">
        <v>4590500</v>
      </c>
      <c r="N208">
        <v>205</v>
      </c>
      <c r="O208" s="35">
        <v>41403800</v>
      </c>
      <c r="P208" s="35">
        <v>42071000</v>
      </c>
      <c r="R208" s="5">
        <v>205</v>
      </c>
      <c r="S208" t="b">
        <f>OR(Tabla197[[#This Row],[Tiempo_lineal (ns)]]&gt;$C$508,Tabla197[[#This Row],[Tiempo_lineal (ns)]]&lt;$C$509)</f>
        <v>0</v>
      </c>
      <c r="T208" t="b">
        <f>OR(Tabla197[[#This Row],[Tiempo_normal (ns)]]&gt;$D$508,Tabla197[[#This Row],[Tiempo_normal (ns)]]&lt;$D$509)</f>
        <v>0</v>
      </c>
      <c r="U208" s="5">
        <v>205</v>
      </c>
      <c r="V208" t="b">
        <f>OR(Tabla3108[[#This Row],[Tiempo_lineal (ns)]]&gt;$F$508,Tabla3108[[#This Row],[Tiempo_lineal (ns)]]&lt;$F$509)</f>
        <v>0</v>
      </c>
      <c r="W208" t="b">
        <f>OR(Tabla3108[[#This Row],[Tiempo_normal (ns)]]&gt;$G$508,Tabla3108[[#This Row],[Tiempo_normal (ns)]]&lt;$G$509)</f>
        <v>1</v>
      </c>
      <c r="X208" s="5">
        <v>205</v>
      </c>
      <c r="Y208" t="b">
        <f>OR(Tabla4119[[#This Row],[Tiempo_lineal (ns)]]&gt;$I$508,Tabla4119[[#This Row],[Tiempo_lineal (ns)]]&lt;$I$509)</f>
        <v>0</v>
      </c>
      <c r="Z208" t="b">
        <f>OR(Tabla4119[[#This Row],[Tiempo_normal (ns)]]&gt;$J$508,Tabla4119[[#This Row],[Tiempo_normal (ns)]]&lt;$J$509)</f>
        <v>0</v>
      </c>
      <c r="AA208" s="5">
        <v>205</v>
      </c>
      <c r="AB208" t="b">
        <f>OR(Tabla51210[[#This Row],[Tiempo_lineal (ns)]]&gt;$L$508,Tabla51210[[#This Row],[Tiempo_lineal (ns)]]&lt;$L$509)</f>
        <v>0</v>
      </c>
      <c r="AC208" t="b">
        <f>OR(Tabla51210[[#This Row],[Tiempo_normal (ns)]]&gt;$M$508,Tabla51210[[#This Row],[Tiempo_normal (ns)]]&lt;$M$509)</f>
        <v>0</v>
      </c>
      <c r="AD208" s="5">
        <v>205</v>
      </c>
      <c r="AE208" t="b">
        <f>OR(Tabla61311[[#This Row],[Tiempo_lineal (ns)]]&gt;$O$508,Tabla61311[[#This Row],[Tiempo_lineal (ns)]]&lt;$O$509)</f>
        <v>0</v>
      </c>
      <c r="AF208" s="6" t="b">
        <f>OR(Tabla61311[[#This Row],[Tiempo_normal (ns)]]&gt;$P$508,Tabla61311[[#This Row],[Tiempo_normal (ns)]]&lt;$P$509)</f>
        <v>0</v>
      </c>
    </row>
    <row r="209" spans="2:32" x14ac:dyDescent="0.3">
      <c r="B209">
        <v>206</v>
      </c>
      <c r="C209">
        <v>5030</v>
      </c>
      <c r="D209">
        <v>4004</v>
      </c>
      <c r="E209">
        <v>206</v>
      </c>
      <c r="F209">
        <v>38059</v>
      </c>
      <c r="G209">
        <v>38137</v>
      </c>
      <c r="H209">
        <v>206</v>
      </c>
      <c r="I209">
        <v>418777</v>
      </c>
      <c r="J209">
        <v>418223</v>
      </c>
      <c r="K209">
        <v>206</v>
      </c>
      <c r="L209" s="35">
        <v>4336510</v>
      </c>
      <c r="M209" s="35">
        <v>3959500</v>
      </c>
      <c r="N209">
        <v>206</v>
      </c>
      <c r="O209" s="35">
        <v>57810500</v>
      </c>
      <c r="P209" s="35">
        <v>40051500</v>
      </c>
      <c r="R209" s="7">
        <v>206</v>
      </c>
      <c r="S209" t="b">
        <f>OR(Tabla197[[#This Row],[Tiempo_lineal (ns)]]&gt;$C$508,Tabla197[[#This Row],[Tiempo_lineal (ns)]]&lt;$C$509)</f>
        <v>0</v>
      </c>
      <c r="T209" t="b">
        <f>OR(Tabla197[[#This Row],[Tiempo_normal (ns)]]&gt;$D$508,Tabla197[[#This Row],[Tiempo_normal (ns)]]&lt;$D$509)</f>
        <v>0</v>
      </c>
      <c r="U209" s="7">
        <v>206</v>
      </c>
      <c r="V209" t="b">
        <f>OR(Tabla3108[[#This Row],[Tiempo_lineal (ns)]]&gt;$F$508,Tabla3108[[#This Row],[Tiempo_lineal (ns)]]&lt;$F$509)</f>
        <v>0</v>
      </c>
      <c r="W209" t="b">
        <f>OR(Tabla3108[[#This Row],[Tiempo_normal (ns)]]&gt;$G$508,Tabla3108[[#This Row],[Tiempo_normal (ns)]]&lt;$G$509)</f>
        <v>0</v>
      </c>
      <c r="X209" s="7">
        <v>206</v>
      </c>
      <c r="Y209" t="b">
        <f>OR(Tabla4119[[#This Row],[Tiempo_lineal (ns)]]&gt;$I$508,Tabla4119[[#This Row],[Tiempo_lineal (ns)]]&lt;$I$509)</f>
        <v>0</v>
      </c>
      <c r="Z209" t="b">
        <f>OR(Tabla4119[[#This Row],[Tiempo_normal (ns)]]&gt;$J$508,Tabla4119[[#This Row],[Tiempo_normal (ns)]]&lt;$J$509)</f>
        <v>0</v>
      </c>
      <c r="AA209" s="7">
        <v>206</v>
      </c>
      <c r="AB209" t="b">
        <f>OR(Tabla51210[[#This Row],[Tiempo_lineal (ns)]]&gt;$L$508,Tabla51210[[#This Row],[Tiempo_lineal (ns)]]&lt;$L$509)</f>
        <v>0</v>
      </c>
      <c r="AC209" t="b">
        <f>OR(Tabla51210[[#This Row],[Tiempo_normal (ns)]]&gt;$M$508,Tabla51210[[#This Row],[Tiempo_normal (ns)]]&lt;$M$509)</f>
        <v>0</v>
      </c>
      <c r="AD209" s="7">
        <v>206</v>
      </c>
      <c r="AE209" t="b">
        <f>OR(Tabla61311[[#This Row],[Tiempo_lineal (ns)]]&gt;$O$508,Tabla61311[[#This Row],[Tiempo_lineal (ns)]]&lt;$O$509)</f>
        <v>1</v>
      </c>
      <c r="AF209" s="6" t="b">
        <f>OR(Tabla61311[[#This Row],[Tiempo_normal (ns)]]&gt;$P$508,Tabla61311[[#This Row],[Tiempo_normal (ns)]]&lt;$P$509)</f>
        <v>0</v>
      </c>
    </row>
    <row r="210" spans="2:32" x14ac:dyDescent="0.3">
      <c r="B210">
        <v>207</v>
      </c>
      <c r="C210">
        <v>5230</v>
      </c>
      <c r="D210">
        <v>4228</v>
      </c>
      <c r="E210">
        <v>207</v>
      </c>
      <c r="F210">
        <v>37708</v>
      </c>
      <c r="G210">
        <v>37408</v>
      </c>
      <c r="H210">
        <v>207</v>
      </c>
      <c r="I210">
        <v>386362</v>
      </c>
      <c r="J210">
        <v>481967</v>
      </c>
      <c r="K210">
        <v>207</v>
      </c>
      <c r="L210" s="35">
        <v>4295120</v>
      </c>
      <c r="M210" s="35">
        <v>4830940</v>
      </c>
      <c r="N210">
        <v>207</v>
      </c>
      <c r="O210" s="35">
        <v>41191700</v>
      </c>
      <c r="P210" s="35">
        <v>39768000</v>
      </c>
      <c r="R210" s="5">
        <v>207</v>
      </c>
      <c r="S210" t="b">
        <f>OR(Tabla197[[#This Row],[Tiempo_lineal (ns)]]&gt;$C$508,Tabla197[[#This Row],[Tiempo_lineal (ns)]]&lt;$C$509)</f>
        <v>0</v>
      </c>
      <c r="T210" t="b">
        <f>OR(Tabla197[[#This Row],[Tiempo_normal (ns)]]&gt;$D$508,Tabla197[[#This Row],[Tiempo_normal (ns)]]&lt;$D$509)</f>
        <v>0</v>
      </c>
      <c r="U210" s="5">
        <v>207</v>
      </c>
      <c r="V210" t="b">
        <f>OR(Tabla3108[[#This Row],[Tiempo_lineal (ns)]]&gt;$F$508,Tabla3108[[#This Row],[Tiempo_lineal (ns)]]&lt;$F$509)</f>
        <v>0</v>
      </c>
      <c r="W210" t="b">
        <f>OR(Tabla3108[[#This Row],[Tiempo_normal (ns)]]&gt;$G$508,Tabla3108[[#This Row],[Tiempo_normal (ns)]]&lt;$G$509)</f>
        <v>0</v>
      </c>
      <c r="X210" s="5">
        <v>207</v>
      </c>
      <c r="Y210" t="b">
        <f>OR(Tabla4119[[#This Row],[Tiempo_lineal (ns)]]&gt;$I$508,Tabla4119[[#This Row],[Tiempo_lineal (ns)]]&lt;$I$509)</f>
        <v>0</v>
      </c>
      <c r="Z210" t="b">
        <f>OR(Tabla4119[[#This Row],[Tiempo_normal (ns)]]&gt;$J$508,Tabla4119[[#This Row],[Tiempo_normal (ns)]]&lt;$J$509)</f>
        <v>0</v>
      </c>
      <c r="AA210" s="5">
        <v>207</v>
      </c>
      <c r="AB210" t="b">
        <f>OR(Tabla51210[[#This Row],[Tiempo_lineal (ns)]]&gt;$L$508,Tabla51210[[#This Row],[Tiempo_lineal (ns)]]&lt;$L$509)</f>
        <v>0</v>
      </c>
      <c r="AC210" t="b">
        <f>OR(Tabla51210[[#This Row],[Tiempo_normal (ns)]]&gt;$M$508,Tabla51210[[#This Row],[Tiempo_normal (ns)]]&lt;$M$509)</f>
        <v>1</v>
      </c>
      <c r="AD210" s="5">
        <v>207</v>
      </c>
      <c r="AE210" t="b">
        <f>OR(Tabla61311[[#This Row],[Tiempo_lineal (ns)]]&gt;$O$508,Tabla61311[[#This Row],[Tiempo_lineal (ns)]]&lt;$O$509)</f>
        <v>0</v>
      </c>
      <c r="AF210" s="6" t="b">
        <f>OR(Tabla61311[[#This Row],[Tiempo_normal (ns)]]&gt;$P$508,Tabla61311[[#This Row],[Tiempo_normal (ns)]]&lt;$P$509)</f>
        <v>0</v>
      </c>
    </row>
    <row r="211" spans="2:32" x14ac:dyDescent="0.3">
      <c r="B211">
        <v>208</v>
      </c>
      <c r="C211">
        <v>5272</v>
      </c>
      <c r="D211">
        <v>3993</v>
      </c>
      <c r="E211">
        <v>208</v>
      </c>
      <c r="F211">
        <v>37686</v>
      </c>
      <c r="G211">
        <v>37580</v>
      </c>
      <c r="H211">
        <v>208</v>
      </c>
      <c r="I211">
        <v>424929</v>
      </c>
      <c r="J211">
        <v>375307</v>
      </c>
      <c r="K211">
        <v>208</v>
      </c>
      <c r="L211" s="35">
        <v>4067210</v>
      </c>
      <c r="M211" s="35">
        <v>4298220</v>
      </c>
      <c r="N211">
        <v>208</v>
      </c>
      <c r="O211" s="35">
        <v>40705300</v>
      </c>
      <c r="P211" s="35">
        <v>39461900</v>
      </c>
      <c r="R211" s="7">
        <v>208</v>
      </c>
      <c r="S211" t="b">
        <f>OR(Tabla197[[#This Row],[Tiempo_lineal (ns)]]&gt;$C$508,Tabla197[[#This Row],[Tiempo_lineal (ns)]]&lt;$C$509)</f>
        <v>0</v>
      </c>
      <c r="T211" t="b">
        <f>OR(Tabla197[[#This Row],[Tiempo_normal (ns)]]&gt;$D$508,Tabla197[[#This Row],[Tiempo_normal (ns)]]&lt;$D$509)</f>
        <v>0</v>
      </c>
      <c r="U211" s="7">
        <v>208</v>
      </c>
      <c r="V211" t="b">
        <f>OR(Tabla3108[[#This Row],[Tiempo_lineal (ns)]]&gt;$F$508,Tabla3108[[#This Row],[Tiempo_lineal (ns)]]&lt;$F$509)</f>
        <v>0</v>
      </c>
      <c r="W211" t="b">
        <f>OR(Tabla3108[[#This Row],[Tiempo_normal (ns)]]&gt;$G$508,Tabla3108[[#This Row],[Tiempo_normal (ns)]]&lt;$G$509)</f>
        <v>0</v>
      </c>
      <c r="X211" s="7">
        <v>208</v>
      </c>
      <c r="Y211" t="b">
        <f>OR(Tabla4119[[#This Row],[Tiempo_lineal (ns)]]&gt;$I$508,Tabla4119[[#This Row],[Tiempo_lineal (ns)]]&lt;$I$509)</f>
        <v>0</v>
      </c>
      <c r="Z211" t="b">
        <f>OR(Tabla4119[[#This Row],[Tiempo_normal (ns)]]&gt;$J$508,Tabla4119[[#This Row],[Tiempo_normal (ns)]]&lt;$J$509)</f>
        <v>0</v>
      </c>
      <c r="AA211" s="7">
        <v>208</v>
      </c>
      <c r="AB211" t="b">
        <f>OR(Tabla51210[[#This Row],[Tiempo_lineal (ns)]]&gt;$L$508,Tabla51210[[#This Row],[Tiempo_lineal (ns)]]&lt;$L$509)</f>
        <v>0</v>
      </c>
      <c r="AC211" t="b">
        <f>OR(Tabla51210[[#This Row],[Tiempo_normal (ns)]]&gt;$M$508,Tabla51210[[#This Row],[Tiempo_normal (ns)]]&lt;$M$509)</f>
        <v>0</v>
      </c>
      <c r="AD211" s="7">
        <v>208</v>
      </c>
      <c r="AE211" t="b">
        <f>OR(Tabla61311[[#This Row],[Tiempo_lineal (ns)]]&gt;$O$508,Tabla61311[[#This Row],[Tiempo_lineal (ns)]]&lt;$O$509)</f>
        <v>0</v>
      </c>
      <c r="AF211" s="6" t="b">
        <f>OR(Tabla61311[[#This Row],[Tiempo_normal (ns)]]&gt;$P$508,Tabla61311[[#This Row],[Tiempo_normal (ns)]]&lt;$P$509)</f>
        <v>0</v>
      </c>
    </row>
    <row r="212" spans="2:32" x14ac:dyDescent="0.3">
      <c r="B212">
        <v>209</v>
      </c>
      <c r="C212">
        <v>4558</v>
      </c>
      <c r="D212">
        <v>4030</v>
      </c>
      <c r="E212">
        <v>209</v>
      </c>
      <c r="F212">
        <v>37727</v>
      </c>
      <c r="G212">
        <v>38579</v>
      </c>
      <c r="H212">
        <v>209</v>
      </c>
      <c r="I212">
        <v>395156</v>
      </c>
      <c r="J212">
        <v>398609</v>
      </c>
      <c r="K212">
        <v>209</v>
      </c>
      <c r="L212" s="35">
        <v>4140500</v>
      </c>
      <c r="M212" s="35">
        <v>4008980</v>
      </c>
      <c r="N212">
        <v>209</v>
      </c>
      <c r="O212" s="35">
        <v>43776600</v>
      </c>
      <c r="P212" s="35">
        <v>40171500</v>
      </c>
      <c r="R212" s="5">
        <v>209</v>
      </c>
      <c r="S212" t="b">
        <f>OR(Tabla197[[#This Row],[Tiempo_lineal (ns)]]&gt;$C$508,Tabla197[[#This Row],[Tiempo_lineal (ns)]]&lt;$C$509)</f>
        <v>0</v>
      </c>
      <c r="T212" t="b">
        <f>OR(Tabla197[[#This Row],[Tiempo_normal (ns)]]&gt;$D$508,Tabla197[[#This Row],[Tiempo_normal (ns)]]&lt;$D$509)</f>
        <v>0</v>
      </c>
      <c r="U212" s="5">
        <v>209</v>
      </c>
      <c r="V212" t="b">
        <f>OR(Tabla3108[[#This Row],[Tiempo_lineal (ns)]]&gt;$F$508,Tabla3108[[#This Row],[Tiempo_lineal (ns)]]&lt;$F$509)</f>
        <v>0</v>
      </c>
      <c r="W212" t="b">
        <f>OR(Tabla3108[[#This Row],[Tiempo_normal (ns)]]&gt;$G$508,Tabla3108[[#This Row],[Tiempo_normal (ns)]]&lt;$G$509)</f>
        <v>0</v>
      </c>
      <c r="X212" s="5">
        <v>209</v>
      </c>
      <c r="Y212" t="b">
        <f>OR(Tabla4119[[#This Row],[Tiempo_lineal (ns)]]&gt;$I$508,Tabla4119[[#This Row],[Tiempo_lineal (ns)]]&lt;$I$509)</f>
        <v>0</v>
      </c>
      <c r="Z212" t="b">
        <f>OR(Tabla4119[[#This Row],[Tiempo_normal (ns)]]&gt;$J$508,Tabla4119[[#This Row],[Tiempo_normal (ns)]]&lt;$J$509)</f>
        <v>0</v>
      </c>
      <c r="AA212" s="5">
        <v>209</v>
      </c>
      <c r="AB212" t="b">
        <f>OR(Tabla51210[[#This Row],[Tiempo_lineal (ns)]]&gt;$L$508,Tabla51210[[#This Row],[Tiempo_lineal (ns)]]&lt;$L$509)</f>
        <v>0</v>
      </c>
      <c r="AC212" t="b">
        <f>OR(Tabla51210[[#This Row],[Tiempo_normal (ns)]]&gt;$M$508,Tabla51210[[#This Row],[Tiempo_normal (ns)]]&lt;$M$509)</f>
        <v>0</v>
      </c>
      <c r="AD212" s="5">
        <v>209</v>
      </c>
      <c r="AE212" t="b">
        <f>OR(Tabla61311[[#This Row],[Tiempo_lineal (ns)]]&gt;$O$508,Tabla61311[[#This Row],[Tiempo_lineal (ns)]]&lt;$O$509)</f>
        <v>0</v>
      </c>
      <c r="AF212" s="6" t="b">
        <f>OR(Tabla61311[[#This Row],[Tiempo_normal (ns)]]&gt;$P$508,Tabla61311[[#This Row],[Tiempo_normal (ns)]]&lt;$P$509)</f>
        <v>0</v>
      </c>
    </row>
    <row r="213" spans="2:32" x14ac:dyDescent="0.3">
      <c r="B213">
        <v>210</v>
      </c>
      <c r="C213">
        <v>5278</v>
      </c>
      <c r="D213">
        <v>4192</v>
      </c>
      <c r="E213">
        <v>210</v>
      </c>
      <c r="F213">
        <v>55601</v>
      </c>
      <c r="G213">
        <v>38459</v>
      </c>
      <c r="H213">
        <v>210</v>
      </c>
      <c r="I213">
        <v>491153</v>
      </c>
      <c r="J213">
        <v>380200</v>
      </c>
      <c r="K213">
        <v>210</v>
      </c>
      <c r="L213" s="35">
        <v>4409660</v>
      </c>
      <c r="M213" s="35">
        <v>4663360</v>
      </c>
      <c r="N213">
        <v>210</v>
      </c>
      <c r="O213" s="35">
        <v>42862700</v>
      </c>
      <c r="P213" s="35">
        <v>39619300</v>
      </c>
      <c r="R213" s="7">
        <v>210</v>
      </c>
      <c r="S213" t="b">
        <f>OR(Tabla197[[#This Row],[Tiempo_lineal (ns)]]&gt;$C$508,Tabla197[[#This Row],[Tiempo_lineal (ns)]]&lt;$C$509)</f>
        <v>0</v>
      </c>
      <c r="T213" t="b">
        <f>OR(Tabla197[[#This Row],[Tiempo_normal (ns)]]&gt;$D$508,Tabla197[[#This Row],[Tiempo_normal (ns)]]&lt;$D$509)</f>
        <v>0</v>
      </c>
      <c r="U213" s="7">
        <v>210</v>
      </c>
      <c r="V213" t="b">
        <f>OR(Tabla3108[[#This Row],[Tiempo_lineal (ns)]]&gt;$F$508,Tabla3108[[#This Row],[Tiempo_lineal (ns)]]&lt;$F$509)</f>
        <v>1</v>
      </c>
      <c r="W213" t="b">
        <f>OR(Tabla3108[[#This Row],[Tiempo_normal (ns)]]&gt;$G$508,Tabla3108[[#This Row],[Tiempo_normal (ns)]]&lt;$G$509)</f>
        <v>0</v>
      </c>
      <c r="X213" s="7">
        <v>210</v>
      </c>
      <c r="Y213" t="b">
        <f>OR(Tabla4119[[#This Row],[Tiempo_lineal (ns)]]&gt;$I$508,Tabla4119[[#This Row],[Tiempo_lineal (ns)]]&lt;$I$509)</f>
        <v>0</v>
      </c>
      <c r="Z213" t="b">
        <f>OR(Tabla4119[[#This Row],[Tiempo_normal (ns)]]&gt;$J$508,Tabla4119[[#This Row],[Tiempo_normal (ns)]]&lt;$J$509)</f>
        <v>0</v>
      </c>
      <c r="AA213" s="7">
        <v>210</v>
      </c>
      <c r="AB213" t="b">
        <f>OR(Tabla51210[[#This Row],[Tiempo_lineal (ns)]]&gt;$L$508,Tabla51210[[#This Row],[Tiempo_lineal (ns)]]&lt;$L$509)</f>
        <v>0</v>
      </c>
      <c r="AC213" t="b">
        <f>OR(Tabla51210[[#This Row],[Tiempo_normal (ns)]]&gt;$M$508,Tabla51210[[#This Row],[Tiempo_normal (ns)]]&lt;$M$509)</f>
        <v>0</v>
      </c>
      <c r="AD213" s="7">
        <v>210</v>
      </c>
      <c r="AE213" t="b">
        <f>OR(Tabla61311[[#This Row],[Tiempo_lineal (ns)]]&gt;$O$508,Tabla61311[[#This Row],[Tiempo_lineal (ns)]]&lt;$O$509)</f>
        <v>0</v>
      </c>
      <c r="AF213" s="6" t="b">
        <f>OR(Tabla61311[[#This Row],[Tiempo_normal (ns)]]&gt;$P$508,Tabla61311[[#This Row],[Tiempo_normal (ns)]]&lt;$P$509)</f>
        <v>0</v>
      </c>
    </row>
    <row r="214" spans="2:32" x14ac:dyDescent="0.3">
      <c r="B214">
        <v>211</v>
      </c>
      <c r="C214">
        <v>4663</v>
      </c>
      <c r="D214">
        <v>3969</v>
      </c>
      <c r="E214">
        <v>211</v>
      </c>
      <c r="F214">
        <v>38282</v>
      </c>
      <c r="G214">
        <v>37841</v>
      </c>
      <c r="H214">
        <v>211</v>
      </c>
      <c r="I214">
        <v>381481</v>
      </c>
      <c r="J214">
        <v>377730</v>
      </c>
      <c r="K214">
        <v>211</v>
      </c>
      <c r="L214" s="35">
        <v>4100160</v>
      </c>
      <c r="M214" s="35">
        <v>4689580</v>
      </c>
      <c r="N214">
        <v>211</v>
      </c>
      <c r="O214" s="35">
        <v>40521300</v>
      </c>
      <c r="P214" s="35">
        <v>45428900</v>
      </c>
      <c r="R214" s="5">
        <v>211</v>
      </c>
      <c r="S214" t="b">
        <f>OR(Tabla197[[#This Row],[Tiempo_lineal (ns)]]&gt;$C$508,Tabla197[[#This Row],[Tiempo_lineal (ns)]]&lt;$C$509)</f>
        <v>0</v>
      </c>
      <c r="T214" t="b">
        <f>OR(Tabla197[[#This Row],[Tiempo_normal (ns)]]&gt;$D$508,Tabla197[[#This Row],[Tiempo_normal (ns)]]&lt;$D$509)</f>
        <v>0</v>
      </c>
      <c r="U214" s="5">
        <v>211</v>
      </c>
      <c r="V214" t="b">
        <f>OR(Tabla3108[[#This Row],[Tiempo_lineal (ns)]]&gt;$F$508,Tabla3108[[#This Row],[Tiempo_lineal (ns)]]&lt;$F$509)</f>
        <v>0</v>
      </c>
      <c r="W214" t="b">
        <f>OR(Tabla3108[[#This Row],[Tiempo_normal (ns)]]&gt;$G$508,Tabla3108[[#This Row],[Tiempo_normal (ns)]]&lt;$G$509)</f>
        <v>0</v>
      </c>
      <c r="X214" s="5">
        <v>211</v>
      </c>
      <c r="Y214" t="b">
        <f>OR(Tabla4119[[#This Row],[Tiempo_lineal (ns)]]&gt;$I$508,Tabla4119[[#This Row],[Tiempo_lineal (ns)]]&lt;$I$509)</f>
        <v>0</v>
      </c>
      <c r="Z214" t="b">
        <f>OR(Tabla4119[[#This Row],[Tiempo_normal (ns)]]&gt;$J$508,Tabla4119[[#This Row],[Tiempo_normal (ns)]]&lt;$J$509)</f>
        <v>0</v>
      </c>
      <c r="AA214" s="5">
        <v>211</v>
      </c>
      <c r="AB214" t="b">
        <f>OR(Tabla51210[[#This Row],[Tiempo_lineal (ns)]]&gt;$L$508,Tabla51210[[#This Row],[Tiempo_lineal (ns)]]&lt;$L$509)</f>
        <v>0</v>
      </c>
      <c r="AC214" t="b">
        <f>OR(Tabla51210[[#This Row],[Tiempo_normal (ns)]]&gt;$M$508,Tabla51210[[#This Row],[Tiempo_normal (ns)]]&lt;$M$509)</f>
        <v>0</v>
      </c>
      <c r="AD214" s="5">
        <v>211</v>
      </c>
      <c r="AE214" t="b">
        <f>OR(Tabla61311[[#This Row],[Tiempo_lineal (ns)]]&gt;$O$508,Tabla61311[[#This Row],[Tiempo_lineal (ns)]]&lt;$O$509)</f>
        <v>0</v>
      </c>
      <c r="AF214" s="6" t="b">
        <f>OR(Tabla61311[[#This Row],[Tiempo_normal (ns)]]&gt;$P$508,Tabla61311[[#This Row],[Tiempo_normal (ns)]]&lt;$P$509)</f>
        <v>0</v>
      </c>
    </row>
    <row r="215" spans="2:32" x14ac:dyDescent="0.3">
      <c r="B215">
        <v>212</v>
      </c>
      <c r="C215">
        <v>4453</v>
      </c>
      <c r="D215">
        <v>3950</v>
      </c>
      <c r="E215">
        <v>212</v>
      </c>
      <c r="F215">
        <v>39189</v>
      </c>
      <c r="G215">
        <v>39308</v>
      </c>
      <c r="H215">
        <v>212</v>
      </c>
      <c r="I215">
        <v>440601</v>
      </c>
      <c r="J215">
        <v>378303</v>
      </c>
      <c r="K215">
        <v>212</v>
      </c>
      <c r="L215" s="35">
        <v>4018310</v>
      </c>
      <c r="M215" s="35">
        <v>4505620</v>
      </c>
      <c r="N215">
        <v>212</v>
      </c>
      <c r="O215" s="35">
        <v>40822700</v>
      </c>
      <c r="P215" s="35">
        <v>39446100</v>
      </c>
      <c r="R215" s="7">
        <v>212</v>
      </c>
      <c r="S215" t="b">
        <f>OR(Tabla197[[#This Row],[Tiempo_lineal (ns)]]&gt;$C$508,Tabla197[[#This Row],[Tiempo_lineal (ns)]]&lt;$C$509)</f>
        <v>0</v>
      </c>
      <c r="T215" t="b">
        <f>OR(Tabla197[[#This Row],[Tiempo_normal (ns)]]&gt;$D$508,Tabla197[[#This Row],[Tiempo_normal (ns)]]&lt;$D$509)</f>
        <v>0</v>
      </c>
      <c r="U215" s="7">
        <v>212</v>
      </c>
      <c r="V215" t="b">
        <f>OR(Tabla3108[[#This Row],[Tiempo_lineal (ns)]]&gt;$F$508,Tabla3108[[#This Row],[Tiempo_lineal (ns)]]&lt;$F$509)</f>
        <v>0</v>
      </c>
      <c r="W215" t="b">
        <f>OR(Tabla3108[[#This Row],[Tiempo_normal (ns)]]&gt;$G$508,Tabla3108[[#This Row],[Tiempo_normal (ns)]]&lt;$G$509)</f>
        <v>0</v>
      </c>
      <c r="X215" s="7">
        <v>212</v>
      </c>
      <c r="Y215" t="b">
        <f>OR(Tabla4119[[#This Row],[Tiempo_lineal (ns)]]&gt;$I$508,Tabla4119[[#This Row],[Tiempo_lineal (ns)]]&lt;$I$509)</f>
        <v>0</v>
      </c>
      <c r="Z215" t="b">
        <f>OR(Tabla4119[[#This Row],[Tiempo_normal (ns)]]&gt;$J$508,Tabla4119[[#This Row],[Tiempo_normal (ns)]]&lt;$J$509)</f>
        <v>0</v>
      </c>
      <c r="AA215" s="7">
        <v>212</v>
      </c>
      <c r="AB215" t="b">
        <f>OR(Tabla51210[[#This Row],[Tiempo_lineal (ns)]]&gt;$L$508,Tabla51210[[#This Row],[Tiempo_lineal (ns)]]&lt;$L$509)</f>
        <v>0</v>
      </c>
      <c r="AC215" t="b">
        <f>OR(Tabla51210[[#This Row],[Tiempo_normal (ns)]]&gt;$M$508,Tabla51210[[#This Row],[Tiempo_normal (ns)]]&lt;$M$509)</f>
        <v>0</v>
      </c>
      <c r="AD215" s="7">
        <v>212</v>
      </c>
      <c r="AE215" t="b">
        <f>OR(Tabla61311[[#This Row],[Tiempo_lineal (ns)]]&gt;$O$508,Tabla61311[[#This Row],[Tiempo_lineal (ns)]]&lt;$O$509)</f>
        <v>0</v>
      </c>
      <c r="AF215" s="6" t="b">
        <f>OR(Tabla61311[[#This Row],[Tiempo_normal (ns)]]&gt;$P$508,Tabla61311[[#This Row],[Tiempo_normal (ns)]]&lt;$P$509)</f>
        <v>0</v>
      </c>
    </row>
    <row r="216" spans="2:32" x14ac:dyDescent="0.3">
      <c r="B216">
        <v>213</v>
      </c>
      <c r="C216">
        <v>4309</v>
      </c>
      <c r="D216">
        <v>4189</v>
      </c>
      <c r="E216">
        <v>213</v>
      </c>
      <c r="F216">
        <v>39102</v>
      </c>
      <c r="G216">
        <v>37406</v>
      </c>
      <c r="H216">
        <v>213</v>
      </c>
      <c r="I216">
        <v>486032</v>
      </c>
      <c r="J216">
        <v>436163</v>
      </c>
      <c r="K216">
        <v>213</v>
      </c>
      <c r="L216" s="35">
        <v>4102110</v>
      </c>
      <c r="M216" s="35">
        <v>4037070</v>
      </c>
      <c r="N216">
        <v>213</v>
      </c>
      <c r="O216" s="35">
        <v>40956500</v>
      </c>
      <c r="P216" s="35">
        <v>43757700</v>
      </c>
      <c r="R216" s="5">
        <v>213</v>
      </c>
      <c r="S216" t="b">
        <f>OR(Tabla197[[#This Row],[Tiempo_lineal (ns)]]&gt;$C$508,Tabla197[[#This Row],[Tiempo_lineal (ns)]]&lt;$C$509)</f>
        <v>0</v>
      </c>
      <c r="T216" t="b">
        <f>OR(Tabla197[[#This Row],[Tiempo_normal (ns)]]&gt;$D$508,Tabla197[[#This Row],[Tiempo_normal (ns)]]&lt;$D$509)</f>
        <v>0</v>
      </c>
      <c r="U216" s="5">
        <v>213</v>
      </c>
      <c r="V216" t="b">
        <f>OR(Tabla3108[[#This Row],[Tiempo_lineal (ns)]]&gt;$F$508,Tabla3108[[#This Row],[Tiempo_lineal (ns)]]&lt;$F$509)</f>
        <v>0</v>
      </c>
      <c r="W216" t="b">
        <f>OR(Tabla3108[[#This Row],[Tiempo_normal (ns)]]&gt;$G$508,Tabla3108[[#This Row],[Tiempo_normal (ns)]]&lt;$G$509)</f>
        <v>0</v>
      </c>
      <c r="X216" s="5">
        <v>213</v>
      </c>
      <c r="Y216" t="b">
        <f>OR(Tabla4119[[#This Row],[Tiempo_lineal (ns)]]&gt;$I$508,Tabla4119[[#This Row],[Tiempo_lineal (ns)]]&lt;$I$509)</f>
        <v>0</v>
      </c>
      <c r="Z216" t="b">
        <f>OR(Tabla4119[[#This Row],[Tiempo_normal (ns)]]&gt;$J$508,Tabla4119[[#This Row],[Tiempo_normal (ns)]]&lt;$J$509)</f>
        <v>0</v>
      </c>
      <c r="AA216" s="5">
        <v>213</v>
      </c>
      <c r="AB216" t="b">
        <f>OR(Tabla51210[[#This Row],[Tiempo_lineal (ns)]]&gt;$L$508,Tabla51210[[#This Row],[Tiempo_lineal (ns)]]&lt;$L$509)</f>
        <v>0</v>
      </c>
      <c r="AC216" t="b">
        <f>OR(Tabla51210[[#This Row],[Tiempo_normal (ns)]]&gt;$M$508,Tabla51210[[#This Row],[Tiempo_normal (ns)]]&lt;$M$509)</f>
        <v>0</v>
      </c>
      <c r="AD216" s="5">
        <v>213</v>
      </c>
      <c r="AE216" t="b">
        <f>OR(Tabla61311[[#This Row],[Tiempo_lineal (ns)]]&gt;$O$508,Tabla61311[[#This Row],[Tiempo_lineal (ns)]]&lt;$O$509)</f>
        <v>0</v>
      </c>
      <c r="AF216" s="6" t="b">
        <f>OR(Tabla61311[[#This Row],[Tiempo_normal (ns)]]&gt;$P$508,Tabla61311[[#This Row],[Tiempo_normal (ns)]]&lt;$P$509)</f>
        <v>0</v>
      </c>
    </row>
    <row r="217" spans="2:32" x14ac:dyDescent="0.3">
      <c r="B217">
        <v>214</v>
      </c>
      <c r="C217">
        <v>4615</v>
      </c>
      <c r="D217">
        <v>4008</v>
      </c>
      <c r="E217">
        <v>214</v>
      </c>
      <c r="F217">
        <v>40664</v>
      </c>
      <c r="G217">
        <v>38399</v>
      </c>
      <c r="H217">
        <v>214</v>
      </c>
      <c r="I217">
        <v>463975</v>
      </c>
      <c r="J217">
        <v>378157</v>
      </c>
      <c r="K217">
        <v>214</v>
      </c>
      <c r="L217" s="35">
        <v>4579610</v>
      </c>
      <c r="M217" s="35">
        <v>4076620</v>
      </c>
      <c r="N217">
        <v>214</v>
      </c>
      <c r="O217" s="35">
        <v>42815400</v>
      </c>
      <c r="P217" s="35">
        <v>40065600</v>
      </c>
      <c r="R217" s="7">
        <v>214</v>
      </c>
      <c r="S217" t="b">
        <f>OR(Tabla197[[#This Row],[Tiempo_lineal (ns)]]&gt;$C$508,Tabla197[[#This Row],[Tiempo_lineal (ns)]]&lt;$C$509)</f>
        <v>0</v>
      </c>
      <c r="T217" t="b">
        <f>OR(Tabla197[[#This Row],[Tiempo_normal (ns)]]&gt;$D$508,Tabla197[[#This Row],[Tiempo_normal (ns)]]&lt;$D$509)</f>
        <v>0</v>
      </c>
      <c r="U217" s="7">
        <v>214</v>
      </c>
      <c r="V217" t="b">
        <f>OR(Tabla3108[[#This Row],[Tiempo_lineal (ns)]]&gt;$F$508,Tabla3108[[#This Row],[Tiempo_lineal (ns)]]&lt;$F$509)</f>
        <v>0</v>
      </c>
      <c r="W217" t="b">
        <f>OR(Tabla3108[[#This Row],[Tiempo_normal (ns)]]&gt;$G$508,Tabla3108[[#This Row],[Tiempo_normal (ns)]]&lt;$G$509)</f>
        <v>0</v>
      </c>
      <c r="X217" s="7">
        <v>214</v>
      </c>
      <c r="Y217" t="b">
        <f>OR(Tabla4119[[#This Row],[Tiempo_lineal (ns)]]&gt;$I$508,Tabla4119[[#This Row],[Tiempo_lineal (ns)]]&lt;$I$509)</f>
        <v>0</v>
      </c>
      <c r="Z217" t="b">
        <f>OR(Tabla4119[[#This Row],[Tiempo_normal (ns)]]&gt;$J$508,Tabla4119[[#This Row],[Tiempo_normal (ns)]]&lt;$J$509)</f>
        <v>0</v>
      </c>
      <c r="AA217" s="7">
        <v>214</v>
      </c>
      <c r="AB217" t="b">
        <f>OR(Tabla51210[[#This Row],[Tiempo_lineal (ns)]]&gt;$L$508,Tabla51210[[#This Row],[Tiempo_lineal (ns)]]&lt;$L$509)</f>
        <v>0</v>
      </c>
      <c r="AC217" t="b">
        <f>OR(Tabla51210[[#This Row],[Tiempo_normal (ns)]]&gt;$M$508,Tabla51210[[#This Row],[Tiempo_normal (ns)]]&lt;$M$509)</f>
        <v>0</v>
      </c>
      <c r="AD217" s="7">
        <v>214</v>
      </c>
      <c r="AE217" t="b">
        <f>OR(Tabla61311[[#This Row],[Tiempo_lineal (ns)]]&gt;$O$508,Tabla61311[[#This Row],[Tiempo_lineal (ns)]]&lt;$O$509)</f>
        <v>0</v>
      </c>
      <c r="AF217" s="6" t="b">
        <f>OR(Tabla61311[[#This Row],[Tiempo_normal (ns)]]&gt;$P$508,Tabla61311[[#This Row],[Tiempo_normal (ns)]]&lt;$P$509)</f>
        <v>0</v>
      </c>
    </row>
    <row r="218" spans="2:32" x14ac:dyDescent="0.3">
      <c r="B218">
        <v>215</v>
      </c>
      <c r="C218">
        <v>4215</v>
      </c>
      <c r="D218">
        <v>4085</v>
      </c>
      <c r="E218">
        <v>215</v>
      </c>
      <c r="F218">
        <v>40345</v>
      </c>
      <c r="G218">
        <v>37593</v>
      </c>
      <c r="H218">
        <v>215</v>
      </c>
      <c r="I218">
        <v>386976</v>
      </c>
      <c r="J218">
        <v>381209</v>
      </c>
      <c r="K218">
        <v>215</v>
      </c>
      <c r="L218" s="35">
        <v>4932220</v>
      </c>
      <c r="M218" s="35">
        <v>4473820</v>
      </c>
      <c r="N218">
        <v>215</v>
      </c>
      <c r="O218" s="35">
        <v>49830100</v>
      </c>
      <c r="P218" s="35">
        <v>42710300</v>
      </c>
      <c r="R218" s="5">
        <v>215</v>
      </c>
      <c r="S218" t="b">
        <f>OR(Tabla197[[#This Row],[Tiempo_lineal (ns)]]&gt;$C$508,Tabla197[[#This Row],[Tiempo_lineal (ns)]]&lt;$C$509)</f>
        <v>0</v>
      </c>
      <c r="T218" t="b">
        <f>OR(Tabla197[[#This Row],[Tiempo_normal (ns)]]&gt;$D$508,Tabla197[[#This Row],[Tiempo_normal (ns)]]&lt;$D$509)</f>
        <v>0</v>
      </c>
      <c r="U218" s="5">
        <v>215</v>
      </c>
      <c r="V218" t="b">
        <f>OR(Tabla3108[[#This Row],[Tiempo_lineal (ns)]]&gt;$F$508,Tabla3108[[#This Row],[Tiempo_lineal (ns)]]&lt;$F$509)</f>
        <v>0</v>
      </c>
      <c r="W218" t="b">
        <f>OR(Tabla3108[[#This Row],[Tiempo_normal (ns)]]&gt;$G$508,Tabla3108[[#This Row],[Tiempo_normal (ns)]]&lt;$G$509)</f>
        <v>0</v>
      </c>
      <c r="X218" s="5">
        <v>215</v>
      </c>
      <c r="Y218" t="b">
        <f>OR(Tabla4119[[#This Row],[Tiempo_lineal (ns)]]&gt;$I$508,Tabla4119[[#This Row],[Tiempo_lineal (ns)]]&lt;$I$509)</f>
        <v>0</v>
      </c>
      <c r="Z218" t="b">
        <f>OR(Tabla4119[[#This Row],[Tiempo_normal (ns)]]&gt;$J$508,Tabla4119[[#This Row],[Tiempo_normal (ns)]]&lt;$J$509)</f>
        <v>0</v>
      </c>
      <c r="AA218" s="5">
        <v>215</v>
      </c>
      <c r="AB218" t="b">
        <f>OR(Tabla51210[[#This Row],[Tiempo_lineal (ns)]]&gt;$L$508,Tabla51210[[#This Row],[Tiempo_lineal (ns)]]&lt;$L$509)</f>
        <v>1</v>
      </c>
      <c r="AC218" t="b">
        <f>OR(Tabla51210[[#This Row],[Tiempo_normal (ns)]]&gt;$M$508,Tabla51210[[#This Row],[Tiempo_normal (ns)]]&lt;$M$509)</f>
        <v>0</v>
      </c>
      <c r="AD218" s="5">
        <v>215</v>
      </c>
      <c r="AE218" t="b">
        <f>OR(Tabla61311[[#This Row],[Tiempo_lineal (ns)]]&gt;$O$508,Tabla61311[[#This Row],[Tiempo_lineal (ns)]]&lt;$O$509)</f>
        <v>1</v>
      </c>
      <c r="AF218" s="6" t="b">
        <f>OR(Tabla61311[[#This Row],[Tiempo_normal (ns)]]&gt;$P$508,Tabla61311[[#This Row],[Tiempo_normal (ns)]]&lt;$P$509)</f>
        <v>0</v>
      </c>
    </row>
    <row r="219" spans="2:32" x14ac:dyDescent="0.3">
      <c r="B219">
        <v>216</v>
      </c>
      <c r="C219">
        <v>4538</v>
      </c>
      <c r="D219">
        <v>3987</v>
      </c>
      <c r="E219">
        <v>216</v>
      </c>
      <c r="F219">
        <v>38749</v>
      </c>
      <c r="G219">
        <v>37988</v>
      </c>
      <c r="H219">
        <v>216</v>
      </c>
      <c r="I219">
        <v>394734</v>
      </c>
      <c r="J219">
        <v>380849</v>
      </c>
      <c r="K219">
        <v>216</v>
      </c>
      <c r="L219" s="35">
        <v>3942420</v>
      </c>
      <c r="M219" s="35">
        <v>4134560</v>
      </c>
      <c r="N219">
        <v>216</v>
      </c>
      <c r="O219" s="35">
        <v>44788900</v>
      </c>
      <c r="P219" s="35">
        <v>40046200</v>
      </c>
      <c r="R219" s="7">
        <v>216</v>
      </c>
      <c r="S219" t="b">
        <f>OR(Tabla197[[#This Row],[Tiempo_lineal (ns)]]&gt;$C$508,Tabla197[[#This Row],[Tiempo_lineal (ns)]]&lt;$C$509)</f>
        <v>0</v>
      </c>
      <c r="T219" t="b">
        <f>OR(Tabla197[[#This Row],[Tiempo_normal (ns)]]&gt;$D$508,Tabla197[[#This Row],[Tiempo_normal (ns)]]&lt;$D$509)</f>
        <v>0</v>
      </c>
      <c r="U219" s="7">
        <v>216</v>
      </c>
      <c r="V219" t="b">
        <f>OR(Tabla3108[[#This Row],[Tiempo_lineal (ns)]]&gt;$F$508,Tabla3108[[#This Row],[Tiempo_lineal (ns)]]&lt;$F$509)</f>
        <v>0</v>
      </c>
      <c r="W219" t="b">
        <f>OR(Tabla3108[[#This Row],[Tiempo_normal (ns)]]&gt;$G$508,Tabla3108[[#This Row],[Tiempo_normal (ns)]]&lt;$G$509)</f>
        <v>0</v>
      </c>
      <c r="X219" s="7">
        <v>216</v>
      </c>
      <c r="Y219" t="b">
        <f>OR(Tabla4119[[#This Row],[Tiempo_lineal (ns)]]&gt;$I$508,Tabla4119[[#This Row],[Tiempo_lineal (ns)]]&lt;$I$509)</f>
        <v>0</v>
      </c>
      <c r="Z219" t="b">
        <f>OR(Tabla4119[[#This Row],[Tiempo_normal (ns)]]&gt;$J$508,Tabla4119[[#This Row],[Tiempo_normal (ns)]]&lt;$J$509)</f>
        <v>0</v>
      </c>
      <c r="AA219" s="7">
        <v>216</v>
      </c>
      <c r="AB219" t="b">
        <f>OR(Tabla51210[[#This Row],[Tiempo_lineal (ns)]]&gt;$L$508,Tabla51210[[#This Row],[Tiempo_lineal (ns)]]&lt;$L$509)</f>
        <v>0</v>
      </c>
      <c r="AC219" t="b">
        <f>OR(Tabla51210[[#This Row],[Tiempo_normal (ns)]]&gt;$M$508,Tabla51210[[#This Row],[Tiempo_normal (ns)]]&lt;$M$509)</f>
        <v>0</v>
      </c>
      <c r="AD219" s="7">
        <v>216</v>
      </c>
      <c r="AE219" t="b">
        <f>OR(Tabla61311[[#This Row],[Tiempo_lineal (ns)]]&gt;$O$508,Tabla61311[[#This Row],[Tiempo_lineal (ns)]]&lt;$O$509)</f>
        <v>0</v>
      </c>
      <c r="AF219" s="6" t="b">
        <f>OR(Tabla61311[[#This Row],[Tiempo_normal (ns)]]&gt;$P$508,Tabla61311[[#This Row],[Tiempo_normal (ns)]]&lt;$P$509)</f>
        <v>0</v>
      </c>
    </row>
    <row r="220" spans="2:32" x14ac:dyDescent="0.3">
      <c r="B220">
        <v>217</v>
      </c>
      <c r="C220">
        <v>4438</v>
      </c>
      <c r="D220">
        <v>3920</v>
      </c>
      <c r="E220">
        <v>217</v>
      </c>
      <c r="F220">
        <v>38278</v>
      </c>
      <c r="G220">
        <v>37425</v>
      </c>
      <c r="H220">
        <v>217</v>
      </c>
      <c r="I220">
        <v>458429</v>
      </c>
      <c r="J220">
        <v>471272</v>
      </c>
      <c r="K220">
        <v>217</v>
      </c>
      <c r="L220" s="35">
        <v>4405860</v>
      </c>
      <c r="M220" s="35">
        <v>4194770</v>
      </c>
      <c r="N220">
        <v>217</v>
      </c>
      <c r="O220" s="35">
        <v>43259100</v>
      </c>
      <c r="P220" s="35">
        <v>39445300</v>
      </c>
      <c r="R220" s="5">
        <v>217</v>
      </c>
      <c r="S220" t="b">
        <f>OR(Tabla197[[#This Row],[Tiempo_lineal (ns)]]&gt;$C$508,Tabla197[[#This Row],[Tiempo_lineal (ns)]]&lt;$C$509)</f>
        <v>0</v>
      </c>
      <c r="T220" t="b">
        <f>OR(Tabla197[[#This Row],[Tiempo_normal (ns)]]&gt;$D$508,Tabla197[[#This Row],[Tiempo_normal (ns)]]&lt;$D$509)</f>
        <v>0</v>
      </c>
      <c r="U220" s="5">
        <v>217</v>
      </c>
      <c r="V220" t="b">
        <f>OR(Tabla3108[[#This Row],[Tiempo_lineal (ns)]]&gt;$F$508,Tabla3108[[#This Row],[Tiempo_lineal (ns)]]&lt;$F$509)</f>
        <v>0</v>
      </c>
      <c r="W220" t="b">
        <f>OR(Tabla3108[[#This Row],[Tiempo_normal (ns)]]&gt;$G$508,Tabla3108[[#This Row],[Tiempo_normal (ns)]]&lt;$G$509)</f>
        <v>0</v>
      </c>
      <c r="X220" s="5">
        <v>217</v>
      </c>
      <c r="Y220" t="b">
        <f>OR(Tabla4119[[#This Row],[Tiempo_lineal (ns)]]&gt;$I$508,Tabla4119[[#This Row],[Tiempo_lineal (ns)]]&lt;$I$509)</f>
        <v>0</v>
      </c>
      <c r="Z220" t="b">
        <f>OR(Tabla4119[[#This Row],[Tiempo_normal (ns)]]&gt;$J$508,Tabla4119[[#This Row],[Tiempo_normal (ns)]]&lt;$J$509)</f>
        <v>0</v>
      </c>
      <c r="AA220" s="5">
        <v>217</v>
      </c>
      <c r="AB220" t="b">
        <f>OR(Tabla51210[[#This Row],[Tiempo_lineal (ns)]]&gt;$L$508,Tabla51210[[#This Row],[Tiempo_lineal (ns)]]&lt;$L$509)</f>
        <v>0</v>
      </c>
      <c r="AC220" t="b">
        <f>OR(Tabla51210[[#This Row],[Tiempo_normal (ns)]]&gt;$M$508,Tabla51210[[#This Row],[Tiempo_normal (ns)]]&lt;$M$509)</f>
        <v>0</v>
      </c>
      <c r="AD220" s="5">
        <v>217</v>
      </c>
      <c r="AE220" t="b">
        <f>OR(Tabla61311[[#This Row],[Tiempo_lineal (ns)]]&gt;$O$508,Tabla61311[[#This Row],[Tiempo_lineal (ns)]]&lt;$O$509)</f>
        <v>0</v>
      </c>
      <c r="AF220" s="6" t="b">
        <f>OR(Tabla61311[[#This Row],[Tiempo_normal (ns)]]&gt;$P$508,Tabla61311[[#This Row],[Tiempo_normal (ns)]]&lt;$P$509)</f>
        <v>0</v>
      </c>
    </row>
    <row r="221" spans="2:32" x14ac:dyDescent="0.3">
      <c r="B221">
        <v>218</v>
      </c>
      <c r="C221">
        <v>4534</v>
      </c>
      <c r="D221">
        <v>4805</v>
      </c>
      <c r="E221">
        <v>218</v>
      </c>
      <c r="F221">
        <v>38000</v>
      </c>
      <c r="G221">
        <v>37374</v>
      </c>
      <c r="H221">
        <v>218</v>
      </c>
      <c r="I221">
        <v>386962</v>
      </c>
      <c r="J221">
        <v>419290</v>
      </c>
      <c r="K221">
        <v>218</v>
      </c>
      <c r="L221" s="35">
        <v>4001280</v>
      </c>
      <c r="M221" s="35">
        <v>3910310</v>
      </c>
      <c r="N221">
        <v>218</v>
      </c>
      <c r="O221" s="35">
        <v>49325100</v>
      </c>
      <c r="P221" s="35">
        <v>40065400</v>
      </c>
      <c r="R221" s="7">
        <v>218</v>
      </c>
      <c r="S221" t="b">
        <f>OR(Tabla197[[#This Row],[Tiempo_lineal (ns)]]&gt;$C$508,Tabla197[[#This Row],[Tiempo_lineal (ns)]]&lt;$C$509)</f>
        <v>0</v>
      </c>
      <c r="T221" t="b">
        <f>OR(Tabla197[[#This Row],[Tiempo_normal (ns)]]&gt;$D$508,Tabla197[[#This Row],[Tiempo_normal (ns)]]&lt;$D$509)</f>
        <v>0</v>
      </c>
      <c r="U221" s="7">
        <v>218</v>
      </c>
      <c r="V221" t="b">
        <f>OR(Tabla3108[[#This Row],[Tiempo_lineal (ns)]]&gt;$F$508,Tabla3108[[#This Row],[Tiempo_lineal (ns)]]&lt;$F$509)</f>
        <v>0</v>
      </c>
      <c r="W221" t="b">
        <f>OR(Tabla3108[[#This Row],[Tiempo_normal (ns)]]&gt;$G$508,Tabla3108[[#This Row],[Tiempo_normal (ns)]]&lt;$G$509)</f>
        <v>0</v>
      </c>
      <c r="X221" s="7">
        <v>218</v>
      </c>
      <c r="Y221" t="b">
        <f>OR(Tabla4119[[#This Row],[Tiempo_lineal (ns)]]&gt;$I$508,Tabla4119[[#This Row],[Tiempo_lineal (ns)]]&lt;$I$509)</f>
        <v>0</v>
      </c>
      <c r="Z221" t="b">
        <f>OR(Tabla4119[[#This Row],[Tiempo_normal (ns)]]&gt;$J$508,Tabla4119[[#This Row],[Tiempo_normal (ns)]]&lt;$J$509)</f>
        <v>0</v>
      </c>
      <c r="AA221" s="7">
        <v>218</v>
      </c>
      <c r="AB221" t="b">
        <f>OR(Tabla51210[[#This Row],[Tiempo_lineal (ns)]]&gt;$L$508,Tabla51210[[#This Row],[Tiempo_lineal (ns)]]&lt;$L$509)</f>
        <v>0</v>
      </c>
      <c r="AC221" t="b">
        <f>OR(Tabla51210[[#This Row],[Tiempo_normal (ns)]]&gt;$M$508,Tabla51210[[#This Row],[Tiempo_normal (ns)]]&lt;$M$509)</f>
        <v>0</v>
      </c>
      <c r="AD221" s="7">
        <v>218</v>
      </c>
      <c r="AE221" t="b">
        <f>OR(Tabla61311[[#This Row],[Tiempo_lineal (ns)]]&gt;$O$508,Tabla61311[[#This Row],[Tiempo_lineal (ns)]]&lt;$O$509)</f>
        <v>1</v>
      </c>
      <c r="AF221" s="6" t="b">
        <f>OR(Tabla61311[[#This Row],[Tiempo_normal (ns)]]&gt;$P$508,Tabla61311[[#This Row],[Tiempo_normal (ns)]]&lt;$P$509)</f>
        <v>0</v>
      </c>
    </row>
    <row r="222" spans="2:32" x14ac:dyDescent="0.3">
      <c r="B222">
        <v>219</v>
      </c>
      <c r="C222">
        <v>4619</v>
      </c>
      <c r="D222">
        <v>3885</v>
      </c>
      <c r="E222">
        <v>219</v>
      </c>
      <c r="F222">
        <v>37986</v>
      </c>
      <c r="G222">
        <v>37496</v>
      </c>
      <c r="H222">
        <v>219</v>
      </c>
      <c r="I222">
        <v>386391</v>
      </c>
      <c r="J222">
        <v>517777</v>
      </c>
      <c r="K222">
        <v>219</v>
      </c>
      <c r="L222" s="35">
        <v>4007090</v>
      </c>
      <c r="M222" s="35">
        <v>4968470</v>
      </c>
      <c r="N222">
        <v>219</v>
      </c>
      <c r="O222" s="35">
        <v>42293300</v>
      </c>
      <c r="P222" s="35">
        <v>40341800</v>
      </c>
      <c r="R222" s="5">
        <v>219</v>
      </c>
      <c r="S222" t="b">
        <f>OR(Tabla197[[#This Row],[Tiempo_lineal (ns)]]&gt;$C$508,Tabla197[[#This Row],[Tiempo_lineal (ns)]]&lt;$C$509)</f>
        <v>0</v>
      </c>
      <c r="T222" t="b">
        <f>OR(Tabla197[[#This Row],[Tiempo_normal (ns)]]&gt;$D$508,Tabla197[[#This Row],[Tiempo_normal (ns)]]&lt;$D$509)</f>
        <v>0</v>
      </c>
      <c r="U222" s="5">
        <v>219</v>
      </c>
      <c r="V222" t="b">
        <f>OR(Tabla3108[[#This Row],[Tiempo_lineal (ns)]]&gt;$F$508,Tabla3108[[#This Row],[Tiempo_lineal (ns)]]&lt;$F$509)</f>
        <v>0</v>
      </c>
      <c r="W222" t="b">
        <f>OR(Tabla3108[[#This Row],[Tiempo_normal (ns)]]&gt;$G$508,Tabla3108[[#This Row],[Tiempo_normal (ns)]]&lt;$G$509)</f>
        <v>0</v>
      </c>
      <c r="X222" s="5">
        <v>219</v>
      </c>
      <c r="Y222" t="b">
        <f>OR(Tabla4119[[#This Row],[Tiempo_lineal (ns)]]&gt;$I$508,Tabla4119[[#This Row],[Tiempo_lineal (ns)]]&lt;$I$509)</f>
        <v>0</v>
      </c>
      <c r="Z222" t="b">
        <f>OR(Tabla4119[[#This Row],[Tiempo_normal (ns)]]&gt;$J$508,Tabla4119[[#This Row],[Tiempo_normal (ns)]]&lt;$J$509)</f>
        <v>1</v>
      </c>
      <c r="AA222" s="5">
        <v>219</v>
      </c>
      <c r="AB222" t="b">
        <f>OR(Tabla51210[[#This Row],[Tiempo_lineal (ns)]]&gt;$L$508,Tabla51210[[#This Row],[Tiempo_lineal (ns)]]&lt;$L$509)</f>
        <v>0</v>
      </c>
      <c r="AC222" t="b">
        <f>OR(Tabla51210[[#This Row],[Tiempo_normal (ns)]]&gt;$M$508,Tabla51210[[#This Row],[Tiempo_normal (ns)]]&lt;$M$509)</f>
        <v>1</v>
      </c>
      <c r="AD222" s="5">
        <v>219</v>
      </c>
      <c r="AE222" t="b">
        <f>OR(Tabla61311[[#This Row],[Tiempo_lineal (ns)]]&gt;$O$508,Tabla61311[[#This Row],[Tiempo_lineal (ns)]]&lt;$O$509)</f>
        <v>0</v>
      </c>
      <c r="AF222" s="6" t="b">
        <f>OR(Tabla61311[[#This Row],[Tiempo_normal (ns)]]&gt;$P$508,Tabla61311[[#This Row],[Tiempo_normal (ns)]]&lt;$P$509)</f>
        <v>0</v>
      </c>
    </row>
    <row r="223" spans="2:32" x14ac:dyDescent="0.3">
      <c r="B223">
        <v>220</v>
      </c>
      <c r="C223">
        <v>4330</v>
      </c>
      <c r="D223">
        <v>12069</v>
      </c>
      <c r="E223">
        <v>220</v>
      </c>
      <c r="F223">
        <v>38041</v>
      </c>
      <c r="G223">
        <v>50226</v>
      </c>
      <c r="H223">
        <v>220</v>
      </c>
      <c r="I223">
        <v>447518</v>
      </c>
      <c r="J223">
        <v>488657</v>
      </c>
      <c r="K223">
        <v>220</v>
      </c>
      <c r="L223" s="35">
        <v>4076390</v>
      </c>
      <c r="M223" s="35">
        <v>4103040</v>
      </c>
      <c r="N223">
        <v>220</v>
      </c>
      <c r="O223" s="35">
        <v>55058800</v>
      </c>
      <c r="P223" s="35">
        <v>45981200</v>
      </c>
      <c r="R223" s="7">
        <v>220</v>
      </c>
      <c r="S223" t="b">
        <f>OR(Tabla197[[#This Row],[Tiempo_lineal (ns)]]&gt;$C$508,Tabla197[[#This Row],[Tiempo_lineal (ns)]]&lt;$C$509)</f>
        <v>0</v>
      </c>
      <c r="T223" t="b">
        <f>OR(Tabla197[[#This Row],[Tiempo_normal (ns)]]&gt;$D$508,Tabla197[[#This Row],[Tiempo_normal (ns)]]&lt;$D$509)</f>
        <v>1</v>
      </c>
      <c r="U223" s="7">
        <v>220</v>
      </c>
      <c r="V223" t="b">
        <f>OR(Tabla3108[[#This Row],[Tiempo_lineal (ns)]]&gt;$F$508,Tabla3108[[#This Row],[Tiempo_lineal (ns)]]&lt;$F$509)</f>
        <v>0</v>
      </c>
      <c r="W223" t="b">
        <f>OR(Tabla3108[[#This Row],[Tiempo_normal (ns)]]&gt;$G$508,Tabla3108[[#This Row],[Tiempo_normal (ns)]]&lt;$G$509)</f>
        <v>1</v>
      </c>
      <c r="X223" s="7">
        <v>220</v>
      </c>
      <c r="Y223" t="b">
        <f>OR(Tabla4119[[#This Row],[Tiempo_lineal (ns)]]&gt;$I$508,Tabla4119[[#This Row],[Tiempo_lineal (ns)]]&lt;$I$509)</f>
        <v>0</v>
      </c>
      <c r="Z223" t="b">
        <f>OR(Tabla4119[[#This Row],[Tiempo_normal (ns)]]&gt;$J$508,Tabla4119[[#This Row],[Tiempo_normal (ns)]]&lt;$J$509)</f>
        <v>0</v>
      </c>
      <c r="AA223" s="7">
        <v>220</v>
      </c>
      <c r="AB223" t="b">
        <f>OR(Tabla51210[[#This Row],[Tiempo_lineal (ns)]]&gt;$L$508,Tabla51210[[#This Row],[Tiempo_lineal (ns)]]&lt;$L$509)</f>
        <v>0</v>
      </c>
      <c r="AC223" t="b">
        <f>OR(Tabla51210[[#This Row],[Tiempo_normal (ns)]]&gt;$M$508,Tabla51210[[#This Row],[Tiempo_normal (ns)]]&lt;$M$509)</f>
        <v>0</v>
      </c>
      <c r="AD223" s="7">
        <v>220</v>
      </c>
      <c r="AE223" t="b">
        <f>OR(Tabla61311[[#This Row],[Tiempo_lineal (ns)]]&gt;$O$508,Tabla61311[[#This Row],[Tiempo_lineal (ns)]]&lt;$O$509)</f>
        <v>1</v>
      </c>
      <c r="AF223" s="6" t="b">
        <f>OR(Tabla61311[[#This Row],[Tiempo_normal (ns)]]&gt;$P$508,Tabla61311[[#This Row],[Tiempo_normal (ns)]]&lt;$P$509)</f>
        <v>1</v>
      </c>
    </row>
    <row r="224" spans="2:32" x14ac:dyDescent="0.3">
      <c r="B224">
        <v>221</v>
      </c>
      <c r="C224">
        <v>4602</v>
      </c>
      <c r="D224">
        <v>4566</v>
      </c>
      <c r="E224">
        <v>221</v>
      </c>
      <c r="F224">
        <v>39979</v>
      </c>
      <c r="G224">
        <v>37578</v>
      </c>
      <c r="H224">
        <v>221</v>
      </c>
      <c r="I224">
        <v>389247</v>
      </c>
      <c r="J224">
        <v>459712</v>
      </c>
      <c r="K224">
        <v>221</v>
      </c>
      <c r="L224" s="35">
        <v>4148930</v>
      </c>
      <c r="M224" s="35">
        <v>4004540</v>
      </c>
      <c r="N224">
        <v>221</v>
      </c>
      <c r="O224" s="35">
        <v>57108300</v>
      </c>
      <c r="P224" s="35">
        <v>40207600</v>
      </c>
      <c r="R224" s="5">
        <v>221</v>
      </c>
      <c r="S224" t="b">
        <f>OR(Tabla197[[#This Row],[Tiempo_lineal (ns)]]&gt;$C$508,Tabla197[[#This Row],[Tiempo_lineal (ns)]]&lt;$C$509)</f>
        <v>0</v>
      </c>
      <c r="T224" t="b">
        <f>OR(Tabla197[[#This Row],[Tiempo_normal (ns)]]&gt;$D$508,Tabla197[[#This Row],[Tiempo_normal (ns)]]&lt;$D$509)</f>
        <v>0</v>
      </c>
      <c r="U224" s="5">
        <v>221</v>
      </c>
      <c r="V224" t="b">
        <f>OR(Tabla3108[[#This Row],[Tiempo_lineal (ns)]]&gt;$F$508,Tabla3108[[#This Row],[Tiempo_lineal (ns)]]&lt;$F$509)</f>
        <v>0</v>
      </c>
      <c r="W224" t="b">
        <f>OR(Tabla3108[[#This Row],[Tiempo_normal (ns)]]&gt;$G$508,Tabla3108[[#This Row],[Tiempo_normal (ns)]]&lt;$G$509)</f>
        <v>0</v>
      </c>
      <c r="X224" s="5">
        <v>221</v>
      </c>
      <c r="Y224" t="b">
        <f>OR(Tabla4119[[#This Row],[Tiempo_lineal (ns)]]&gt;$I$508,Tabla4119[[#This Row],[Tiempo_lineal (ns)]]&lt;$I$509)</f>
        <v>0</v>
      </c>
      <c r="Z224" t="b">
        <f>OR(Tabla4119[[#This Row],[Tiempo_normal (ns)]]&gt;$J$508,Tabla4119[[#This Row],[Tiempo_normal (ns)]]&lt;$J$509)</f>
        <v>0</v>
      </c>
      <c r="AA224" s="5">
        <v>221</v>
      </c>
      <c r="AB224" t="b">
        <f>OR(Tabla51210[[#This Row],[Tiempo_lineal (ns)]]&gt;$L$508,Tabla51210[[#This Row],[Tiempo_lineal (ns)]]&lt;$L$509)</f>
        <v>0</v>
      </c>
      <c r="AC224" t="b">
        <f>OR(Tabla51210[[#This Row],[Tiempo_normal (ns)]]&gt;$M$508,Tabla51210[[#This Row],[Tiempo_normal (ns)]]&lt;$M$509)</f>
        <v>0</v>
      </c>
      <c r="AD224" s="5">
        <v>221</v>
      </c>
      <c r="AE224" t="b">
        <f>OR(Tabla61311[[#This Row],[Tiempo_lineal (ns)]]&gt;$O$508,Tabla61311[[#This Row],[Tiempo_lineal (ns)]]&lt;$O$509)</f>
        <v>1</v>
      </c>
      <c r="AF224" s="6" t="b">
        <f>OR(Tabla61311[[#This Row],[Tiempo_normal (ns)]]&gt;$P$508,Tabla61311[[#This Row],[Tiempo_normal (ns)]]&lt;$P$509)</f>
        <v>0</v>
      </c>
    </row>
    <row r="225" spans="2:32" x14ac:dyDescent="0.3">
      <c r="B225">
        <v>222</v>
      </c>
      <c r="C225">
        <v>4606</v>
      </c>
      <c r="D225">
        <v>3953</v>
      </c>
      <c r="E225">
        <v>222</v>
      </c>
      <c r="F225">
        <v>37969</v>
      </c>
      <c r="G225">
        <v>38458</v>
      </c>
      <c r="H225">
        <v>222</v>
      </c>
      <c r="I225">
        <v>441745</v>
      </c>
      <c r="J225">
        <v>380804</v>
      </c>
      <c r="K225">
        <v>222</v>
      </c>
      <c r="L225" s="35">
        <v>4901630</v>
      </c>
      <c r="M225" s="35">
        <v>4655380</v>
      </c>
      <c r="N225">
        <v>222</v>
      </c>
      <c r="O225" s="35">
        <v>64714600</v>
      </c>
      <c r="P225" s="35">
        <v>44269200</v>
      </c>
      <c r="R225" s="7">
        <v>222</v>
      </c>
      <c r="S225" t="b">
        <f>OR(Tabla197[[#This Row],[Tiempo_lineal (ns)]]&gt;$C$508,Tabla197[[#This Row],[Tiempo_lineal (ns)]]&lt;$C$509)</f>
        <v>0</v>
      </c>
      <c r="T225" t="b">
        <f>OR(Tabla197[[#This Row],[Tiempo_normal (ns)]]&gt;$D$508,Tabla197[[#This Row],[Tiempo_normal (ns)]]&lt;$D$509)</f>
        <v>0</v>
      </c>
      <c r="U225" s="7">
        <v>222</v>
      </c>
      <c r="V225" t="b">
        <f>OR(Tabla3108[[#This Row],[Tiempo_lineal (ns)]]&gt;$F$508,Tabla3108[[#This Row],[Tiempo_lineal (ns)]]&lt;$F$509)</f>
        <v>0</v>
      </c>
      <c r="W225" t="b">
        <f>OR(Tabla3108[[#This Row],[Tiempo_normal (ns)]]&gt;$G$508,Tabla3108[[#This Row],[Tiempo_normal (ns)]]&lt;$G$509)</f>
        <v>0</v>
      </c>
      <c r="X225" s="7">
        <v>222</v>
      </c>
      <c r="Y225" t="b">
        <f>OR(Tabla4119[[#This Row],[Tiempo_lineal (ns)]]&gt;$I$508,Tabla4119[[#This Row],[Tiempo_lineal (ns)]]&lt;$I$509)</f>
        <v>0</v>
      </c>
      <c r="Z225" t="b">
        <f>OR(Tabla4119[[#This Row],[Tiempo_normal (ns)]]&gt;$J$508,Tabla4119[[#This Row],[Tiempo_normal (ns)]]&lt;$J$509)</f>
        <v>0</v>
      </c>
      <c r="AA225" s="7">
        <v>222</v>
      </c>
      <c r="AB225" t="b">
        <f>OR(Tabla51210[[#This Row],[Tiempo_lineal (ns)]]&gt;$L$508,Tabla51210[[#This Row],[Tiempo_lineal (ns)]]&lt;$L$509)</f>
        <v>1</v>
      </c>
      <c r="AC225" t="b">
        <f>OR(Tabla51210[[#This Row],[Tiempo_normal (ns)]]&gt;$M$508,Tabla51210[[#This Row],[Tiempo_normal (ns)]]&lt;$M$509)</f>
        <v>0</v>
      </c>
      <c r="AD225" s="7">
        <v>222</v>
      </c>
      <c r="AE225" t="b">
        <f>OR(Tabla61311[[#This Row],[Tiempo_lineal (ns)]]&gt;$O$508,Tabla61311[[#This Row],[Tiempo_lineal (ns)]]&lt;$O$509)</f>
        <v>1</v>
      </c>
      <c r="AF225" s="6" t="b">
        <f>OR(Tabla61311[[#This Row],[Tiempo_normal (ns)]]&gt;$P$508,Tabla61311[[#This Row],[Tiempo_normal (ns)]]&lt;$P$509)</f>
        <v>0</v>
      </c>
    </row>
    <row r="226" spans="2:32" x14ac:dyDescent="0.3">
      <c r="B226">
        <v>223</v>
      </c>
      <c r="C226">
        <v>4306</v>
      </c>
      <c r="D226">
        <v>3969</v>
      </c>
      <c r="E226">
        <v>223</v>
      </c>
      <c r="F226">
        <v>39079</v>
      </c>
      <c r="G226">
        <v>37403</v>
      </c>
      <c r="H226">
        <v>223</v>
      </c>
      <c r="I226">
        <v>384486</v>
      </c>
      <c r="J226">
        <v>388136</v>
      </c>
      <c r="K226">
        <v>223</v>
      </c>
      <c r="L226" s="35">
        <v>4026500</v>
      </c>
      <c r="M226" s="35">
        <v>4071860</v>
      </c>
      <c r="N226">
        <v>223</v>
      </c>
      <c r="O226" s="35">
        <v>40700200</v>
      </c>
      <c r="P226" s="35">
        <v>40220900</v>
      </c>
      <c r="R226" s="5">
        <v>223</v>
      </c>
      <c r="S226" t="b">
        <f>OR(Tabla197[[#This Row],[Tiempo_lineal (ns)]]&gt;$C$508,Tabla197[[#This Row],[Tiempo_lineal (ns)]]&lt;$C$509)</f>
        <v>0</v>
      </c>
      <c r="T226" t="b">
        <f>OR(Tabla197[[#This Row],[Tiempo_normal (ns)]]&gt;$D$508,Tabla197[[#This Row],[Tiempo_normal (ns)]]&lt;$D$509)</f>
        <v>0</v>
      </c>
      <c r="U226" s="5">
        <v>223</v>
      </c>
      <c r="V226" t="b">
        <f>OR(Tabla3108[[#This Row],[Tiempo_lineal (ns)]]&gt;$F$508,Tabla3108[[#This Row],[Tiempo_lineal (ns)]]&lt;$F$509)</f>
        <v>0</v>
      </c>
      <c r="W226" t="b">
        <f>OR(Tabla3108[[#This Row],[Tiempo_normal (ns)]]&gt;$G$508,Tabla3108[[#This Row],[Tiempo_normal (ns)]]&lt;$G$509)</f>
        <v>0</v>
      </c>
      <c r="X226" s="5">
        <v>223</v>
      </c>
      <c r="Y226" t="b">
        <f>OR(Tabla4119[[#This Row],[Tiempo_lineal (ns)]]&gt;$I$508,Tabla4119[[#This Row],[Tiempo_lineal (ns)]]&lt;$I$509)</f>
        <v>0</v>
      </c>
      <c r="Z226" t="b">
        <f>OR(Tabla4119[[#This Row],[Tiempo_normal (ns)]]&gt;$J$508,Tabla4119[[#This Row],[Tiempo_normal (ns)]]&lt;$J$509)</f>
        <v>0</v>
      </c>
      <c r="AA226" s="5">
        <v>223</v>
      </c>
      <c r="AB226" t="b">
        <f>OR(Tabla51210[[#This Row],[Tiempo_lineal (ns)]]&gt;$L$508,Tabla51210[[#This Row],[Tiempo_lineal (ns)]]&lt;$L$509)</f>
        <v>0</v>
      </c>
      <c r="AC226" t="b">
        <f>OR(Tabla51210[[#This Row],[Tiempo_normal (ns)]]&gt;$M$508,Tabla51210[[#This Row],[Tiempo_normal (ns)]]&lt;$M$509)</f>
        <v>0</v>
      </c>
      <c r="AD226" s="5">
        <v>223</v>
      </c>
      <c r="AE226" t="b">
        <f>OR(Tabla61311[[#This Row],[Tiempo_lineal (ns)]]&gt;$O$508,Tabla61311[[#This Row],[Tiempo_lineal (ns)]]&lt;$O$509)</f>
        <v>0</v>
      </c>
      <c r="AF226" s="6" t="b">
        <f>OR(Tabla61311[[#This Row],[Tiempo_normal (ns)]]&gt;$P$508,Tabla61311[[#This Row],[Tiempo_normal (ns)]]&lt;$P$509)</f>
        <v>0</v>
      </c>
    </row>
    <row r="227" spans="2:32" x14ac:dyDescent="0.3">
      <c r="B227">
        <v>224</v>
      </c>
      <c r="C227">
        <v>4393</v>
      </c>
      <c r="D227">
        <v>4671</v>
      </c>
      <c r="E227">
        <v>224</v>
      </c>
      <c r="F227">
        <v>38433</v>
      </c>
      <c r="G227">
        <v>37606</v>
      </c>
      <c r="H227">
        <v>224</v>
      </c>
      <c r="I227">
        <v>388905</v>
      </c>
      <c r="J227">
        <v>385877</v>
      </c>
      <c r="K227">
        <v>224</v>
      </c>
      <c r="L227" s="35">
        <v>4122270</v>
      </c>
      <c r="M227" s="35">
        <v>4097010</v>
      </c>
      <c r="N227">
        <v>224</v>
      </c>
      <c r="O227" s="35">
        <v>42253500</v>
      </c>
      <c r="P227" s="35">
        <v>40572500</v>
      </c>
      <c r="R227" s="7">
        <v>224</v>
      </c>
      <c r="S227" t="b">
        <f>OR(Tabla197[[#This Row],[Tiempo_lineal (ns)]]&gt;$C$508,Tabla197[[#This Row],[Tiempo_lineal (ns)]]&lt;$C$509)</f>
        <v>0</v>
      </c>
      <c r="T227" t="b">
        <f>OR(Tabla197[[#This Row],[Tiempo_normal (ns)]]&gt;$D$508,Tabla197[[#This Row],[Tiempo_normal (ns)]]&lt;$D$509)</f>
        <v>0</v>
      </c>
      <c r="U227" s="7">
        <v>224</v>
      </c>
      <c r="V227" t="b">
        <f>OR(Tabla3108[[#This Row],[Tiempo_lineal (ns)]]&gt;$F$508,Tabla3108[[#This Row],[Tiempo_lineal (ns)]]&lt;$F$509)</f>
        <v>0</v>
      </c>
      <c r="W227" t="b">
        <f>OR(Tabla3108[[#This Row],[Tiempo_normal (ns)]]&gt;$G$508,Tabla3108[[#This Row],[Tiempo_normal (ns)]]&lt;$G$509)</f>
        <v>0</v>
      </c>
      <c r="X227" s="7">
        <v>224</v>
      </c>
      <c r="Y227" t="b">
        <f>OR(Tabla4119[[#This Row],[Tiempo_lineal (ns)]]&gt;$I$508,Tabla4119[[#This Row],[Tiempo_lineal (ns)]]&lt;$I$509)</f>
        <v>0</v>
      </c>
      <c r="Z227" t="b">
        <f>OR(Tabla4119[[#This Row],[Tiempo_normal (ns)]]&gt;$J$508,Tabla4119[[#This Row],[Tiempo_normal (ns)]]&lt;$J$509)</f>
        <v>0</v>
      </c>
      <c r="AA227" s="7">
        <v>224</v>
      </c>
      <c r="AB227" t="b">
        <f>OR(Tabla51210[[#This Row],[Tiempo_lineal (ns)]]&gt;$L$508,Tabla51210[[#This Row],[Tiempo_lineal (ns)]]&lt;$L$509)</f>
        <v>0</v>
      </c>
      <c r="AC227" t="b">
        <f>OR(Tabla51210[[#This Row],[Tiempo_normal (ns)]]&gt;$M$508,Tabla51210[[#This Row],[Tiempo_normal (ns)]]&lt;$M$509)</f>
        <v>0</v>
      </c>
      <c r="AD227" s="7">
        <v>224</v>
      </c>
      <c r="AE227" t="b">
        <f>OR(Tabla61311[[#This Row],[Tiempo_lineal (ns)]]&gt;$O$508,Tabla61311[[#This Row],[Tiempo_lineal (ns)]]&lt;$O$509)</f>
        <v>0</v>
      </c>
      <c r="AF227" s="6" t="b">
        <f>OR(Tabla61311[[#This Row],[Tiempo_normal (ns)]]&gt;$P$508,Tabla61311[[#This Row],[Tiempo_normal (ns)]]&lt;$P$509)</f>
        <v>0</v>
      </c>
    </row>
    <row r="228" spans="2:32" x14ac:dyDescent="0.3">
      <c r="B228">
        <v>225</v>
      </c>
      <c r="C228">
        <v>4547</v>
      </c>
      <c r="D228">
        <v>4072</v>
      </c>
      <c r="E228">
        <v>225</v>
      </c>
      <c r="F228">
        <v>38565</v>
      </c>
      <c r="G228">
        <v>38692</v>
      </c>
      <c r="H228">
        <v>225</v>
      </c>
      <c r="I228">
        <v>383873</v>
      </c>
      <c r="J228">
        <v>440019</v>
      </c>
      <c r="K228">
        <v>225</v>
      </c>
      <c r="L228" s="35">
        <v>3990210</v>
      </c>
      <c r="M228" s="35">
        <v>4100470</v>
      </c>
      <c r="N228">
        <v>225</v>
      </c>
      <c r="O228" s="35">
        <v>45044300</v>
      </c>
      <c r="P228" s="35">
        <v>40656900</v>
      </c>
      <c r="R228" s="5">
        <v>225</v>
      </c>
      <c r="S228" t="b">
        <f>OR(Tabla197[[#This Row],[Tiempo_lineal (ns)]]&gt;$C$508,Tabla197[[#This Row],[Tiempo_lineal (ns)]]&lt;$C$509)</f>
        <v>0</v>
      </c>
      <c r="T228" t="b">
        <f>OR(Tabla197[[#This Row],[Tiempo_normal (ns)]]&gt;$D$508,Tabla197[[#This Row],[Tiempo_normal (ns)]]&lt;$D$509)</f>
        <v>0</v>
      </c>
      <c r="U228" s="5">
        <v>225</v>
      </c>
      <c r="V228" t="b">
        <f>OR(Tabla3108[[#This Row],[Tiempo_lineal (ns)]]&gt;$F$508,Tabla3108[[#This Row],[Tiempo_lineal (ns)]]&lt;$F$509)</f>
        <v>0</v>
      </c>
      <c r="W228" t="b">
        <f>OR(Tabla3108[[#This Row],[Tiempo_normal (ns)]]&gt;$G$508,Tabla3108[[#This Row],[Tiempo_normal (ns)]]&lt;$G$509)</f>
        <v>0</v>
      </c>
      <c r="X228" s="5">
        <v>225</v>
      </c>
      <c r="Y228" t="b">
        <f>OR(Tabla4119[[#This Row],[Tiempo_lineal (ns)]]&gt;$I$508,Tabla4119[[#This Row],[Tiempo_lineal (ns)]]&lt;$I$509)</f>
        <v>0</v>
      </c>
      <c r="Z228" t="b">
        <f>OR(Tabla4119[[#This Row],[Tiempo_normal (ns)]]&gt;$J$508,Tabla4119[[#This Row],[Tiempo_normal (ns)]]&lt;$J$509)</f>
        <v>0</v>
      </c>
      <c r="AA228" s="5">
        <v>225</v>
      </c>
      <c r="AB228" t="b">
        <f>OR(Tabla51210[[#This Row],[Tiempo_lineal (ns)]]&gt;$L$508,Tabla51210[[#This Row],[Tiempo_lineal (ns)]]&lt;$L$509)</f>
        <v>0</v>
      </c>
      <c r="AC228" t="b">
        <f>OR(Tabla51210[[#This Row],[Tiempo_normal (ns)]]&gt;$M$508,Tabla51210[[#This Row],[Tiempo_normal (ns)]]&lt;$M$509)</f>
        <v>0</v>
      </c>
      <c r="AD228" s="5">
        <v>225</v>
      </c>
      <c r="AE228" t="b">
        <f>OR(Tabla61311[[#This Row],[Tiempo_lineal (ns)]]&gt;$O$508,Tabla61311[[#This Row],[Tiempo_lineal (ns)]]&lt;$O$509)</f>
        <v>0</v>
      </c>
      <c r="AF228" s="6" t="b">
        <f>OR(Tabla61311[[#This Row],[Tiempo_normal (ns)]]&gt;$P$508,Tabla61311[[#This Row],[Tiempo_normal (ns)]]&lt;$P$509)</f>
        <v>0</v>
      </c>
    </row>
    <row r="229" spans="2:32" x14ac:dyDescent="0.3">
      <c r="B229">
        <v>226</v>
      </c>
      <c r="C229">
        <v>4311</v>
      </c>
      <c r="D229">
        <v>3887</v>
      </c>
      <c r="E229">
        <v>226</v>
      </c>
      <c r="F229">
        <v>38580</v>
      </c>
      <c r="G229">
        <v>38356</v>
      </c>
      <c r="H229">
        <v>226</v>
      </c>
      <c r="I229">
        <v>433456</v>
      </c>
      <c r="J229">
        <v>471612</v>
      </c>
      <c r="K229">
        <v>226</v>
      </c>
      <c r="L229" s="35">
        <v>4170320</v>
      </c>
      <c r="M229" s="35">
        <v>4846520</v>
      </c>
      <c r="N229">
        <v>226</v>
      </c>
      <c r="O229" s="35">
        <v>42406400</v>
      </c>
      <c r="P229" s="35">
        <v>41374700</v>
      </c>
      <c r="R229" s="7">
        <v>226</v>
      </c>
      <c r="S229" t="b">
        <f>OR(Tabla197[[#This Row],[Tiempo_lineal (ns)]]&gt;$C$508,Tabla197[[#This Row],[Tiempo_lineal (ns)]]&lt;$C$509)</f>
        <v>0</v>
      </c>
      <c r="T229" t="b">
        <f>OR(Tabla197[[#This Row],[Tiempo_normal (ns)]]&gt;$D$508,Tabla197[[#This Row],[Tiempo_normal (ns)]]&lt;$D$509)</f>
        <v>0</v>
      </c>
      <c r="U229" s="7">
        <v>226</v>
      </c>
      <c r="V229" t="b">
        <f>OR(Tabla3108[[#This Row],[Tiempo_lineal (ns)]]&gt;$F$508,Tabla3108[[#This Row],[Tiempo_lineal (ns)]]&lt;$F$509)</f>
        <v>0</v>
      </c>
      <c r="W229" t="b">
        <f>OR(Tabla3108[[#This Row],[Tiempo_normal (ns)]]&gt;$G$508,Tabla3108[[#This Row],[Tiempo_normal (ns)]]&lt;$G$509)</f>
        <v>0</v>
      </c>
      <c r="X229" s="7">
        <v>226</v>
      </c>
      <c r="Y229" t="b">
        <f>OR(Tabla4119[[#This Row],[Tiempo_lineal (ns)]]&gt;$I$508,Tabla4119[[#This Row],[Tiempo_lineal (ns)]]&lt;$I$509)</f>
        <v>0</v>
      </c>
      <c r="Z229" t="b">
        <f>OR(Tabla4119[[#This Row],[Tiempo_normal (ns)]]&gt;$J$508,Tabla4119[[#This Row],[Tiempo_normal (ns)]]&lt;$J$509)</f>
        <v>0</v>
      </c>
      <c r="AA229" s="7">
        <v>226</v>
      </c>
      <c r="AB229" t="b">
        <f>OR(Tabla51210[[#This Row],[Tiempo_lineal (ns)]]&gt;$L$508,Tabla51210[[#This Row],[Tiempo_lineal (ns)]]&lt;$L$509)</f>
        <v>0</v>
      </c>
      <c r="AC229" t="b">
        <f>OR(Tabla51210[[#This Row],[Tiempo_normal (ns)]]&gt;$M$508,Tabla51210[[#This Row],[Tiempo_normal (ns)]]&lt;$M$509)</f>
        <v>1</v>
      </c>
      <c r="AD229" s="7">
        <v>226</v>
      </c>
      <c r="AE229" t="b">
        <f>OR(Tabla61311[[#This Row],[Tiempo_lineal (ns)]]&gt;$O$508,Tabla61311[[#This Row],[Tiempo_lineal (ns)]]&lt;$O$509)</f>
        <v>0</v>
      </c>
      <c r="AF229" s="6" t="b">
        <f>OR(Tabla61311[[#This Row],[Tiempo_normal (ns)]]&gt;$P$508,Tabla61311[[#This Row],[Tiempo_normal (ns)]]&lt;$P$509)</f>
        <v>0</v>
      </c>
    </row>
    <row r="230" spans="2:32" x14ac:dyDescent="0.3">
      <c r="B230">
        <v>227</v>
      </c>
      <c r="C230">
        <v>4279</v>
      </c>
      <c r="D230">
        <v>3905</v>
      </c>
      <c r="E230">
        <v>227</v>
      </c>
      <c r="F230">
        <v>39796</v>
      </c>
      <c r="G230">
        <v>37583</v>
      </c>
      <c r="H230">
        <v>227</v>
      </c>
      <c r="I230">
        <v>388212</v>
      </c>
      <c r="J230">
        <v>385191</v>
      </c>
      <c r="K230">
        <v>227</v>
      </c>
      <c r="L230" s="35">
        <v>4159960</v>
      </c>
      <c r="M230" s="35">
        <v>4097630</v>
      </c>
      <c r="N230">
        <v>227</v>
      </c>
      <c r="O230" s="35">
        <v>41040800</v>
      </c>
      <c r="P230" s="35">
        <v>44740400</v>
      </c>
      <c r="R230" s="5">
        <v>227</v>
      </c>
      <c r="S230" t="b">
        <f>OR(Tabla197[[#This Row],[Tiempo_lineal (ns)]]&gt;$C$508,Tabla197[[#This Row],[Tiempo_lineal (ns)]]&lt;$C$509)</f>
        <v>0</v>
      </c>
      <c r="T230" t="b">
        <f>OR(Tabla197[[#This Row],[Tiempo_normal (ns)]]&gt;$D$508,Tabla197[[#This Row],[Tiempo_normal (ns)]]&lt;$D$509)</f>
        <v>0</v>
      </c>
      <c r="U230" s="5">
        <v>227</v>
      </c>
      <c r="V230" t="b">
        <f>OR(Tabla3108[[#This Row],[Tiempo_lineal (ns)]]&gt;$F$508,Tabla3108[[#This Row],[Tiempo_lineal (ns)]]&lt;$F$509)</f>
        <v>0</v>
      </c>
      <c r="W230" t="b">
        <f>OR(Tabla3108[[#This Row],[Tiempo_normal (ns)]]&gt;$G$508,Tabla3108[[#This Row],[Tiempo_normal (ns)]]&lt;$G$509)</f>
        <v>0</v>
      </c>
      <c r="X230" s="5">
        <v>227</v>
      </c>
      <c r="Y230" t="b">
        <f>OR(Tabla4119[[#This Row],[Tiempo_lineal (ns)]]&gt;$I$508,Tabla4119[[#This Row],[Tiempo_lineal (ns)]]&lt;$I$509)</f>
        <v>0</v>
      </c>
      <c r="Z230" t="b">
        <f>OR(Tabla4119[[#This Row],[Tiempo_normal (ns)]]&gt;$J$508,Tabla4119[[#This Row],[Tiempo_normal (ns)]]&lt;$J$509)</f>
        <v>0</v>
      </c>
      <c r="AA230" s="5">
        <v>227</v>
      </c>
      <c r="AB230" t="b">
        <f>OR(Tabla51210[[#This Row],[Tiempo_lineal (ns)]]&gt;$L$508,Tabla51210[[#This Row],[Tiempo_lineal (ns)]]&lt;$L$509)</f>
        <v>0</v>
      </c>
      <c r="AC230" t="b">
        <f>OR(Tabla51210[[#This Row],[Tiempo_normal (ns)]]&gt;$M$508,Tabla51210[[#This Row],[Tiempo_normal (ns)]]&lt;$M$509)</f>
        <v>0</v>
      </c>
      <c r="AD230" s="5">
        <v>227</v>
      </c>
      <c r="AE230" t="b">
        <f>OR(Tabla61311[[#This Row],[Tiempo_lineal (ns)]]&gt;$O$508,Tabla61311[[#This Row],[Tiempo_lineal (ns)]]&lt;$O$509)</f>
        <v>0</v>
      </c>
      <c r="AF230" s="6" t="b">
        <f>OR(Tabla61311[[#This Row],[Tiempo_normal (ns)]]&gt;$P$508,Tabla61311[[#This Row],[Tiempo_normal (ns)]]&lt;$P$509)</f>
        <v>0</v>
      </c>
    </row>
    <row r="231" spans="2:32" x14ac:dyDescent="0.3">
      <c r="B231">
        <v>228</v>
      </c>
      <c r="C231">
        <v>4342</v>
      </c>
      <c r="D231">
        <v>3958</v>
      </c>
      <c r="E231">
        <v>228</v>
      </c>
      <c r="F231">
        <v>39452</v>
      </c>
      <c r="G231">
        <v>37934</v>
      </c>
      <c r="H231">
        <v>228</v>
      </c>
      <c r="I231">
        <v>393545</v>
      </c>
      <c r="J231">
        <v>406416</v>
      </c>
      <c r="K231">
        <v>228</v>
      </c>
      <c r="L231" s="35">
        <v>3982120</v>
      </c>
      <c r="M231" s="35">
        <v>4292430</v>
      </c>
      <c r="N231">
        <v>228</v>
      </c>
      <c r="O231" s="35">
        <v>41871700</v>
      </c>
      <c r="P231" s="35">
        <v>40969000</v>
      </c>
      <c r="R231" s="7">
        <v>228</v>
      </c>
      <c r="S231" t="b">
        <f>OR(Tabla197[[#This Row],[Tiempo_lineal (ns)]]&gt;$C$508,Tabla197[[#This Row],[Tiempo_lineal (ns)]]&lt;$C$509)</f>
        <v>0</v>
      </c>
      <c r="T231" t="b">
        <f>OR(Tabla197[[#This Row],[Tiempo_normal (ns)]]&gt;$D$508,Tabla197[[#This Row],[Tiempo_normal (ns)]]&lt;$D$509)</f>
        <v>0</v>
      </c>
      <c r="U231" s="7">
        <v>228</v>
      </c>
      <c r="V231" t="b">
        <f>OR(Tabla3108[[#This Row],[Tiempo_lineal (ns)]]&gt;$F$508,Tabla3108[[#This Row],[Tiempo_lineal (ns)]]&lt;$F$509)</f>
        <v>0</v>
      </c>
      <c r="W231" t="b">
        <f>OR(Tabla3108[[#This Row],[Tiempo_normal (ns)]]&gt;$G$508,Tabla3108[[#This Row],[Tiempo_normal (ns)]]&lt;$G$509)</f>
        <v>0</v>
      </c>
      <c r="X231" s="7">
        <v>228</v>
      </c>
      <c r="Y231" t="b">
        <f>OR(Tabla4119[[#This Row],[Tiempo_lineal (ns)]]&gt;$I$508,Tabla4119[[#This Row],[Tiempo_lineal (ns)]]&lt;$I$509)</f>
        <v>0</v>
      </c>
      <c r="Z231" t="b">
        <f>OR(Tabla4119[[#This Row],[Tiempo_normal (ns)]]&gt;$J$508,Tabla4119[[#This Row],[Tiempo_normal (ns)]]&lt;$J$509)</f>
        <v>0</v>
      </c>
      <c r="AA231" s="7">
        <v>228</v>
      </c>
      <c r="AB231" t="b">
        <f>OR(Tabla51210[[#This Row],[Tiempo_lineal (ns)]]&gt;$L$508,Tabla51210[[#This Row],[Tiempo_lineal (ns)]]&lt;$L$509)</f>
        <v>0</v>
      </c>
      <c r="AC231" t="b">
        <f>OR(Tabla51210[[#This Row],[Tiempo_normal (ns)]]&gt;$M$508,Tabla51210[[#This Row],[Tiempo_normal (ns)]]&lt;$M$509)</f>
        <v>0</v>
      </c>
      <c r="AD231" s="7">
        <v>228</v>
      </c>
      <c r="AE231" t="b">
        <f>OR(Tabla61311[[#This Row],[Tiempo_lineal (ns)]]&gt;$O$508,Tabla61311[[#This Row],[Tiempo_lineal (ns)]]&lt;$O$509)</f>
        <v>0</v>
      </c>
      <c r="AF231" s="6" t="b">
        <f>OR(Tabla61311[[#This Row],[Tiempo_normal (ns)]]&gt;$P$508,Tabla61311[[#This Row],[Tiempo_normal (ns)]]&lt;$P$509)</f>
        <v>0</v>
      </c>
    </row>
    <row r="232" spans="2:32" x14ac:dyDescent="0.3">
      <c r="B232">
        <v>229</v>
      </c>
      <c r="C232">
        <v>4375</v>
      </c>
      <c r="D232">
        <v>4548</v>
      </c>
      <c r="E232">
        <v>229</v>
      </c>
      <c r="F232">
        <v>46701</v>
      </c>
      <c r="G232">
        <v>50992</v>
      </c>
      <c r="H232">
        <v>229</v>
      </c>
      <c r="I232">
        <v>391187</v>
      </c>
      <c r="J232">
        <v>380544</v>
      </c>
      <c r="K232">
        <v>229</v>
      </c>
      <c r="L232" s="35">
        <v>4092600</v>
      </c>
      <c r="M232" s="35">
        <v>4124710</v>
      </c>
      <c r="N232">
        <v>229</v>
      </c>
      <c r="O232" s="35">
        <v>44000800</v>
      </c>
      <c r="P232" s="35">
        <v>44421200</v>
      </c>
      <c r="R232" s="5">
        <v>229</v>
      </c>
      <c r="S232" t="b">
        <f>OR(Tabla197[[#This Row],[Tiempo_lineal (ns)]]&gt;$C$508,Tabla197[[#This Row],[Tiempo_lineal (ns)]]&lt;$C$509)</f>
        <v>0</v>
      </c>
      <c r="T232" t="b">
        <f>OR(Tabla197[[#This Row],[Tiempo_normal (ns)]]&gt;$D$508,Tabla197[[#This Row],[Tiempo_normal (ns)]]&lt;$D$509)</f>
        <v>0</v>
      </c>
      <c r="U232" s="5">
        <v>229</v>
      </c>
      <c r="V232" t="b">
        <f>OR(Tabla3108[[#This Row],[Tiempo_lineal (ns)]]&gt;$F$508,Tabla3108[[#This Row],[Tiempo_lineal (ns)]]&lt;$F$509)</f>
        <v>1</v>
      </c>
      <c r="W232" t="b">
        <f>OR(Tabla3108[[#This Row],[Tiempo_normal (ns)]]&gt;$G$508,Tabla3108[[#This Row],[Tiempo_normal (ns)]]&lt;$G$509)</f>
        <v>1</v>
      </c>
      <c r="X232" s="5">
        <v>229</v>
      </c>
      <c r="Y232" t="b">
        <f>OR(Tabla4119[[#This Row],[Tiempo_lineal (ns)]]&gt;$I$508,Tabla4119[[#This Row],[Tiempo_lineal (ns)]]&lt;$I$509)</f>
        <v>0</v>
      </c>
      <c r="Z232" t="b">
        <f>OR(Tabla4119[[#This Row],[Tiempo_normal (ns)]]&gt;$J$508,Tabla4119[[#This Row],[Tiempo_normal (ns)]]&lt;$J$509)</f>
        <v>0</v>
      </c>
      <c r="AA232" s="5">
        <v>229</v>
      </c>
      <c r="AB232" t="b">
        <f>OR(Tabla51210[[#This Row],[Tiempo_lineal (ns)]]&gt;$L$508,Tabla51210[[#This Row],[Tiempo_lineal (ns)]]&lt;$L$509)</f>
        <v>0</v>
      </c>
      <c r="AC232" t="b">
        <f>OR(Tabla51210[[#This Row],[Tiempo_normal (ns)]]&gt;$M$508,Tabla51210[[#This Row],[Tiempo_normal (ns)]]&lt;$M$509)</f>
        <v>0</v>
      </c>
      <c r="AD232" s="5">
        <v>229</v>
      </c>
      <c r="AE232" t="b">
        <f>OR(Tabla61311[[#This Row],[Tiempo_lineal (ns)]]&gt;$O$508,Tabla61311[[#This Row],[Tiempo_lineal (ns)]]&lt;$O$509)</f>
        <v>0</v>
      </c>
      <c r="AF232" s="6" t="b">
        <f>OR(Tabla61311[[#This Row],[Tiempo_normal (ns)]]&gt;$P$508,Tabla61311[[#This Row],[Tiempo_normal (ns)]]&lt;$P$509)</f>
        <v>0</v>
      </c>
    </row>
    <row r="233" spans="2:32" x14ac:dyDescent="0.3">
      <c r="B233">
        <v>230</v>
      </c>
      <c r="C233">
        <v>4674</v>
      </c>
      <c r="D233">
        <v>4569</v>
      </c>
      <c r="E233">
        <v>230</v>
      </c>
      <c r="F233">
        <v>44505</v>
      </c>
      <c r="G233">
        <v>37978</v>
      </c>
      <c r="H233">
        <v>230</v>
      </c>
      <c r="I233">
        <v>399474</v>
      </c>
      <c r="J233">
        <v>427339</v>
      </c>
      <c r="K233">
        <v>230</v>
      </c>
      <c r="L233" s="35">
        <v>4106060</v>
      </c>
      <c r="M233" s="35">
        <v>3906150</v>
      </c>
      <c r="N233">
        <v>230</v>
      </c>
      <c r="O233" s="35">
        <v>42566600</v>
      </c>
      <c r="P233" s="35">
        <v>40879900</v>
      </c>
      <c r="R233" s="7">
        <v>230</v>
      </c>
      <c r="S233" t="b">
        <f>OR(Tabla197[[#This Row],[Tiempo_lineal (ns)]]&gt;$C$508,Tabla197[[#This Row],[Tiempo_lineal (ns)]]&lt;$C$509)</f>
        <v>0</v>
      </c>
      <c r="T233" t="b">
        <f>OR(Tabla197[[#This Row],[Tiempo_normal (ns)]]&gt;$D$508,Tabla197[[#This Row],[Tiempo_normal (ns)]]&lt;$D$509)</f>
        <v>0</v>
      </c>
      <c r="U233" s="7">
        <v>230</v>
      </c>
      <c r="V233" t="b">
        <f>OR(Tabla3108[[#This Row],[Tiempo_lineal (ns)]]&gt;$F$508,Tabla3108[[#This Row],[Tiempo_lineal (ns)]]&lt;$F$509)</f>
        <v>1</v>
      </c>
      <c r="W233" t="b">
        <f>OR(Tabla3108[[#This Row],[Tiempo_normal (ns)]]&gt;$G$508,Tabla3108[[#This Row],[Tiempo_normal (ns)]]&lt;$G$509)</f>
        <v>0</v>
      </c>
      <c r="X233" s="7">
        <v>230</v>
      </c>
      <c r="Y233" t="b">
        <f>OR(Tabla4119[[#This Row],[Tiempo_lineal (ns)]]&gt;$I$508,Tabla4119[[#This Row],[Tiempo_lineal (ns)]]&lt;$I$509)</f>
        <v>0</v>
      </c>
      <c r="Z233" t="b">
        <f>OR(Tabla4119[[#This Row],[Tiempo_normal (ns)]]&gt;$J$508,Tabla4119[[#This Row],[Tiempo_normal (ns)]]&lt;$J$509)</f>
        <v>0</v>
      </c>
      <c r="AA233" s="7">
        <v>230</v>
      </c>
      <c r="AB233" t="b">
        <f>OR(Tabla51210[[#This Row],[Tiempo_lineal (ns)]]&gt;$L$508,Tabla51210[[#This Row],[Tiempo_lineal (ns)]]&lt;$L$509)</f>
        <v>0</v>
      </c>
      <c r="AC233" t="b">
        <f>OR(Tabla51210[[#This Row],[Tiempo_normal (ns)]]&gt;$M$508,Tabla51210[[#This Row],[Tiempo_normal (ns)]]&lt;$M$509)</f>
        <v>0</v>
      </c>
      <c r="AD233" s="7">
        <v>230</v>
      </c>
      <c r="AE233" t="b">
        <f>OR(Tabla61311[[#This Row],[Tiempo_lineal (ns)]]&gt;$O$508,Tabla61311[[#This Row],[Tiempo_lineal (ns)]]&lt;$O$509)</f>
        <v>0</v>
      </c>
      <c r="AF233" s="6" t="b">
        <f>OR(Tabla61311[[#This Row],[Tiempo_normal (ns)]]&gt;$P$508,Tabla61311[[#This Row],[Tiempo_normal (ns)]]&lt;$P$509)</f>
        <v>0</v>
      </c>
    </row>
    <row r="234" spans="2:32" x14ac:dyDescent="0.3">
      <c r="B234">
        <v>231</v>
      </c>
      <c r="C234">
        <v>4581</v>
      </c>
      <c r="D234">
        <v>3839</v>
      </c>
      <c r="E234">
        <v>231</v>
      </c>
      <c r="F234">
        <v>38972</v>
      </c>
      <c r="G234">
        <v>37668</v>
      </c>
      <c r="H234">
        <v>231</v>
      </c>
      <c r="I234">
        <v>398562</v>
      </c>
      <c r="J234">
        <v>402303</v>
      </c>
      <c r="K234">
        <v>231</v>
      </c>
      <c r="L234" s="35">
        <v>4074670</v>
      </c>
      <c r="M234" s="35">
        <v>4191340</v>
      </c>
      <c r="N234">
        <v>231</v>
      </c>
      <c r="O234" s="35">
        <v>40857700</v>
      </c>
      <c r="P234" s="35">
        <v>44914200</v>
      </c>
      <c r="R234" s="5">
        <v>231</v>
      </c>
      <c r="S234" t="b">
        <f>OR(Tabla197[[#This Row],[Tiempo_lineal (ns)]]&gt;$C$508,Tabla197[[#This Row],[Tiempo_lineal (ns)]]&lt;$C$509)</f>
        <v>0</v>
      </c>
      <c r="T234" t="b">
        <f>OR(Tabla197[[#This Row],[Tiempo_normal (ns)]]&gt;$D$508,Tabla197[[#This Row],[Tiempo_normal (ns)]]&lt;$D$509)</f>
        <v>0</v>
      </c>
      <c r="U234" s="5">
        <v>231</v>
      </c>
      <c r="V234" t="b">
        <f>OR(Tabla3108[[#This Row],[Tiempo_lineal (ns)]]&gt;$F$508,Tabla3108[[#This Row],[Tiempo_lineal (ns)]]&lt;$F$509)</f>
        <v>0</v>
      </c>
      <c r="W234" t="b">
        <f>OR(Tabla3108[[#This Row],[Tiempo_normal (ns)]]&gt;$G$508,Tabla3108[[#This Row],[Tiempo_normal (ns)]]&lt;$G$509)</f>
        <v>0</v>
      </c>
      <c r="X234" s="5">
        <v>231</v>
      </c>
      <c r="Y234" t="b">
        <f>OR(Tabla4119[[#This Row],[Tiempo_lineal (ns)]]&gt;$I$508,Tabla4119[[#This Row],[Tiempo_lineal (ns)]]&lt;$I$509)</f>
        <v>0</v>
      </c>
      <c r="Z234" t="b">
        <f>OR(Tabla4119[[#This Row],[Tiempo_normal (ns)]]&gt;$J$508,Tabla4119[[#This Row],[Tiempo_normal (ns)]]&lt;$J$509)</f>
        <v>0</v>
      </c>
      <c r="AA234" s="5">
        <v>231</v>
      </c>
      <c r="AB234" t="b">
        <f>OR(Tabla51210[[#This Row],[Tiempo_lineal (ns)]]&gt;$L$508,Tabla51210[[#This Row],[Tiempo_lineal (ns)]]&lt;$L$509)</f>
        <v>0</v>
      </c>
      <c r="AC234" t="b">
        <f>OR(Tabla51210[[#This Row],[Tiempo_normal (ns)]]&gt;$M$508,Tabla51210[[#This Row],[Tiempo_normal (ns)]]&lt;$M$509)</f>
        <v>0</v>
      </c>
      <c r="AD234" s="5">
        <v>231</v>
      </c>
      <c r="AE234" t="b">
        <f>OR(Tabla61311[[#This Row],[Tiempo_lineal (ns)]]&gt;$O$508,Tabla61311[[#This Row],[Tiempo_lineal (ns)]]&lt;$O$509)</f>
        <v>0</v>
      </c>
      <c r="AF234" s="6" t="b">
        <f>OR(Tabla61311[[#This Row],[Tiempo_normal (ns)]]&gt;$P$508,Tabla61311[[#This Row],[Tiempo_normal (ns)]]&lt;$P$509)</f>
        <v>0</v>
      </c>
    </row>
    <row r="235" spans="2:32" x14ac:dyDescent="0.3">
      <c r="B235">
        <v>232</v>
      </c>
      <c r="C235">
        <v>4426</v>
      </c>
      <c r="D235">
        <v>4488</v>
      </c>
      <c r="E235">
        <v>232</v>
      </c>
      <c r="F235">
        <v>37989</v>
      </c>
      <c r="G235">
        <v>37461</v>
      </c>
      <c r="H235">
        <v>232</v>
      </c>
      <c r="I235">
        <v>396999</v>
      </c>
      <c r="J235">
        <v>377936</v>
      </c>
      <c r="K235">
        <v>232</v>
      </c>
      <c r="L235" s="35">
        <v>4513310</v>
      </c>
      <c r="M235" s="35">
        <v>3940230</v>
      </c>
      <c r="N235">
        <v>232</v>
      </c>
      <c r="O235" s="35">
        <v>40451100</v>
      </c>
      <c r="P235" s="35">
        <v>39582400</v>
      </c>
      <c r="R235" s="7">
        <v>232</v>
      </c>
      <c r="S235" t="b">
        <f>OR(Tabla197[[#This Row],[Tiempo_lineal (ns)]]&gt;$C$508,Tabla197[[#This Row],[Tiempo_lineal (ns)]]&lt;$C$509)</f>
        <v>0</v>
      </c>
      <c r="T235" t="b">
        <f>OR(Tabla197[[#This Row],[Tiempo_normal (ns)]]&gt;$D$508,Tabla197[[#This Row],[Tiempo_normal (ns)]]&lt;$D$509)</f>
        <v>0</v>
      </c>
      <c r="U235" s="7">
        <v>232</v>
      </c>
      <c r="V235" t="b">
        <f>OR(Tabla3108[[#This Row],[Tiempo_lineal (ns)]]&gt;$F$508,Tabla3108[[#This Row],[Tiempo_lineal (ns)]]&lt;$F$509)</f>
        <v>0</v>
      </c>
      <c r="W235" t="b">
        <f>OR(Tabla3108[[#This Row],[Tiempo_normal (ns)]]&gt;$G$508,Tabla3108[[#This Row],[Tiempo_normal (ns)]]&lt;$G$509)</f>
        <v>0</v>
      </c>
      <c r="X235" s="7">
        <v>232</v>
      </c>
      <c r="Y235" t="b">
        <f>OR(Tabla4119[[#This Row],[Tiempo_lineal (ns)]]&gt;$I$508,Tabla4119[[#This Row],[Tiempo_lineal (ns)]]&lt;$I$509)</f>
        <v>0</v>
      </c>
      <c r="Z235" t="b">
        <f>OR(Tabla4119[[#This Row],[Tiempo_normal (ns)]]&gt;$J$508,Tabla4119[[#This Row],[Tiempo_normal (ns)]]&lt;$J$509)</f>
        <v>0</v>
      </c>
      <c r="AA235" s="7">
        <v>232</v>
      </c>
      <c r="AB235" t="b">
        <f>OR(Tabla51210[[#This Row],[Tiempo_lineal (ns)]]&gt;$L$508,Tabla51210[[#This Row],[Tiempo_lineal (ns)]]&lt;$L$509)</f>
        <v>0</v>
      </c>
      <c r="AC235" t="b">
        <f>OR(Tabla51210[[#This Row],[Tiempo_normal (ns)]]&gt;$M$508,Tabla51210[[#This Row],[Tiempo_normal (ns)]]&lt;$M$509)</f>
        <v>0</v>
      </c>
      <c r="AD235" s="7">
        <v>232</v>
      </c>
      <c r="AE235" t="b">
        <f>OR(Tabla61311[[#This Row],[Tiempo_lineal (ns)]]&gt;$O$508,Tabla61311[[#This Row],[Tiempo_lineal (ns)]]&lt;$O$509)</f>
        <v>0</v>
      </c>
      <c r="AF235" s="6" t="b">
        <f>OR(Tabla61311[[#This Row],[Tiempo_normal (ns)]]&gt;$P$508,Tabla61311[[#This Row],[Tiempo_normal (ns)]]&lt;$P$509)</f>
        <v>0</v>
      </c>
    </row>
    <row r="236" spans="2:32" x14ac:dyDescent="0.3">
      <c r="B236">
        <v>233</v>
      </c>
      <c r="C236">
        <v>5006</v>
      </c>
      <c r="D236">
        <v>4241</v>
      </c>
      <c r="E236">
        <v>233</v>
      </c>
      <c r="F236">
        <v>42885</v>
      </c>
      <c r="G236">
        <v>37855</v>
      </c>
      <c r="H236">
        <v>233</v>
      </c>
      <c r="I236">
        <v>396026</v>
      </c>
      <c r="J236">
        <v>383099</v>
      </c>
      <c r="K236">
        <v>233</v>
      </c>
      <c r="L236" s="35">
        <v>3973400</v>
      </c>
      <c r="M236" s="35">
        <v>4061570</v>
      </c>
      <c r="N236">
        <v>233</v>
      </c>
      <c r="O236" s="35">
        <v>40742300</v>
      </c>
      <c r="P236" s="35">
        <v>41772100</v>
      </c>
      <c r="R236" s="5">
        <v>233</v>
      </c>
      <c r="S236" t="b">
        <f>OR(Tabla197[[#This Row],[Tiempo_lineal (ns)]]&gt;$C$508,Tabla197[[#This Row],[Tiempo_lineal (ns)]]&lt;$C$509)</f>
        <v>0</v>
      </c>
      <c r="T236" t="b">
        <f>OR(Tabla197[[#This Row],[Tiempo_normal (ns)]]&gt;$D$508,Tabla197[[#This Row],[Tiempo_normal (ns)]]&lt;$D$509)</f>
        <v>0</v>
      </c>
      <c r="U236" s="5">
        <v>233</v>
      </c>
      <c r="V236" t="b">
        <f>OR(Tabla3108[[#This Row],[Tiempo_lineal (ns)]]&gt;$F$508,Tabla3108[[#This Row],[Tiempo_lineal (ns)]]&lt;$F$509)</f>
        <v>0</v>
      </c>
      <c r="W236" t="b">
        <f>OR(Tabla3108[[#This Row],[Tiempo_normal (ns)]]&gt;$G$508,Tabla3108[[#This Row],[Tiempo_normal (ns)]]&lt;$G$509)</f>
        <v>0</v>
      </c>
      <c r="X236" s="5">
        <v>233</v>
      </c>
      <c r="Y236" t="b">
        <f>OR(Tabla4119[[#This Row],[Tiempo_lineal (ns)]]&gt;$I$508,Tabla4119[[#This Row],[Tiempo_lineal (ns)]]&lt;$I$509)</f>
        <v>0</v>
      </c>
      <c r="Z236" t="b">
        <f>OR(Tabla4119[[#This Row],[Tiempo_normal (ns)]]&gt;$J$508,Tabla4119[[#This Row],[Tiempo_normal (ns)]]&lt;$J$509)</f>
        <v>0</v>
      </c>
      <c r="AA236" s="5">
        <v>233</v>
      </c>
      <c r="AB236" t="b">
        <f>OR(Tabla51210[[#This Row],[Tiempo_lineal (ns)]]&gt;$L$508,Tabla51210[[#This Row],[Tiempo_lineal (ns)]]&lt;$L$509)</f>
        <v>0</v>
      </c>
      <c r="AC236" t="b">
        <f>OR(Tabla51210[[#This Row],[Tiempo_normal (ns)]]&gt;$M$508,Tabla51210[[#This Row],[Tiempo_normal (ns)]]&lt;$M$509)</f>
        <v>0</v>
      </c>
      <c r="AD236" s="5">
        <v>233</v>
      </c>
      <c r="AE236" t="b">
        <f>OR(Tabla61311[[#This Row],[Tiempo_lineal (ns)]]&gt;$O$508,Tabla61311[[#This Row],[Tiempo_lineal (ns)]]&lt;$O$509)</f>
        <v>0</v>
      </c>
      <c r="AF236" s="6" t="b">
        <f>OR(Tabla61311[[#This Row],[Tiempo_normal (ns)]]&gt;$P$508,Tabla61311[[#This Row],[Tiempo_normal (ns)]]&lt;$P$509)</f>
        <v>0</v>
      </c>
    </row>
    <row r="237" spans="2:32" x14ac:dyDescent="0.3">
      <c r="B237">
        <v>234</v>
      </c>
      <c r="C237">
        <v>5680</v>
      </c>
      <c r="D237">
        <v>4843</v>
      </c>
      <c r="E237">
        <v>234</v>
      </c>
      <c r="F237">
        <v>38272</v>
      </c>
      <c r="G237">
        <v>38445</v>
      </c>
      <c r="H237">
        <v>234</v>
      </c>
      <c r="I237">
        <v>450545</v>
      </c>
      <c r="J237">
        <v>376275</v>
      </c>
      <c r="K237">
        <v>234</v>
      </c>
      <c r="L237" s="35">
        <v>4045300</v>
      </c>
      <c r="M237" s="35">
        <v>3903960</v>
      </c>
      <c r="N237">
        <v>234</v>
      </c>
      <c r="O237" s="35">
        <v>41220000</v>
      </c>
      <c r="P237" s="35">
        <v>40974600</v>
      </c>
      <c r="R237" s="7">
        <v>234</v>
      </c>
      <c r="S237" t="b">
        <f>OR(Tabla197[[#This Row],[Tiempo_lineal (ns)]]&gt;$C$508,Tabla197[[#This Row],[Tiempo_lineal (ns)]]&lt;$C$509)</f>
        <v>0</v>
      </c>
      <c r="T237" t="b">
        <f>OR(Tabla197[[#This Row],[Tiempo_normal (ns)]]&gt;$D$508,Tabla197[[#This Row],[Tiempo_normal (ns)]]&lt;$D$509)</f>
        <v>0</v>
      </c>
      <c r="U237" s="7">
        <v>234</v>
      </c>
      <c r="V237" t="b">
        <f>OR(Tabla3108[[#This Row],[Tiempo_lineal (ns)]]&gt;$F$508,Tabla3108[[#This Row],[Tiempo_lineal (ns)]]&lt;$F$509)</f>
        <v>0</v>
      </c>
      <c r="W237" t="b">
        <f>OR(Tabla3108[[#This Row],[Tiempo_normal (ns)]]&gt;$G$508,Tabla3108[[#This Row],[Tiempo_normal (ns)]]&lt;$G$509)</f>
        <v>0</v>
      </c>
      <c r="X237" s="7">
        <v>234</v>
      </c>
      <c r="Y237" t="b">
        <f>OR(Tabla4119[[#This Row],[Tiempo_lineal (ns)]]&gt;$I$508,Tabla4119[[#This Row],[Tiempo_lineal (ns)]]&lt;$I$509)</f>
        <v>0</v>
      </c>
      <c r="Z237" t="b">
        <f>OR(Tabla4119[[#This Row],[Tiempo_normal (ns)]]&gt;$J$508,Tabla4119[[#This Row],[Tiempo_normal (ns)]]&lt;$J$509)</f>
        <v>0</v>
      </c>
      <c r="AA237" s="7">
        <v>234</v>
      </c>
      <c r="AB237" t="b">
        <f>OR(Tabla51210[[#This Row],[Tiempo_lineal (ns)]]&gt;$L$508,Tabla51210[[#This Row],[Tiempo_lineal (ns)]]&lt;$L$509)</f>
        <v>0</v>
      </c>
      <c r="AC237" t="b">
        <f>OR(Tabla51210[[#This Row],[Tiempo_normal (ns)]]&gt;$M$508,Tabla51210[[#This Row],[Tiempo_normal (ns)]]&lt;$M$509)</f>
        <v>0</v>
      </c>
      <c r="AD237" s="7">
        <v>234</v>
      </c>
      <c r="AE237" t="b">
        <f>OR(Tabla61311[[#This Row],[Tiempo_lineal (ns)]]&gt;$O$508,Tabla61311[[#This Row],[Tiempo_lineal (ns)]]&lt;$O$509)</f>
        <v>0</v>
      </c>
      <c r="AF237" s="6" t="b">
        <f>OR(Tabla61311[[#This Row],[Tiempo_normal (ns)]]&gt;$P$508,Tabla61311[[#This Row],[Tiempo_normal (ns)]]&lt;$P$509)</f>
        <v>0</v>
      </c>
    </row>
    <row r="238" spans="2:32" x14ac:dyDescent="0.3">
      <c r="B238">
        <v>235</v>
      </c>
      <c r="C238">
        <v>5248</v>
      </c>
      <c r="D238">
        <v>4279</v>
      </c>
      <c r="E238">
        <v>235</v>
      </c>
      <c r="F238">
        <v>38651</v>
      </c>
      <c r="G238">
        <v>45675</v>
      </c>
      <c r="H238">
        <v>235</v>
      </c>
      <c r="I238">
        <v>456041</v>
      </c>
      <c r="J238">
        <v>388869</v>
      </c>
      <c r="K238">
        <v>235</v>
      </c>
      <c r="L238" s="35">
        <v>4450400</v>
      </c>
      <c r="M238" s="35">
        <v>4088310</v>
      </c>
      <c r="N238">
        <v>235</v>
      </c>
      <c r="O238" s="35">
        <v>42595300</v>
      </c>
      <c r="P238" s="35">
        <v>44108700</v>
      </c>
      <c r="R238" s="5">
        <v>235</v>
      </c>
      <c r="S238" t="b">
        <f>OR(Tabla197[[#This Row],[Tiempo_lineal (ns)]]&gt;$C$508,Tabla197[[#This Row],[Tiempo_lineal (ns)]]&lt;$C$509)</f>
        <v>0</v>
      </c>
      <c r="T238" t="b">
        <f>OR(Tabla197[[#This Row],[Tiempo_normal (ns)]]&gt;$D$508,Tabla197[[#This Row],[Tiempo_normal (ns)]]&lt;$D$509)</f>
        <v>0</v>
      </c>
      <c r="U238" s="5">
        <v>235</v>
      </c>
      <c r="V238" t="b">
        <f>OR(Tabla3108[[#This Row],[Tiempo_lineal (ns)]]&gt;$F$508,Tabla3108[[#This Row],[Tiempo_lineal (ns)]]&lt;$F$509)</f>
        <v>0</v>
      </c>
      <c r="W238" t="b">
        <f>OR(Tabla3108[[#This Row],[Tiempo_normal (ns)]]&gt;$G$508,Tabla3108[[#This Row],[Tiempo_normal (ns)]]&lt;$G$509)</f>
        <v>1</v>
      </c>
      <c r="X238" s="5">
        <v>235</v>
      </c>
      <c r="Y238" t="b">
        <f>OR(Tabla4119[[#This Row],[Tiempo_lineal (ns)]]&gt;$I$508,Tabla4119[[#This Row],[Tiempo_lineal (ns)]]&lt;$I$509)</f>
        <v>0</v>
      </c>
      <c r="Z238" t="b">
        <f>OR(Tabla4119[[#This Row],[Tiempo_normal (ns)]]&gt;$J$508,Tabla4119[[#This Row],[Tiempo_normal (ns)]]&lt;$J$509)</f>
        <v>0</v>
      </c>
      <c r="AA238" s="5">
        <v>235</v>
      </c>
      <c r="AB238" t="b">
        <f>OR(Tabla51210[[#This Row],[Tiempo_lineal (ns)]]&gt;$L$508,Tabla51210[[#This Row],[Tiempo_lineal (ns)]]&lt;$L$509)</f>
        <v>0</v>
      </c>
      <c r="AC238" t="b">
        <f>OR(Tabla51210[[#This Row],[Tiempo_normal (ns)]]&gt;$M$508,Tabla51210[[#This Row],[Tiempo_normal (ns)]]&lt;$M$509)</f>
        <v>0</v>
      </c>
      <c r="AD238" s="5">
        <v>235</v>
      </c>
      <c r="AE238" t="b">
        <f>OR(Tabla61311[[#This Row],[Tiempo_lineal (ns)]]&gt;$O$508,Tabla61311[[#This Row],[Tiempo_lineal (ns)]]&lt;$O$509)</f>
        <v>0</v>
      </c>
      <c r="AF238" s="6" t="b">
        <f>OR(Tabla61311[[#This Row],[Tiempo_normal (ns)]]&gt;$P$508,Tabla61311[[#This Row],[Tiempo_normal (ns)]]&lt;$P$509)</f>
        <v>0</v>
      </c>
    </row>
    <row r="239" spans="2:32" x14ac:dyDescent="0.3">
      <c r="B239">
        <v>236</v>
      </c>
      <c r="C239">
        <v>6241</v>
      </c>
      <c r="D239">
        <v>4094</v>
      </c>
      <c r="E239">
        <v>236</v>
      </c>
      <c r="F239">
        <v>39090</v>
      </c>
      <c r="G239">
        <v>37466</v>
      </c>
      <c r="H239">
        <v>236</v>
      </c>
      <c r="I239">
        <v>385249</v>
      </c>
      <c r="J239">
        <v>391284</v>
      </c>
      <c r="K239">
        <v>236</v>
      </c>
      <c r="L239" s="35">
        <v>4218540</v>
      </c>
      <c r="M239" s="35">
        <v>4149390</v>
      </c>
      <c r="N239">
        <v>236</v>
      </c>
      <c r="O239" s="35">
        <v>42029000</v>
      </c>
      <c r="P239" s="35">
        <v>41658700</v>
      </c>
      <c r="R239" s="7">
        <v>236</v>
      </c>
      <c r="S239" t="b">
        <f>OR(Tabla197[[#This Row],[Tiempo_lineal (ns)]]&gt;$C$508,Tabla197[[#This Row],[Tiempo_lineal (ns)]]&lt;$C$509)</f>
        <v>1</v>
      </c>
      <c r="T239" t="b">
        <f>OR(Tabla197[[#This Row],[Tiempo_normal (ns)]]&gt;$D$508,Tabla197[[#This Row],[Tiempo_normal (ns)]]&lt;$D$509)</f>
        <v>0</v>
      </c>
      <c r="U239" s="7">
        <v>236</v>
      </c>
      <c r="V239" t="b">
        <f>OR(Tabla3108[[#This Row],[Tiempo_lineal (ns)]]&gt;$F$508,Tabla3108[[#This Row],[Tiempo_lineal (ns)]]&lt;$F$509)</f>
        <v>0</v>
      </c>
      <c r="W239" t="b">
        <f>OR(Tabla3108[[#This Row],[Tiempo_normal (ns)]]&gt;$G$508,Tabla3108[[#This Row],[Tiempo_normal (ns)]]&lt;$G$509)</f>
        <v>0</v>
      </c>
      <c r="X239" s="7">
        <v>236</v>
      </c>
      <c r="Y239" t="b">
        <f>OR(Tabla4119[[#This Row],[Tiempo_lineal (ns)]]&gt;$I$508,Tabla4119[[#This Row],[Tiempo_lineal (ns)]]&lt;$I$509)</f>
        <v>0</v>
      </c>
      <c r="Z239" t="b">
        <f>OR(Tabla4119[[#This Row],[Tiempo_normal (ns)]]&gt;$J$508,Tabla4119[[#This Row],[Tiempo_normal (ns)]]&lt;$J$509)</f>
        <v>0</v>
      </c>
      <c r="AA239" s="7">
        <v>236</v>
      </c>
      <c r="AB239" t="b">
        <f>OR(Tabla51210[[#This Row],[Tiempo_lineal (ns)]]&gt;$L$508,Tabla51210[[#This Row],[Tiempo_lineal (ns)]]&lt;$L$509)</f>
        <v>0</v>
      </c>
      <c r="AC239" t="b">
        <f>OR(Tabla51210[[#This Row],[Tiempo_normal (ns)]]&gt;$M$508,Tabla51210[[#This Row],[Tiempo_normal (ns)]]&lt;$M$509)</f>
        <v>0</v>
      </c>
      <c r="AD239" s="7">
        <v>236</v>
      </c>
      <c r="AE239" t="b">
        <f>OR(Tabla61311[[#This Row],[Tiempo_lineal (ns)]]&gt;$O$508,Tabla61311[[#This Row],[Tiempo_lineal (ns)]]&lt;$O$509)</f>
        <v>0</v>
      </c>
      <c r="AF239" s="6" t="b">
        <f>OR(Tabla61311[[#This Row],[Tiempo_normal (ns)]]&gt;$P$508,Tabla61311[[#This Row],[Tiempo_normal (ns)]]&lt;$P$509)</f>
        <v>0</v>
      </c>
    </row>
    <row r="240" spans="2:32" x14ac:dyDescent="0.3">
      <c r="B240">
        <v>237</v>
      </c>
      <c r="C240">
        <v>6328</v>
      </c>
      <c r="D240">
        <v>3953</v>
      </c>
      <c r="E240">
        <v>237</v>
      </c>
      <c r="F240">
        <v>39393</v>
      </c>
      <c r="G240">
        <v>39120</v>
      </c>
      <c r="H240">
        <v>237</v>
      </c>
      <c r="I240">
        <v>385545</v>
      </c>
      <c r="J240">
        <v>394210</v>
      </c>
      <c r="K240">
        <v>237</v>
      </c>
      <c r="L240" s="35">
        <v>4435500</v>
      </c>
      <c r="M240" s="35">
        <v>4168230</v>
      </c>
      <c r="N240">
        <v>237</v>
      </c>
      <c r="O240" s="35">
        <v>45644300</v>
      </c>
      <c r="P240" s="35">
        <v>39561700</v>
      </c>
      <c r="R240" s="5">
        <v>237</v>
      </c>
      <c r="S240" t="b">
        <f>OR(Tabla197[[#This Row],[Tiempo_lineal (ns)]]&gt;$C$508,Tabla197[[#This Row],[Tiempo_lineal (ns)]]&lt;$C$509)</f>
        <v>1</v>
      </c>
      <c r="T240" t="b">
        <f>OR(Tabla197[[#This Row],[Tiempo_normal (ns)]]&gt;$D$508,Tabla197[[#This Row],[Tiempo_normal (ns)]]&lt;$D$509)</f>
        <v>0</v>
      </c>
      <c r="U240" s="5">
        <v>237</v>
      </c>
      <c r="V240" t="b">
        <f>OR(Tabla3108[[#This Row],[Tiempo_lineal (ns)]]&gt;$F$508,Tabla3108[[#This Row],[Tiempo_lineal (ns)]]&lt;$F$509)</f>
        <v>0</v>
      </c>
      <c r="W240" t="b">
        <f>OR(Tabla3108[[#This Row],[Tiempo_normal (ns)]]&gt;$G$508,Tabla3108[[#This Row],[Tiempo_normal (ns)]]&lt;$G$509)</f>
        <v>0</v>
      </c>
      <c r="X240" s="5">
        <v>237</v>
      </c>
      <c r="Y240" t="b">
        <f>OR(Tabla4119[[#This Row],[Tiempo_lineal (ns)]]&gt;$I$508,Tabla4119[[#This Row],[Tiempo_lineal (ns)]]&lt;$I$509)</f>
        <v>0</v>
      </c>
      <c r="Z240" t="b">
        <f>OR(Tabla4119[[#This Row],[Tiempo_normal (ns)]]&gt;$J$508,Tabla4119[[#This Row],[Tiempo_normal (ns)]]&lt;$J$509)</f>
        <v>0</v>
      </c>
      <c r="AA240" s="5">
        <v>237</v>
      </c>
      <c r="AB240" t="b">
        <f>OR(Tabla51210[[#This Row],[Tiempo_lineal (ns)]]&gt;$L$508,Tabla51210[[#This Row],[Tiempo_lineal (ns)]]&lt;$L$509)</f>
        <v>0</v>
      </c>
      <c r="AC240" t="b">
        <f>OR(Tabla51210[[#This Row],[Tiempo_normal (ns)]]&gt;$M$508,Tabla51210[[#This Row],[Tiempo_normal (ns)]]&lt;$M$509)</f>
        <v>0</v>
      </c>
      <c r="AD240" s="5">
        <v>237</v>
      </c>
      <c r="AE240" t="b">
        <f>OR(Tabla61311[[#This Row],[Tiempo_lineal (ns)]]&gt;$O$508,Tabla61311[[#This Row],[Tiempo_lineal (ns)]]&lt;$O$509)</f>
        <v>0</v>
      </c>
      <c r="AF240" s="6" t="b">
        <f>OR(Tabla61311[[#This Row],[Tiempo_normal (ns)]]&gt;$P$508,Tabla61311[[#This Row],[Tiempo_normal (ns)]]&lt;$P$509)</f>
        <v>0</v>
      </c>
    </row>
    <row r="241" spans="2:32" x14ac:dyDescent="0.3">
      <c r="B241">
        <v>238</v>
      </c>
      <c r="C241">
        <v>4367</v>
      </c>
      <c r="D241">
        <v>3864</v>
      </c>
      <c r="E241">
        <v>238</v>
      </c>
      <c r="F241">
        <v>38201</v>
      </c>
      <c r="G241">
        <v>45920</v>
      </c>
      <c r="H241">
        <v>238</v>
      </c>
      <c r="I241">
        <v>464394</v>
      </c>
      <c r="J241">
        <v>389683</v>
      </c>
      <c r="K241">
        <v>238</v>
      </c>
      <c r="L241" s="35">
        <v>3967120</v>
      </c>
      <c r="M241" s="35">
        <v>3863260</v>
      </c>
      <c r="N241">
        <v>238</v>
      </c>
      <c r="O241" s="35">
        <v>70376800</v>
      </c>
      <c r="P241" s="35">
        <v>40334900</v>
      </c>
      <c r="R241" s="7">
        <v>238</v>
      </c>
      <c r="S241" t="b">
        <f>OR(Tabla197[[#This Row],[Tiempo_lineal (ns)]]&gt;$C$508,Tabla197[[#This Row],[Tiempo_lineal (ns)]]&lt;$C$509)</f>
        <v>0</v>
      </c>
      <c r="T241" t="b">
        <f>OR(Tabla197[[#This Row],[Tiempo_normal (ns)]]&gt;$D$508,Tabla197[[#This Row],[Tiempo_normal (ns)]]&lt;$D$509)</f>
        <v>0</v>
      </c>
      <c r="U241" s="7">
        <v>238</v>
      </c>
      <c r="V241" t="b">
        <f>OR(Tabla3108[[#This Row],[Tiempo_lineal (ns)]]&gt;$F$508,Tabla3108[[#This Row],[Tiempo_lineal (ns)]]&lt;$F$509)</f>
        <v>0</v>
      </c>
      <c r="W241" t="b">
        <f>OR(Tabla3108[[#This Row],[Tiempo_normal (ns)]]&gt;$G$508,Tabla3108[[#This Row],[Tiempo_normal (ns)]]&lt;$G$509)</f>
        <v>1</v>
      </c>
      <c r="X241" s="7">
        <v>238</v>
      </c>
      <c r="Y241" t="b">
        <f>OR(Tabla4119[[#This Row],[Tiempo_lineal (ns)]]&gt;$I$508,Tabla4119[[#This Row],[Tiempo_lineal (ns)]]&lt;$I$509)</f>
        <v>0</v>
      </c>
      <c r="Z241" t="b">
        <f>OR(Tabla4119[[#This Row],[Tiempo_normal (ns)]]&gt;$J$508,Tabla4119[[#This Row],[Tiempo_normal (ns)]]&lt;$J$509)</f>
        <v>0</v>
      </c>
      <c r="AA241" s="7">
        <v>238</v>
      </c>
      <c r="AB241" t="b">
        <f>OR(Tabla51210[[#This Row],[Tiempo_lineal (ns)]]&gt;$L$508,Tabla51210[[#This Row],[Tiempo_lineal (ns)]]&lt;$L$509)</f>
        <v>0</v>
      </c>
      <c r="AC241" t="b">
        <f>OR(Tabla51210[[#This Row],[Tiempo_normal (ns)]]&gt;$M$508,Tabla51210[[#This Row],[Tiempo_normal (ns)]]&lt;$M$509)</f>
        <v>0</v>
      </c>
      <c r="AD241" s="7">
        <v>238</v>
      </c>
      <c r="AE241" t="b">
        <f>OR(Tabla61311[[#This Row],[Tiempo_lineal (ns)]]&gt;$O$508,Tabla61311[[#This Row],[Tiempo_lineal (ns)]]&lt;$O$509)</f>
        <v>1</v>
      </c>
      <c r="AF241" s="6" t="b">
        <f>OR(Tabla61311[[#This Row],[Tiempo_normal (ns)]]&gt;$P$508,Tabla61311[[#This Row],[Tiempo_normal (ns)]]&lt;$P$509)</f>
        <v>0</v>
      </c>
    </row>
    <row r="242" spans="2:32" x14ac:dyDescent="0.3">
      <c r="B242">
        <v>239</v>
      </c>
      <c r="C242">
        <v>4766</v>
      </c>
      <c r="D242">
        <v>3850</v>
      </c>
      <c r="E242">
        <v>239</v>
      </c>
      <c r="F242">
        <v>38384</v>
      </c>
      <c r="G242">
        <v>37580</v>
      </c>
      <c r="H242">
        <v>239</v>
      </c>
      <c r="I242">
        <v>382713</v>
      </c>
      <c r="J242">
        <v>382721</v>
      </c>
      <c r="K242">
        <v>239</v>
      </c>
      <c r="L242" s="35">
        <v>4115440</v>
      </c>
      <c r="M242" s="35">
        <v>3836990</v>
      </c>
      <c r="N242">
        <v>239</v>
      </c>
      <c r="O242" s="35">
        <v>41564500</v>
      </c>
      <c r="P242" s="35">
        <v>40022400</v>
      </c>
      <c r="R242" s="5">
        <v>239</v>
      </c>
      <c r="S242" t="b">
        <f>OR(Tabla197[[#This Row],[Tiempo_lineal (ns)]]&gt;$C$508,Tabla197[[#This Row],[Tiempo_lineal (ns)]]&lt;$C$509)</f>
        <v>0</v>
      </c>
      <c r="T242" t="b">
        <f>OR(Tabla197[[#This Row],[Tiempo_normal (ns)]]&gt;$D$508,Tabla197[[#This Row],[Tiempo_normal (ns)]]&lt;$D$509)</f>
        <v>0</v>
      </c>
      <c r="U242" s="5">
        <v>239</v>
      </c>
      <c r="V242" t="b">
        <f>OR(Tabla3108[[#This Row],[Tiempo_lineal (ns)]]&gt;$F$508,Tabla3108[[#This Row],[Tiempo_lineal (ns)]]&lt;$F$509)</f>
        <v>0</v>
      </c>
      <c r="W242" t="b">
        <f>OR(Tabla3108[[#This Row],[Tiempo_normal (ns)]]&gt;$G$508,Tabla3108[[#This Row],[Tiempo_normal (ns)]]&lt;$G$509)</f>
        <v>0</v>
      </c>
      <c r="X242" s="5">
        <v>239</v>
      </c>
      <c r="Y242" t="b">
        <f>OR(Tabla4119[[#This Row],[Tiempo_lineal (ns)]]&gt;$I$508,Tabla4119[[#This Row],[Tiempo_lineal (ns)]]&lt;$I$509)</f>
        <v>0</v>
      </c>
      <c r="Z242" t="b">
        <f>OR(Tabla4119[[#This Row],[Tiempo_normal (ns)]]&gt;$J$508,Tabla4119[[#This Row],[Tiempo_normal (ns)]]&lt;$J$509)</f>
        <v>0</v>
      </c>
      <c r="AA242" s="5">
        <v>239</v>
      </c>
      <c r="AB242" t="b">
        <f>OR(Tabla51210[[#This Row],[Tiempo_lineal (ns)]]&gt;$L$508,Tabla51210[[#This Row],[Tiempo_lineal (ns)]]&lt;$L$509)</f>
        <v>0</v>
      </c>
      <c r="AC242" t="b">
        <f>OR(Tabla51210[[#This Row],[Tiempo_normal (ns)]]&gt;$M$508,Tabla51210[[#This Row],[Tiempo_normal (ns)]]&lt;$M$509)</f>
        <v>0</v>
      </c>
      <c r="AD242" s="5">
        <v>239</v>
      </c>
      <c r="AE242" t="b">
        <f>OR(Tabla61311[[#This Row],[Tiempo_lineal (ns)]]&gt;$O$508,Tabla61311[[#This Row],[Tiempo_lineal (ns)]]&lt;$O$509)</f>
        <v>0</v>
      </c>
      <c r="AF242" s="6" t="b">
        <f>OR(Tabla61311[[#This Row],[Tiempo_normal (ns)]]&gt;$P$508,Tabla61311[[#This Row],[Tiempo_normal (ns)]]&lt;$P$509)</f>
        <v>0</v>
      </c>
    </row>
    <row r="243" spans="2:32" x14ac:dyDescent="0.3">
      <c r="B243">
        <v>240</v>
      </c>
      <c r="C243">
        <v>5017</v>
      </c>
      <c r="D243">
        <v>3938</v>
      </c>
      <c r="E243">
        <v>240</v>
      </c>
      <c r="F243">
        <v>38754</v>
      </c>
      <c r="G243">
        <v>46358</v>
      </c>
      <c r="H243">
        <v>240</v>
      </c>
      <c r="I243">
        <v>399323</v>
      </c>
      <c r="J243">
        <v>375595</v>
      </c>
      <c r="K243">
        <v>240</v>
      </c>
      <c r="L243" s="35">
        <v>4297460</v>
      </c>
      <c r="M243" s="35">
        <v>3889010</v>
      </c>
      <c r="N243">
        <v>240</v>
      </c>
      <c r="O243" s="35">
        <v>41852100</v>
      </c>
      <c r="P243" s="35">
        <v>41393700</v>
      </c>
      <c r="R243" s="7">
        <v>240</v>
      </c>
      <c r="S243" t="b">
        <f>OR(Tabla197[[#This Row],[Tiempo_lineal (ns)]]&gt;$C$508,Tabla197[[#This Row],[Tiempo_lineal (ns)]]&lt;$C$509)</f>
        <v>0</v>
      </c>
      <c r="T243" t="b">
        <f>OR(Tabla197[[#This Row],[Tiempo_normal (ns)]]&gt;$D$508,Tabla197[[#This Row],[Tiempo_normal (ns)]]&lt;$D$509)</f>
        <v>0</v>
      </c>
      <c r="U243" s="7">
        <v>240</v>
      </c>
      <c r="V243" t="b">
        <f>OR(Tabla3108[[#This Row],[Tiempo_lineal (ns)]]&gt;$F$508,Tabla3108[[#This Row],[Tiempo_lineal (ns)]]&lt;$F$509)</f>
        <v>0</v>
      </c>
      <c r="W243" t="b">
        <f>OR(Tabla3108[[#This Row],[Tiempo_normal (ns)]]&gt;$G$508,Tabla3108[[#This Row],[Tiempo_normal (ns)]]&lt;$G$509)</f>
        <v>1</v>
      </c>
      <c r="X243" s="7">
        <v>240</v>
      </c>
      <c r="Y243" t="b">
        <f>OR(Tabla4119[[#This Row],[Tiempo_lineal (ns)]]&gt;$I$508,Tabla4119[[#This Row],[Tiempo_lineal (ns)]]&lt;$I$509)</f>
        <v>0</v>
      </c>
      <c r="Z243" t="b">
        <f>OR(Tabla4119[[#This Row],[Tiempo_normal (ns)]]&gt;$J$508,Tabla4119[[#This Row],[Tiempo_normal (ns)]]&lt;$J$509)</f>
        <v>0</v>
      </c>
      <c r="AA243" s="7">
        <v>240</v>
      </c>
      <c r="AB243" t="b">
        <f>OR(Tabla51210[[#This Row],[Tiempo_lineal (ns)]]&gt;$L$508,Tabla51210[[#This Row],[Tiempo_lineal (ns)]]&lt;$L$509)</f>
        <v>0</v>
      </c>
      <c r="AC243" t="b">
        <f>OR(Tabla51210[[#This Row],[Tiempo_normal (ns)]]&gt;$M$508,Tabla51210[[#This Row],[Tiempo_normal (ns)]]&lt;$M$509)</f>
        <v>0</v>
      </c>
      <c r="AD243" s="7">
        <v>240</v>
      </c>
      <c r="AE243" t="b">
        <f>OR(Tabla61311[[#This Row],[Tiempo_lineal (ns)]]&gt;$O$508,Tabla61311[[#This Row],[Tiempo_lineal (ns)]]&lt;$O$509)</f>
        <v>0</v>
      </c>
      <c r="AF243" s="6" t="b">
        <f>OR(Tabla61311[[#This Row],[Tiempo_normal (ns)]]&gt;$P$508,Tabla61311[[#This Row],[Tiempo_normal (ns)]]&lt;$P$509)</f>
        <v>0</v>
      </c>
    </row>
    <row r="244" spans="2:32" x14ac:dyDescent="0.3">
      <c r="B244">
        <v>241</v>
      </c>
      <c r="C244">
        <v>4431</v>
      </c>
      <c r="D244">
        <v>3968</v>
      </c>
      <c r="E244">
        <v>241</v>
      </c>
      <c r="F244">
        <v>55392</v>
      </c>
      <c r="G244">
        <v>45220</v>
      </c>
      <c r="H244">
        <v>241</v>
      </c>
      <c r="I244">
        <v>440838</v>
      </c>
      <c r="J244">
        <v>388106</v>
      </c>
      <c r="K244">
        <v>241</v>
      </c>
      <c r="L244" s="35">
        <v>4145570</v>
      </c>
      <c r="M244" s="35">
        <v>4097560</v>
      </c>
      <c r="N244">
        <v>241</v>
      </c>
      <c r="O244" s="35">
        <v>40674700</v>
      </c>
      <c r="P244" s="35">
        <v>39851000</v>
      </c>
      <c r="R244" s="5">
        <v>241</v>
      </c>
      <c r="S244" t="b">
        <f>OR(Tabla197[[#This Row],[Tiempo_lineal (ns)]]&gt;$C$508,Tabla197[[#This Row],[Tiempo_lineal (ns)]]&lt;$C$509)</f>
        <v>0</v>
      </c>
      <c r="T244" t="b">
        <f>OR(Tabla197[[#This Row],[Tiempo_normal (ns)]]&gt;$D$508,Tabla197[[#This Row],[Tiempo_normal (ns)]]&lt;$D$509)</f>
        <v>0</v>
      </c>
      <c r="U244" s="5">
        <v>241</v>
      </c>
      <c r="V244" t="b">
        <f>OR(Tabla3108[[#This Row],[Tiempo_lineal (ns)]]&gt;$F$508,Tabla3108[[#This Row],[Tiempo_lineal (ns)]]&lt;$F$509)</f>
        <v>1</v>
      </c>
      <c r="W244" t="b">
        <f>OR(Tabla3108[[#This Row],[Tiempo_normal (ns)]]&gt;$G$508,Tabla3108[[#This Row],[Tiempo_normal (ns)]]&lt;$G$509)</f>
        <v>1</v>
      </c>
      <c r="X244" s="5">
        <v>241</v>
      </c>
      <c r="Y244" t="b">
        <f>OR(Tabla4119[[#This Row],[Tiempo_lineal (ns)]]&gt;$I$508,Tabla4119[[#This Row],[Tiempo_lineal (ns)]]&lt;$I$509)</f>
        <v>0</v>
      </c>
      <c r="Z244" t="b">
        <f>OR(Tabla4119[[#This Row],[Tiempo_normal (ns)]]&gt;$J$508,Tabla4119[[#This Row],[Tiempo_normal (ns)]]&lt;$J$509)</f>
        <v>0</v>
      </c>
      <c r="AA244" s="5">
        <v>241</v>
      </c>
      <c r="AB244" t="b">
        <f>OR(Tabla51210[[#This Row],[Tiempo_lineal (ns)]]&gt;$L$508,Tabla51210[[#This Row],[Tiempo_lineal (ns)]]&lt;$L$509)</f>
        <v>0</v>
      </c>
      <c r="AC244" t="b">
        <f>OR(Tabla51210[[#This Row],[Tiempo_normal (ns)]]&gt;$M$508,Tabla51210[[#This Row],[Tiempo_normal (ns)]]&lt;$M$509)</f>
        <v>0</v>
      </c>
      <c r="AD244" s="5">
        <v>241</v>
      </c>
      <c r="AE244" t="b">
        <f>OR(Tabla61311[[#This Row],[Tiempo_lineal (ns)]]&gt;$O$508,Tabla61311[[#This Row],[Tiempo_lineal (ns)]]&lt;$O$509)</f>
        <v>0</v>
      </c>
      <c r="AF244" s="6" t="b">
        <f>OR(Tabla61311[[#This Row],[Tiempo_normal (ns)]]&gt;$P$508,Tabla61311[[#This Row],[Tiempo_normal (ns)]]&lt;$P$509)</f>
        <v>0</v>
      </c>
    </row>
    <row r="245" spans="2:32" x14ac:dyDescent="0.3">
      <c r="B245">
        <v>242</v>
      </c>
      <c r="C245">
        <v>4665</v>
      </c>
      <c r="D245">
        <v>3981</v>
      </c>
      <c r="E245">
        <v>242</v>
      </c>
      <c r="F245">
        <v>86678</v>
      </c>
      <c r="G245">
        <v>39047</v>
      </c>
      <c r="H245">
        <v>242</v>
      </c>
      <c r="I245">
        <v>395667</v>
      </c>
      <c r="J245">
        <v>496345</v>
      </c>
      <c r="K245">
        <v>242</v>
      </c>
      <c r="L245" s="35">
        <v>4064400</v>
      </c>
      <c r="M245" s="35">
        <v>3859910</v>
      </c>
      <c r="N245">
        <v>242</v>
      </c>
      <c r="O245" s="35">
        <v>45856100</v>
      </c>
      <c r="P245" s="35">
        <v>39937800</v>
      </c>
      <c r="R245" s="7">
        <v>242</v>
      </c>
      <c r="S245" t="b">
        <f>OR(Tabla197[[#This Row],[Tiempo_lineal (ns)]]&gt;$C$508,Tabla197[[#This Row],[Tiempo_lineal (ns)]]&lt;$C$509)</f>
        <v>0</v>
      </c>
      <c r="T245" t="b">
        <f>OR(Tabla197[[#This Row],[Tiempo_normal (ns)]]&gt;$D$508,Tabla197[[#This Row],[Tiempo_normal (ns)]]&lt;$D$509)</f>
        <v>0</v>
      </c>
      <c r="U245" s="7">
        <v>242</v>
      </c>
      <c r="V245" t="b">
        <f>OR(Tabla3108[[#This Row],[Tiempo_lineal (ns)]]&gt;$F$508,Tabla3108[[#This Row],[Tiempo_lineal (ns)]]&lt;$F$509)</f>
        <v>1</v>
      </c>
      <c r="W245" t="b">
        <f>OR(Tabla3108[[#This Row],[Tiempo_normal (ns)]]&gt;$G$508,Tabla3108[[#This Row],[Tiempo_normal (ns)]]&lt;$G$509)</f>
        <v>0</v>
      </c>
      <c r="X245" s="7">
        <v>242</v>
      </c>
      <c r="Y245" t="b">
        <f>OR(Tabla4119[[#This Row],[Tiempo_lineal (ns)]]&gt;$I$508,Tabla4119[[#This Row],[Tiempo_lineal (ns)]]&lt;$I$509)</f>
        <v>0</v>
      </c>
      <c r="Z245" t="b">
        <f>OR(Tabla4119[[#This Row],[Tiempo_normal (ns)]]&gt;$J$508,Tabla4119[[#This Row],[Tiempo_normal (ns)]]&lt;$J$509)</f>
        <v>1</v>
      </c>
      <c r="AA245" s="7">
        <v>242</v>
      </c>
      <c r="AB245" t="b">
        <f>OR(Tabla51210[[#This Row],[Tiempo_lineal (ns)]]&gt;$L$508,Tabla51210[[#This Row],[Tiempo_lineal (ns)]]&lt;$L$509)</f>
        <v>0</v>
      </c>
      <c r="AC245" t="b">
        <f>OR(Tabla51210[[#This Row],[Tiempo_normal (ns)]]&gt;$M$508,Tabla51210[[#This Row],[Tiempo_normal (ns)]]&lt;$M$509)</f>
        <v>0</v>
      </c>
      <c r="AD245" s="7">
        <v>242</v>
      </c>
      <c r="AE245" t="b">
        <f>OR(Tabla61311[[#This Row],[Tiempo_lineal (ns)]]&gt;$O$508,Tabla61311[[#This Row],[Tiempo_lineal (ns)]]&lt;$O$509)</f>
        <v>0</v>
      </c>
      <c r="AF245" s="6" t="b">
        <f>OR(Tabla61311[[#This Row],[Tiempo_normal (ns)]]&gt;$P$508,Tabla61311[[#This Row],[Tiempo_normal (ns)]]&lt;$P$509)</f>
        <v>0</v>
      </c>
    </row>
    <row r="246" spans="2:32" x14ac:dyDescent="0.3">
      <c r="B246">
        <v>243</v>
      </c>
      <c r="C246">
        <v>16844</v>
      </c>
      <c r="D246">
        <v>4852</v>
      </c>
      <c r="E246">
        <v>243</v>
      </c>
      <c r="F246">
        <v>38023</v>
      </c>
      <c r="G246">
        <v>37824</v>
      </c>
      <c r="H246">
        <v>243</v>
      </c>
      <c r="I246">
        <v>398538</v>
      </c>
      <c r="J246">
        <v>429465</v>
      </c>
      <c r="K246">
        <v>243</v>
      </c>
      <c r="L246" s="35">
        <v>4027810</v>
      </c>
      <c r="M246" s="35">
        <v>4088440</v>
      </c>
      <c r="N246">
        <v>243</v>
      </c>
      <c r="O246" s="35">
        <v>42737900</v>
      </c>
      <c r="P246" s="35">
        <v>40875400</v>
      </c>
      <c r="R246" s="5">
        <v>243</v>
      </c>
      <c r="S246" t="b">
        <f>OR(Tabla197[[#This Row],[Tiempo_lineal (ns)]]&gt;$C$508,Tabla197[[#This Row],[Tiempo_lineal (ns)]]&lt;$C$509)</f>
        <v>1</v>
      </c>
      <c r="T246" t="b">
        <f>OR(Tabla197[[#This Row],[Tiempo_normal (ns)]]&gt;$D$508,Tabla197[[#This Row],[Tiempo_normal (ns)]]&lt;$D$509)</f>
        <v>0</v>
      </c>
      <c r="U246" s="5">
        <v>243</v>
      </c>
      <c r="V246" t="b">
        <f>OR(Tabla3108[[#This Row],[Tiempo_lineal (ns)]]&gt;$F$508,Tabla3108[[#This Row],[Tiempo_lineal (ns)]]&lt;$F$509)</f>
        <v>0</v>
      </c>
      <c r="W246" t="b">
        <f>OR(Tabla3108[[#This Row],[Tiempo_normal (ns)]]&gt;$G$508,Tabla3108[[#This Row],[Tiempo_normal (ns)]]&lt;$G$509)</f>
        <v>0</v>
      </c>
      <c r="X246" s="5">
        <v>243</v>
      </c>
      <c r="Y246" t="b">
        <f>OR(Tabla4119[[#This Row],[Tiempo_lineal (ns)]]&gt;$I$508,Tabla4119[[#This Row],[Tiempo_lineal (ns)]]&lt;$I$509)</f>
        <v>0</v>
      </c>
      <c r="Z246" t="b">
        <f>OR(Tabla4119[[#This Row],[Tiempo_normal (ns)]]&gt;$J$508,Tabla4119[[#This Row],[Tiempo_normal (ns)]]&lt;$J$509)</f>
        <v>0</v>
      </c>
      <c r="AA246" s="5">
        <v>243</v>
      </c>
      <c r="AB246" t="b">
        <f>OR(Tabla51210[[#This Row],[Tiempo_lineal (ns)]]&gt;$L$508,Tabla51210[[#This Row],[Tiempo_lineal (ns)]]&lt;$L$509)</f>
        <v>0</v>
      </c>
      <c r="AC246" t="b">
        <f>OR(Tabla51210[[#This Row],[Tiempo_normal (ns)]]&gt;$M$508,Tabla51210[[#This Row],[Tiempo_normal (ns)]]&lt;$M$509)</f>
        <v>0</v>
      </c>
      <c r="AD246" s="5">
        <v>243</v>
      </c>
      <c r="AE246" t="b">
        <f>OR(Tabla61311[[#This Row],[Tiempo_lineal (ns)]]&gt;$O$508,Tabla61311[[#This Row],[Tiempo_lineal (ns)]]&lt;$O$509)</f>
        <v>0</v>
      </c>
      <c r="AF246" s="6" t="b">
        <f>OR(Tabla61311[[#This Row],[Tiempo_normal (ns)]]&gt;$P$508,Tabla61311[[#This Row],[Tiempo_normal (ns)]]&lt;$P$509)</f>
        <v>0</v>
      </c>
    </row>
    <row r="247" spans="2:32" x14ac:dyDescent="0.3">
      <c r="B247">
        <v>244</v>
      </c>
      <c r="C247">
        <v>4360</v>
      </c>
      <c r="D247">
        <v>4015</v>
      </c>
      <c r="E247">
        <v>244</v>
      </c>
      <c r="F247">
        <v>38196</v>
      </c>
      <c r="G247">
        <v>41752</v>
      </c>
      <c r="H247">
        <v>244</v>
      </c>
      <c r="I247">
        <v>441821</v>
      </c>
      <c r="J247">
        <v>440166</v>
      </c>
      <c r="K247">
        <v>244</v>
      </c>
      <c r="L247" s="35">
        <v>4155090</v>
      </c>
      <c r="M247" s="35">
        <v>4055610</v>
      </c>
      <c r="N247">
        <v>244</v>
      </c>
      <c r="O247" s="35">
        <v>49593900</v>
      </c>
      <c r="P247" s="35">
        <v>40555600</v>
      </c>
      <c r="R247" s="7">
        <v>244</v>
      </c>
      <c r="S247" t="b">
        <f>OR(Tabla197[[#This Row],[Tiempo_lineal (ns)]]&gt;$C$508,Tabla197[[#This Row],[Tiempo_lineal (ns)]]&lt;$C$509)</f>
        <v>0</v>
      </c>
      <c r="T247" t="b">
        <f>OR(Tabla197[[#This Row],[Tiempo_normal (ns)]]&gt;$D$508,Tabla197[[#This Row],[Tiempo_normal (ns)]]&lt;$D$509)</f>
        <v>0</v>
      </c>
      <c r="U247" s="7">
        <v>244</v>
      </c>
      <c r="V247" t="b">
        <f>OR(Tabla3108[[#This Row],[Tiempo_lineal (ns)]]&gt;$F$508,Tabla3108[[#This Row],[Tiempo_lineal (ns)]]&lt;$F$509)</f>
        <v>0</v>
      </c>
      <c r="W247" t="b">
        <f>OR(Tabla3108[[#This Row],[Tiempo_normal (ns)]]&gt;$G$508,Tabla3108[[#This Row],[Tiempo_normal (ns)]]&lt;$G$509)</f>
        <v>1</v>
      </c>
      <c r="X247" s="7">
        <v>244</v>
      </c>
      <c r="Y247" t="b">
        <f>OR(Tabla4119[[#This Row],[Tiempo_lineal (ns)]]&gt;$I$508,Tabla4119[[#This Row],[Tiempo_lineal (ns)]]&lt;$I$509)</f>
        <v>0</v>
      </c>
      <c r="Z247" t="b">
        <f>OR(Tabla4119[[#This Row],[Tiempo_normal (ns)]]&gt;$J$508,Tabla4119[[#This Row],[Tiempo_normal (ns)]]&lt;$J$509)</f>
        <v>0</v>
      </c>
      <c r="AA247" s="7">
        <v>244</v>
      </c>
      <c r="AB247" t="b">
        <f>OR(Tabla51210[[#This Row],[Tiempo_lineal (ns)]]&gt;$L$508,Tabla51210[[#This Row],[Tiempo_lineal (ns)]]&lt;$L$509)</f>
        <v>0</v>
      </c>
      <c r="AC247" t="b">
        <f>OR(Tabla51210[[#This Row],[Tiempo_normal (ns)]]&gt;$M$508,Tabla51210[[#This Row],[Tiempo_normal (ns)]]&lt;$M$509)</f>
        <v>0</v>
      </c>
      <c r="AD247" s="7">
        <v>244</v>
      </c>
      <c r="AE247" t="b">
        <f>OR(Tabla61311[[#This Row],[Tiempo_lineal (ns)]]&gt;$O$508,Tabla61311[[#This Row],[Tiempo_lineal (ns)]]&lt;$O$509)</f>
        <v>1</v>
      </c>
      <c r="AF247" s="6" t="b">
        <f>OR(Tabla61311[[#This Row],[Tiempo_normal (ns)]]&gt;$P$508,Tabla61311[[#This Row],[Tiempo_normal (ns)]]&lt;$P$509)</f>
        <v>0</v>
      </c>
    </row>
    <row r="248" spans="2:32" x14ac:dyDescent="0.3">
      <c r="B248">
        <v>245</v>
      </c>
      <c r="C248">
        <v>4236</v>
      </c>
      <c r="D248">
        <v>4781</v>
      </c>
      <c r="E248">
        <v>245</v>
      </c>
      <c r="F248">
        <v>38617</v>
      </c>
      <c r="G248">
        <v>38075</v>
      </c>
      <c r="H248">
        <v>245</v>
      </c>
      <c r="I248">
        <v>414369</v>
      </c>
      <c r="J248">
        <v>378685</v>
      </c>
      <c r="K248">
        <v>245</v>
      </c>
      <c r="L248" s="35">
        <v>4119700</v>
      </c>
      <c r="M248" s="35">
        <v>4015930</v>
      </c>
      <c r="N248">
        <v>245</v>
      </c>
      <c r="O248" s="35">
        <v>42339500</v>
      </c>
      <c r="P248" s="35">
        <v>41770300</v>
      </c>
      <c r="R248" s="5">
        <v>245</v>
      </c>
      <c r="S248" t="b">
        <f>OR(Tabla197[[#This Row],[Tiempo_lineal (ns)]]&gt;$C$508,Tabla197[[#This Row],[Tiempo_lineal (ns)]]&lt;$C$509)</f>
        <v>0</v>
      </c>
      <c r="T248" t="b">
        <f>OR(Tabla197[[#This Row],[Tiempo_normal (ns)]]&gt;$D$508,Tabla197[[#This Row],[Tiempo_normal (ns)]]&lt;$D$509)</f>
        <v>0</v>
      </c>
      <c r="U248" s="5">
        <v>245</v>
      </c>
      <c r="V248" t="b">
        <f>OR(Tabla3108[[#This Row],[Tiempo_lineal (ns)]]&gt;$F$508,Tabla3108[[#This Row],[Tiempo_lineal (ns)]]&lt;$F$509)</f>
        <v>0</v>
      </c>
      <c r="W248" t="b">
        <f>OR(Tabla3108[[#This Row],[Tiempo_normal (ns)]]&gt;$G$508,Tabla3108[[#This Row],[Tiempo_normal (ns)]]&lt;$G$509)</f>
        <v>0</v>
      </c>
      <c r="X248" s="5">
        <v>245</v>
      </c>
      <c r="Y248" t="b">
        <f>OR(Tabla4119[[#This Row],[Tiempo_lineal (ns)]]&gt;$I$508,Tabla4119[[#This Row],[Tiempo_lineal (ns)]]&lt;$I$509)</f>
        <v>0</v>
      </c>
      <c r="Z248" t="b">
        <f>OR(Tabla4119[[#This Row],[Tiempo_normal (ns)]]&gt;$J$508,Tabla4119[[#This Row],[Tiempo_normal (ns)]]&lt;$J$509)</f>
        <v>0</v>
      </c>
      <c r="AA248" s="5">
        <v>245</v>
      </c>
      <c r="AB248" t="b">
        <f>OR(Tabla51210[[#This Row],[Tiempo_lineal (ns)]]&gt;$L$508,Tabla51210[[#This Row],[Tiempo_lineal (ns)]]&lt;$L$509)</f>
        <v>0</v>
      </c>
      <c r="AC248" t="b">
        <f>OR(Tabla51210[[#This Row],[Tiempo_normal (ns)]]&gt;$M$508,Tabla51210[[#This Row],[Tiempo_normal (ns)]]&lt;$M$509)</f>
        <v>0</v>
      </c>
      <c r="AD248" s="5">
        <v>245</v>
      </c>
      <c r="AE248" t="b">
        <f>OR(Tabla61311[[#This Row],[Tiempo_lineal (ns)]]&gt;$O$508,Tabla61311[[#This Row],[Tiempo_lineal (ns)]]&lt;$O$509)</f>
        <v>0</v>
      </c>
      <c r="AF248" s="6" t="b">
        <f>OR(Tabla61311[[#This Row],[Tiempo_normal (ns)]]&gt;$P$508,Tabla61311[[#This Row],[Tiempo_normal (ns)]]&lt;$P$509)</f>
        <v>0</v>
      </c>
    </row>
    <row r="249" spans="2:32" x14ac:dyDescent="0.3">
      <c r="B249">
        <v>246</v>
      </c>
      <c r="C249">
        <v>5121</v>
      </c>
      <c r="D249">
        <v>4960</v>
      </c>
      <c r="E249">
        <v>246</v>
      </c>
      <c r="F249">
        <v>39453</v>
      </c>
      <c r="G249">
        <v>37681</v>
      </c>
      <c r="H249">
        <v>246</v>
      </c>
      <c r="I249">
        <v>507876</v>
      </c>
      <c r="J249">
        <v>395330</v>
      </c>
      <c r="K249">
        <v>246</v>
      </c>
      <c r="L249" s="35">
        <v>4083580</v>
      </c>
      <c r="M249" s="35">
        <v>3916320</v>
      </c>
      <c r="N249">
        <v>246</v>
      </c>
      <c r="O249" s="35">
        <v>72382300</v>
      </c>
      <c r="P249" s="35">
        <v>41129600</v>
      </c>
      <c r="R249" s="7">
        <v>246</v>
      </c>
      <c r="S249" t="b">
        <f>OR(Tabla197[[#This Row],[Tiempo_lineal (ns)]]&gt;$C$508,Tabla197[[#This Row],[Tiempo_lineal (ns)]]&lt;$C$509)</f>
        <v>0</v>
      </c>
      <c r="T249" t="b">
        <f>OR(Tabla197[[#This Row],[Tiempo_normal (ns)]]&gt;$D$508,Tabla197[[#This Row],[Tiempo_normal (ns)]]&lt;$D$509)</f>
        <v>0</v>
      </c>
      <c r="U249" s="7">
        <v>246</v>
      </c>
      <c r="V249" t="b">
        <f>OR(Tabla3108[[#This Row],[Tiempo_lineal (ns)]]&gt;$F$508,Tabla3108[[#This Row],[Tiempo_lineal (ns)]]&lt;$F$509)</f>
        <v>0</v>
      </c>
      <c r="W249" t="b">
        <f>OR(Tabla3108[[#This Row],[Tiempo_normal (ns)]]&gt;$G$508,Tabla3108[[#This Row],[Tiempo_normal (ns)]]&lt;$G$509)</f>
        <v>0</v>
      </c>
      <c r="X249" s="7">
        <v>246</v>
      </c>
      <c r="Y249" t="b">
        <f>OR(Tabla4119[[#This Row],[Tiempo_lineal (ns)]]&gt;$I$508,Tabla4119[[#This Row],[Tiempo_lineal (ns)]]&lt;$I$509)</f>
        <v>1</v>
      </c>
      <c r="Z249" t="b">
        <f>OR(Tabla4119[[#This Row],[Tiempo_normal (ns)]]&gt;$J$508,Tabla4119[[#This Row],[Tiempo_normal (ns)]]&lt;$J$509)</f>
        <v>0</v>
      </c>
      <c r="AA249" s="7">
        <v>246</v>
      </c>
      <c r="AB249" t="b">
        <f>OR(Tabla51210[[#This Row],[Tiempo_lineal (ns)]]&gt;$L$508,Tabla51210[[#This Row],[Tiempo_lineal (ns)]]&lt;$L$509)</f>
        <v>0</v>
      </c>
      <c r="AC249" t="b">
        <f>OR(Tabla51210[[#This Row],[Tiempo_normal (ns)]]&gt;$M$508,Tabla51210[[#This Row],[Tiempo_normal (ns)]]&lt;$M$509)</f>
        <v>0</v>
      </c>
      <c r="AD249" s="7">
        <v>246</v>
      </c>
      <c r="AE249" t="b">
        <f>OR(Tabla61311[[#This Row],[Tiempo_lineal (ns)]]&gt;$O$508,Tabla61311[[#This Row],[Tiempo_lineal (ns)]]&lt;$O$509)</f>
        <v>1</v>
      </c>
      <c r="AF249" s="6" t="b">
        <f>OR(Tabla61311[[#This Row],[Tiempo_normal (ns)]]&gt;$P$508,Tabla61311[[#This Row],[Tiempo_normal (ns)]]&lt;$P$509)</f>
        <v>0</v>
      </c>
    </row>
    <row r="250" spans="2:32" x14ac:dyDescent="0.3">
      <c r="B250">
        <v>247</v>
      </c>
      <c r="C250">
        <v>4365</v>
      </c>
      <c r="D250">
        <v>4119</v>
      </c>
      <c r="E250">
        <v>247</v>
      </c>
      <c r="F250">
        <v>38244</v>
      </c>
      <c r="G250">
        <v>37387</v>
      </c>
      <c r="H250">
        <v>247</v>
      </c>
      <c r="I250">
        <v>391322</v>
      </c>
      <c r="J250">
        <v>389481</v>
      </c>
      <c r="K250">
        <v>247</v>
      </c>
      <c r="L250" s="35">
        <v>4588220</v>
      </c>
      <c r="M250" s="35">
        <v>4251270</v>
      </c>
      <c r="N250">
        <v>247</v>
      </c>
      <c r="O250" s="35">
        <v>41654000</v>
      </c>
      <c r="P250" s="35">
        <v>41605300</v>
      </c>
      <c r="R250" s="5">
        <v>247</v>
      </c>
      <c r="S250" t="b">
        <f>OR(Tabla197[[#This Row],[Tiempo_lineal (ns)]]&gt;$C$508,Tabla197[[#This Row],[Tiempo_lineal (ns)]]&lt;$C$509)</f>
        <v>0</v>
      </c>
      <c r="T250" t="b">
        <f>OR(Tabla197[[#This Row],[Tiempo_normal (ns)]]&gt;$D$508,Tabla197[[#This Row],[Tiempo_normal (ns)]]&lt;$D$509)</f>
        <v>0</v>
      </c>
      <c r="U250" s="5">
        <v>247</v>
      </c>
      <c r="V250" t="b">
        <f>OR(Tabla3108[[#This Row],[Tiempo_lineal (ns)]]&gt;$F$508,Tabla3108[[#This Row],[Tiempo_lineal (ns)]]&lt;$F$509)</f>
        <v>0</v>
      </c>
      <c r="W250" t="b">
        <f>OR(Tabla3108[[#This Row],[Tiempo_normal (ns)]]&gt;$G$508,Tabla3108[[#This Row],[Tiempo_normal (ns)]]&lt;$G$509)</f>
        <v>0</v>
      </c>
      <c r="X250" s="5">
        <v>247</v>
      </c>
      <c r="Y250" t="b">
        <f>OR(Tabla4119[[#This Row],[Tiempo_lineal (ns)]]&gt;$I$508,Tabla4119[[#This Row],[Tiempo_lineal (ns)]]&lt;$I$509)</f>
        <v>0</v>
      </c>
      <c r="Z250" t="b">
        <f>OR(Tabla4119[[#This Row],[Tiempo_normal (ns)]]&gt;$J$508,Tabla4119[[#This Row],[Tiempo_normal (ns)]]&lt;$J$509)</f>
        <v>0</v>
      </c>
      <c r="AA250" s="5">
        <v>247</v>
      </c>
      <c r="AB250" t="b">
        <f>OR(Tabla51210[[#This Row],[Tiempo_lineal (ns)]]&gt;$L$508,Tabla51210[[#This Row],[Tiempo_lineal (ns)]]&lt;$L$509)</f>
        <v>0</v>
      </c>
      <c r="AC250" t="b">
        <f>OR(Tabla51210[[#This Row],[Tiempo_normal (ns)]]&gt;$M$508,Tabla51210[[#This Row],[Tiempo_normal (ns)]]&lt;$M$509)</f>
        <v>0</v>
      </c>
      <c r="AD250" s="5">
        <v>247</v>
      </c>
      <c r="AE250" t="b">
        <f>OR(Tabla61311[[#This Row],[Tiempo_lineal (ns)]]&gt;$O$508,Tabla61311[[#This Row],[Tiempo_lineal (ns)]]&lt;$O$509)</f>
        <v>0</v>
      </c>
      <c r="AF250" s="6" t="b">
        <f>OR(Tabla61311[[#This Row],[Tiempo_normal (ns)]]&gt;$P$508,Tabla61311[[#This Row],[Tiempo_normal (ns)]]&lt;$P$509)</f>
        <v>0</v>
      </c>
    </row>
    <row r="251" spans="2:32" x14ac:dyDescent="0.3">
      <c r="B251">
        <v>248</v>
      </c>
      <c r="C251">
        <v>5003</v>
      </c>
      <c r="D251">
        <v>3942</v>
      </c>
      <c r="E251">
        <v>248</v>
      </c>
      <c r="F251">
        <v>37814</v>
      </c>
      <c r="G251">
        <v>37484</v>
      </c>
      <c r="H251">
        <v>248</v>
      </c>
      <c r="I251">
        <v>399575</v>
      </c>
      <c r="J251">
        <v>379260</v>
      </c>
      <c r="K251">
        <v>248</v>
      </c>
      <c r="L251" s="35">
        <v>4313670</v>
      </c>
      <c r="M251" s="35">
        <v>4209580</v>
      </c>
      <c r="N251">
        <v>248</v>
      </c>
      <c r="O251" s="35">
        <v>42553600</v>
      </c>
      <c r="P251" s="35">
        <v>39811200</v>
      </c>
      <c r="R251" s="7">
        <v>248</v>
      </c>
      <c r="S251" t="b">
        <f>OR(Tabla197[[#This Row],[Tiempo_lineal (ns)]]&gt;$C$508,Tabla197[[#This Row],[Tiempo_lineal (ns)]]&lt;$C$509)</f>
        <v>0</v>
      </c>
      <c r="T251" t="b">
        <f>OR(Tabla197[[#This Row],[Tiempo_normal (ns)]]&gt;$D$508,Tabla197[[#This Row],[Tiempo_normal (ns)]]&lt;$D$509)</f>
        <v>0</v>
      </c>
      <c r="U251" s="7">
        <v>248</v>
      </c>
      <c r="V251" t="b">
        <f>OR(Tabla3108[[#This Row],[Tiempo_lineal (ns)]]&gt;$F$508,Tabla3108[[#This Row],[Tiempo_lineal (ns)]]&lt;$F$509)</f>
        <v>0</v>
      </c>
      <c r="W251" t="b">
        <f>OR(Tabla3108[[#This Row],[Tiempo_normal (ns)]]&gt;$G$508,Tabla3108[[#This Row],[Tiempo_normal (ns)]]&lt;$G$509)</f>
        <v>0</v>
      </c>
      <c r="X251" s="7">
        <v>248</v>
      </c>
      <c r="Y251" t="b">
        <f>OR(Tabla4119[[#This Row],[Tiempo_lineal (ns)]]&gt;$I$508,Tabla4119[[#This Row],[Tiempo_lineal (ns)]]&lt;$I$509)</f>
        <v>0</v>
      </c>
      <c r="Z251" t="b">
        <f>OR(Tabla4119[[#This Row],[Tiempo_normal (ns)]]&gt;$J$508,Tabla4119[[#This Row],[Tiempo_normal (ns)]]&lt;$J$509)</f>
        <v>0</v>
      </c>
      <c r="AA251" s="7">
        <v>248</v>
      </c>
      <c r="AB251" t="b">
        <f>OR(Tabla51210[[#This Row],[Tiempo_lineal (ns)]]&gt;$L$508,Tabla51210[[#This Row],[Tiempo_lineal (ns)]]&lt;$L$509)</f>
        <v>0</v>
      </c>
      <c r="AC251" t="b">
        <f>OR(Tabla51210[[#This Row],[Tiempo_normal (ns)]]&gt;$M$508,Tabla51210[[#This Row],[Tiempo_normal (ns)]]&lt;$M$509)</f>
        <v>0</v>
      </c>
      <c r="AD251" s="7">
        <v>248</v>
      </c>
      <c r="AE251" t="b">
        <f>OR(Tabla61311[[#This Row],[Tiempo_lineal (ns)]]&gt;$O$508,Tabla61311[[#This Row],[Tiempo_lineal (ns)]]&lt;$O$509)</f>
        <v>0</v>
      </c>
      <c r="AF251" s="6" t="b">
        <f>OR(Tabla61311[[#This Row],[Tiempo_normal (ns)]]&gt;$P$508,Tabla61311[[#This Row],[Tiempo_normal (ns)]]&lt;$P$509)</f>
        <v>0</v>
      </c>
    </row>
    <row r="252" spans="2:32" x14ac:dyDescent="0.3">
      <c r="B252">
        <v>249</v>
      </c>
      <c r="C252">
        <v>4493</v>
      </c>
      <c r="D252">
        <v>3884</v>
      </c>
      <c r="E252">
        <v>249</v>
      </c>
      <c r="F252">
        <v>38683</v>
      </c>
      <c r="G252">
        <v>38116</v>
      </c>
      <c r="H252">
        <v>249</v>
      </c>
      <c r="I252">
        <v>397786</v>
      </c>
      <c r="J252">
        <v>378178</v>
      </c>
      <c r="K252">
        <v>249</v>
      </c>
      <c r="L252" s="35">
        <v>4400930</v>
      </c>
      <c r="M252" s="35">
        <v>4253120</v>
      </c>
      <c r="N252">
        <v>249</v>
      </c>
      <c r="O252" s="35">
        <v>41141300</v>
      </c>
      <c r="P252" s="35">
        <v>45409900</v>
      </c>
      <c r="R252" s="5">
        <v>249</v>
      </c>
      <c r="S252" t="b">
        <f>OR(Tabla197[[#This Row],[Tiempo_lineal (ns)]]&gt;$C$508,Tabla197[[#This Row],[Tiempo_lineal (ns)]]&lt;$C$509)</f>
        <v>0</v>
      </c>
      <c r="T252" t="b">
        <f>OR(Tabla197[[#This Row],[Tiempo_normal (ns)]]&gt;$D$508,Tabla197[[#This Row],[Tiempo_normal (ns)]]&lt;$D$509)</f>
        <v>0</v>
      </c>
      <c r="U252" s="5">
        <v>249</v>
      </c>
      <c r="V252" t="b">
        <f>OR(Tabla3108[[#This Row],[Tiempo_lineal (ns)]]&gt;$F$508,Tabla3108[[#This Row],[Tiempo_lineal (ns)]]&lt;$F$509)</f>
        <v>0</v>
      </c>
      <c r="W252" t="b">
        <f>OR(Tabla3108[[#This Row],[Tiempo_normal (ns)]]&gt;$G$508,Tabla3108[[#This Row],[Tiempo_normal (ns)]]&lt;$G$509)</f>
        <v>0</v>
      </c>
      <c r="X252" s="5">
        <v>249</v>
      </c>
      <c r="Y252" t="b">
        <f>OR(Tabla4119[[#This Row],[Tiempo_lineal (ns)]]&gt;$I$508,Tabla4119[[#This Row],[Tiempo_lineal (ns)]]&lt;$I$509)</f>
        <v>0</v>
      </c>
      <c r="Z252" t="b">
        <f>OR(Tabla4119[[#This Row],[Tiempo_normal (ns)]]&gt;$J$508,Tabla4119[[#This Row],[Tiempo_normal (ns)]]&lt;$J$509)</f>
        <v>0</v>
      </c>
      <c r="AA252" s="5">
        <v>249</v>
      </c>
      <c r="AB252" t="b">
        <f>OR(Tabla51210[[#This Row],[Tiempo_lineal (ns)]]&gt;$L$508,Tabla51210[[#This Row],[Tiempo_lineal (ns)]]&lt;$L$509)</f>
        <v>0</v>
      </c>
      <c r="AC252" t="b">
        <f>OR(Tabla51210[[#This Row],[Tiempo_normal (ns)]]&gt;$M$508,Tabla51210[[#This Row],[Tiempo_normal (ns)]]&lt;$M$509)</f>
        <v>0</v>
      </c>
      <c r="AD252" s="5">
        <v>249</v>
      </c>
      <c r="AE252" t="b">
        <f>OR(Tabla61311[[#This Row],[Tiempo_lineal (ns)]]&gt;$O$508,Tabla61311[[#This Row],[Tiempo_lineal (ns)]]&lt;$O$509)</f>
        <v>0</v>
      </c>
      <c r="AF252" s="6" t="b">
        <f>OR(Tabla61311[[#This Row],[Tiempo_normal (ns)]]&gt;$P$508,Tabla61311[[#This Row],[Tiempo_normal (ns)]]&lt;$P$509)</f>
        <v>0</v>
      </c>
    </row>
    <row r="253" spans="2:32" x14ac:dyDescent="0.3">
      <c r="B253">
        <v>250</v>
      </c>
      <c r="C253">
        <v>4455</v>
      </c>
      <c r="D253">
        <v>4064</v>
      </c>
      <c r="E253">
        <v>250</v>
      </c>
      <c r="F253">
        <v>41578</v>
      </c>
      <c r="G253">
        <v>86529</v>
      </c>
      <c r="H253">
        <v>250</v>
      </c>
      <c r="I253">
        <v>489152</v>
      </c>
      <c r="J253">
        <v>380833</v>
      </c>
      <c r="K253">
        <v>250</v>
      </c>
      <c r="L253" s="35">
        <v>4554530</v>
      </c>
      <c r="M253" s="35">
        <v>4249680</v>
      </c>
      <c r="N253">
        <v>250</v>
      </c>
      <c r="O253" s="35">
        <v>40678700</v>
      </c>
      <c r="P253" s="35">
        <v>44996300</v>
      </c>
      <c r="R253" s="7">
        <v>250</v>
      </c>
      <c r="S253" t="b">
        <f>OR(Tabla197[[#This Row],[Tiempo_lineal (ns)]]&gt;$C$508,Tabla197[[#This Row],[Tiempo_lineal (ns)]]&lt;$C$509)</f>
        <v>0</v>
      </c>
      <c r="T253" t="b">
        <f>OR(Tabla197[[#This Row],[Tiempo_normal (ns)]]&gt;$D$508,Tabla197[[#This Row],[Tiempo_normal (ns)]]&lt;$D$509)</f>
        <v>0</v>
      </c>
      <c r="U253" s="7">
        <v>250</v>
      </c>
      <c r="V253" t="b">
        <f>OR(Tabla3108[[#This Row],[Tiempo_lineal (ns)]]&gt;$F$508,Tabla3108[[#This Row],[Tiempo_lineal (ns)]]&lt;$F$509)</f>
        <v>0</v>
      </c>
      <c r="W253" t="b">
        <f>OR(Tabla3108[[#This Row],[Tiempo_normal (ns)]]&gt;$G$508,Tabla3108[[#This Row],[Tiempo_normal (ns)]]&lt;$G$509)</f>
        <v>1</v>
      </c>
      <c r="X253" s="7">
        <v>250</v>
      </c>
      <c r="Y253" t="b">
        <f>OR(Tabla4119[[#This Row],[Tiempo_lineal (ns)]]&gt;$I$508,Tabla4119[[#This Row],[Tiempo_lineal (ns)]]&lt;$I$509)</f>
        <v>0</v>
      </c>
      <c r="Z253" t="b">
        <f>OR(Tabla4119[[#This Row],[Tiempo_normal (ns)]]&gt;$J$508,Tabla4119[[#This Row],[Tiempo_normal (ns)]]&lt;$J$509)</f>
        <v>0</v>
      </c>
      <c r="AA253" s="7">
        <v>250</v>
      </c>
      <c r="AB253" t="b">
        <f>OR(Tabla51210[[#This Row],[Tiempo_lineal (ns)]]&gt;$L$508,Tabla51210[[#This Row],[Tiempo_lineal (ns)]]&lt;$L$509)</f>
        <v>0</v>
      </c>
      <c r="AC253" t="b">
        <f>OR(Tabla51210[[#This Row],[Tiempo_normal (ns)]]&gt;$M$508,Tabla51210[[#This Row],[Tiempo_normal (ns)]]&lt;$M$509)</f>
        <v>0</v>
      </c>
      <c r="AD253" s="7">
        <v>250</v>
      </c>
      <c r="AE253" t="b">
        <f>OR(Tabla61311[[#This Row],[Tiempo_lineal (ns)]]&gt;$O$508,Tabla61311[[#This Row],[Tiempo_lineal (ns)]]&lt;$O$509)</f>
        <v>0</v>
      </c>
      <c r="AF253" s="6" t="b">
        <f>OR(Tabla61311[[#This Row],[Tiempo_normal (ns)]]&gt;$P$508,Tabla61311[[#This Row],[Tiempo_normal (ns)]]&lt;$P$509)</f>
        <v>0</v>
      </c>
    </row>
    <row r="254" spans="2:32" x14ac:dyDescent="0.3">
      <c r="B254">
        <v>251</v>
      </c>
      <c r="C254">
        <v>6026</v>
      </c>
      <c r="D254">
        <v>4015</v>
      </c>
      <c r="E254">
        <v>251</v>
      </c>
      <c r="F254">
        <v>40667</v>
      </c>
      <c r="G254">
        <v>38490</v>
      </c>
      <c r="H254">
        <v>251</v>
      </c>
      <c r="I254">
        <v>388916</v>
      </c>
      <c r="J254">
        <v>376914</v>
      </c>
      <c r="K254">
        <v>251</v>
      </c>
      <c r="L254" s="35">
        <v>4555180</v>
      </c>
      <c r="M254" s="35">
        <v>4035810</v>
      </c>
      <c r="N254">
        <v>251</v>
      </c>
      <c r="O254" s="35">
        <v>51111500</v>
      </c>
      <c r="P254" s="35">
        <v>41589700</v>
      </c>
      <c r="R254" s="5">
        <v>251</v>
      </c>
      <c r="S254" t="b">
        <f>OR(Tabla197[[#This Row],[Tiempo_lineal (ns)]]&gt;$C$508,Tabla197[[#This Row],[Tiempo_lineal (ns)]]&lt;$C$509)</f>
        <v>1</v>
      </c>
      <c r="T254" t="b">
        <f>OR(Tabla197[[#This Row],[Tiempo_normal (ns)]]&gt;$D$508,Tabla197[[#This Row],[Tiempo_normal (ns)]]&lt;$D$509)</f>
        <v>0</v>
      </c>
      <c r="U254" s="5">
        <v>251</v>
      </c>
      <c r="V254" t="b">
        <f>OR(Tabla3108[[#This Row],[Tiempo_lineal (ns)]]&gt;$F$508,Tabla3108[[#This Row],[Tiempo_lineal (ns)]]&lt;$F$509)</f>
        <v>0</v>
      </c>
      <c r="W254" t="b">
        <f>OR(Tabla3108[[#This Row],[Tiempo_normal (ns)]]&gt;$G$508,Tabla3108[[#This Row],[Tiempo_normal (ns)]]&lt;$G$509)</f>
        <v>0</v>
      </c>
      <c r="X254" s="5">
        <v>251</v>
      </c>
      <c r="Y254" t="b">
        <f>OR(Tabla4119[[#This Row],[Tiempo_lineal (ns)]]&gt;$I$508,Tabla4119[[#This Row],[Tiempo_lineal (ns)]]&lt;$I$509)</f>
        <v>0</v>
      </c>
      <c r="Z254" t="b">
        <f>OR(Tabla4119[[#This Row],[Tiempo_normal (ns)]]&gt;$J$508,Tabla4119[[#This Row],[Tiempo_normal (ns)]]&lt;$J$509)</f>
        <v>0</v>
      </c>
      <c r="AA254" s="5">
        <v>251</v>
      </c>
      <c r="AB254" t="b">
        <f>OR(Tabla51210[[#This Row],[Tiempo_lineal (ns)]]&gt;$L$508,Tabla51210[[#This Row],[Tiempo_lineal (ns)]]&lt;$L$509)</f>
        <v>0</v>
      </c>
      <c r="AC254" t="b">
        <f>OR(Tabla51210[[#This Row],[Tiempo_normal (ns)]]&gt;$M$508,Tabla51210[[#This Row],[Tiempo_normal (ns)]]&lt;$M$509)</f>
        <v>0</v>
      </c>
      <c r="AD254" s="5">
        <v>251</v>
      </c>
      <c r="AE254" t="b">
        <f>OR(Tabla61311[[#This Row],[Tiempo_lineal (ns)]]&gt;$O$508,Tabla61311[[#This Row],[Tiempo_lineal (ns)]]&lt;$O$509)</f>
        <v>1</v>
      </c>
      <c r="AF254" s="6" t="b">
        <f>OR(Tabla61311[[#This Row],[Tiempo_normal (ns)]]&gt;$P$508,Tabla61311[[#This Row],[Tiempo_normal (ns)]]&lt;$P$509)</f>
        <v>0</v>
      </c>
    </row>
    <row r="255" spans="2:32" x14ac:dyDescent="0.3">
      <c r="B255">
        <v>252</v>
      </c>
      <c r="C255">
        <v>4376</v>
      </c>
      <c r="D255">
        <v>4005</v>
      </c>
      <c r="E255">
        <v>252</v>
      </c>
      <c r="F255">
        <v>39904</v>
      </c>
      <c r="G255">
        <v>37983</v>
      </c>
      <c r="H255">
        <v>252</v>
      </c>
      <c r="I255">
        <v>437004</v>
      </c>
      <c r="J255">
        <v>421972</v>
      </c>
      <c r="K255">
        <v>252</v>
      </c>
      <c r="L255" s="35">
        <v>4134200</v>
      </c>
      <c r="M255" s="35">
        <v>4156000</v>
      </c>
      <c r="N255">
        <v>252</v>
      </c>
      <c r="O255" s="35">
        <v>41586700</v>
      </c>
      <c r="P255" s="35">
        <v>41272500</v>
      </c>
      <c r="R255" s="7">
        <v>252</v>
      </c>
      <c r="S255" t="b">
        <f>OR(Tabla197[[#This Row],[Tiempo_lineal (ns)]]&gt;$C$508,Tabla197[[#This Row],[Tiempo_lineal (ns)]]&lt;$C$509)</f>
        <v>0</v>
      </c>
      <c r="T255" t="b">
        <f>OR(Tabla197[[#This Row],[Tiempo_normal (ns)]]&gt;$D$508,Tabla197[[#This Row],[Tiempo_normal (ns)]]&lt;$D$509)</f>
        <v>0</v>
      </c>
      <c r="U255" s="7">
        <v>252</v>
      </c>
      <c r="V255" t="b">
        <f>OR(Tabla3108[[#This Row],[Tiempo_lineal (ns)]]&gt;$F$508,Tabla3108[[#This Row],[Tiempo_lineal (ns)]]&lt;$F$509)</f>
        <v>0</v>
      </c>
      <c r="W255" t="b">
        <f>OR(Tabla3108[[#This Row],[Tiempo_normal (ns)]]&gt;$G$508,Tabla3108[[#This Row],[Tiempo_normal (ns)]]&lt;$G$509)</f>
        <v>0</v>
      </c>
      <c r="X255" s="7">
        <v>252</v>
      </c>
      <c r="Y255" t="b">
        <f>OR(Tabla4119[[#This Row],[Tiempo_lineal (ns)]]&gt;$I$508,Tabla4119[[#This Row],[Tiempo_lineal (ns)]]&lt;$I$509)</f>
        <v>0</v>
      </c>
      <c r="Z255" t="b">
        <f>OR(Tabla4119[[#This Row],[Tiempo_normal (ns)]]&gt;$J$508,Tabla4119[[#This Row],[Tiempo_normal (ns)]]&lt;$J$509)</f>
        <v>0</v>
      </c>
      <c r="AA255" s="7">
        <v>252</v>
      </c>
      <c r="AB255" t="b">
        <f>OR(Tabla51210[[#This Row],[Tiempo_lineal (ns)]]&gt;$L$508,Tabla51210[[#This Row],[Tiempo_lineal (ns)]]&lt;$L$509)</f>
        <v>0</v>
      </c>
      <c r="AC255" t="b">
        <f>OR(Tabla51210[[#This Row],[Tiempo_normal (ns)]]&gt;$M$508,Tabla51210[[#This Row],[Tiempo_normal (ns)]]&lt;$M$509)</f>
        <v>0</v>
      </c>
      <c r="AD255" s="7">
        <v>252</v>
      </c>
      <c r="AE255" t="b">
        <f>OR(Tabla61311[[#This Row],[Tiempo_lineal (ns)]]&gt;$O$508,Tabla61311[[#This Row],[Tiempo_lineal (ns)]]&lt;$O$509)</f>
        <v>0</v>
      </c>
      <c r="AF255" s="6" t="b">
        <f>OR(Tabla61311[[#This Row],[Tiempo_normal (ns)]]&gt;$P$508,Tabla61311[[#This Row],[Tiempo_normal (ns)]]&lt;$P$509)</f>
        <v>0</v>
      </c>
    </row>
    <row r="256" spans="2:32" x14ac:dyDescent="0.3">
      <c r="B256">
        <v>253</v>
      </c>
      <c r="C256">
        <v>4348</v>
      </c>
      <c r="D256">
        <v>3899</v>
      </c>
      <c r="E256">
        <v>253</v>
      </c>
      <c r="F256">
        <v>38817</v>
      </c>
      <c r="G256">
        <v>38127</v>
      </c>
      <c r="H256">
        <v>253</v>
      </c>
      <c r="I256">
        <v>465249</v>
      </c>
      <c r="J256">
        <v>379428</v>
      </c>
      <c r="K256">
        <v>253</v>
      </c>
      <c r="L256" s="35">
        <v>4143560</v>
      </c>
      <c r="M256" s="35">
        <v>4118650</v>
      </c>
      <c r="N256">
        <v>253</v>
      </c>
      <c r="O256" s="35">
        <v>43211200</v>
      </c>
      <c r="P256" s="35">
        <v>43131700</v>
      </c>
      <c r="R256" s="5">
        <v>253</v>
      </c>
      <c r="S256" t="b">
        <f>OR(Tabla197[[#This Row],[Tiempo_lineal (ns)]]&gt;$C$508,Tabla197[[#This Row],[Tiempo_lineal (ns)]]&lt;$C$509)</f>
        <v>0</v>
      </c>
      <c r="T256" t="b">
        <f>OR(Tabla197[[#This Row],[Tiempo_normal (ns)]]&gt;$D$508,Tabla197[[#This Row],[Tiempo_normal (ns)]]&lt;$D$509)</f>
        <v>0</v>
      </c>
      <c r="U256" s="5">
        <v>253</v>
      </c>
      <c r="V256" t="b">
        <f>OR(Tabla3108[[#This Row],[Tiempo_lineal (ns)]]&gt;$F$508,Tabla3108[[#This Row],[Tiempo_lineal (ns)]]&lt;$F$509)</f>
        <v>0</v>
      </c>
      <c r="W256" t="b">
        <f>OR(Tabla3108[[#This Row],[Tiempo_normal (ns)]]&gt;$G$508,Tabla3108[[#This Row],[Tiempo_normal (ns)]]&lt;$G$509)</f>
        <v>0</v>
      </c>
      <c r="X256" s="5">
        <v>253</v>
      </c>
      <c r="Y256" t="b">
        <f>OR(Tabla4119[[#This Row],[Tiempo_lineal (ns)]]&gt;$I$508,Tabla4119[[#This Row],[Tiempo_lineal (ns)]]&lt;$I$509)</f>
        <v>0</v>
      </c>
      <c r="Z256" t="b">
        <f>OR(Tabla4119[[#This Row],[Tiempo_normal (ns)]]&gt;$J$508,Tabla4119[[#This Row],[Tiempo_normal (ns)]]&lt;$J$509)</f>
        <v>0</v>
      </c>
      <c r="AA256" s="5">
        <v>253</v>
      </c>
      <c r="AB256" t="b">
        <f>OR(Tabla51210[[#This Row],[Tiempo_lineal (ns)]]&gt;$L$508,Tabla51210[[#This Row],[Tiempo_lineal (ns)]]&lt;$L$509)</f>
        <v>0</v>
      </c>
      <c r="AC256" t="b">
        <f>OR(Tabla51210[[#This Row],[Tiempo_normal (ns)]]&gt;$M$508,Tabla51210[[#This Row],[Tiempo_normal (ns)]]&lt;$M$509)</f>
        <v>0</v>
      </c>
      <c r="AD256" s="5">
        <v>253</v>
      </c>
      <c r="AE256" t="b">
        <f>OR(Tabla61311[[#This Row],[Tiempo_lineal (ns)]]&gt;$O$508,Tabla61311[[#This Row],[Tiempo_lineal (ns)]]&lt;$O$509)</f>
        <v>0</v>
      </c>
      <c r="AF256" s="6" t="b">
        <f>OR(Tabla61311[[#This Row],[Tiempo_normal (ns)]]&gt;$P$508,Tabla61311[[#This Row],[Tiempo_normal (ns)]]&lt;$P$509)</f>
        <v>0</v>
      </c>
    </row>
    <row r="257" spans="2:32" x14ac:dyDescent="0.3">
      <c r="B257">
        <v>254</v>
      </c>
      <c r="C257">
        <v>4369</v>
      </c>
      <c r="D257">
        <v>3879</v>
      </c>
      <c r="E257">
        <v>254</v>
      </c>
      <c r="F257">
        <v>42189</v>
      </c>
      <c r="G257">
        <v>40568</v>
      </c>
      <c r="H257">
        <v>254</v>
      </c>
      <c r="I257">
        <v>399005</v>
      </c>
      <c r="J257">
        <v>396433</v>
      </c>
      <c r="K257">
        <v>254</v>
      </c>
      <c r="L257" s="35">
        <v>4545610</v>
      </c>
      <c r="M257" s="35">
        <v>4138220</v>
      </c>
      <c r="N257">
        <v>254</v>
      </c>
      <c r="O257" s="35">
        <v>40606300</v>
      </c>
      <c r="P257" s="35">
        <v>40809700</v>
      </c>
      <c r="R257" s="7">
        <v>254</v>
      </c>
      <c r="S257" t="b">
        <f>OR(Tabla197[[#This Row],[Tiempo_lineal (ns)]]&gt;$C$508,Tabla197[[#This Row],[Tiempo_lineal (ns)]]&lt;$C$509)</f>
        <v>0</v>
      </c>
      <c r="T257" t="b">
        <f>OR(Tabla197[[#This Row],[Tiempo_normal (ns)]]&gt;$D$508,Tabla197[[#This Row],[Tiempo_normal (ns)]]&lt;$D$509)</f>
        <v>0</v>
      </c>
      <c r="U257" s="7">
        <v>254</v>
      </c>
      <c r="V257" t="b">
        <f>OR(Tabla3108[[#This Row],[Tiempo_lineal (ns)]]&gt;$F$508,Tabla3108[[#This Row],[Tiempo_lineal (ns)]]&lt;$F$509)</f>
        <v>0</v>
      </c>
      <c r="W257" t="b">
        <f>OR(Tabla3108[[#This Row],[Tiempo_normal (ns)]]&gt;$G$508,Tabla3108[[#This Row],[Tiempo_normal (ns)]]&lt;$G$509)</f>
        <v>0</v>
      </c>
      <c r="X257" s="7">
        <v>254</v>
      </c>
      <c r="Y257" t="b">
        <f>OR(Tabla4119[[#This Row],[Tiempo_lineal (ns)]]&gt;$I$508,Tabla4119[[#This Row],[Tiempo_lineal (ns)]]&lt;$I$509)</f>
        <v>0</v>
      </c>
      <c r="Z257" t="b">
        <f>OR(Tabla4119[[#This Row],[Tiempo_normal (ns)]]&gt;$J$508,Tabla4119[[#This Row],[Tiempo_normal (ns)]]&lt;$J$509)</f>
        <v>0</v>
      </c>
      <c r="AA257" s="7">
        <v>254</v>
      </c>
      <c r="AB257" t="b">
        <f>OR(Tabla51210[[#This Row],[Tiempo_lineal (ns)]]&gt;$L$508,Tabla51210[[#This Row],[Tiempo_lineal (ns)]]&lt;$L$509)</f>
        <v>0</v>
      </c>
      <c r="AC257" t="b">
        <f>OR(Tabla51210[[#This Row],[Tiempo_normal (ns)]]&gt;$M$508,Tabla51210[[#This Row],[Tiempo_normal (ns)]]&lt;$M$509)</f>
        <v>0</v>
      </c>
      <c r="AD257" s="7">
        <v>254</v>
      </c>
      <c r="AE257" t="b">
        <f>OR(Tabla61311[[#This Row],[Tiempo_lineal (ns)]]&gt;$O$508,Tabla61311[[#This Row],[Tiempo_lineal (ns)]]&lt;$O$509)</f>
        <v>0</v>
      </c>
      <c r="AF257" s="6" t="b">
        <f>OR(Tabla61311[[#This Row],[Tiempo_normal (ns)]]&gt;$P$508,Tabla61311[[#This Row],[Tiempo_normal (ns)]]&lt;$P$509)</f>
        <v>0</v>
      </c>
    </row>
    <row r="258" spans="2:32" x14ac:dyDescent="0.3">
      <c r="B258">
        <v>255</v>
      </c>
      <c r="C258">
        <v>4683</v>
      </c>
      <c r="D258">
        <v>4205</v>
      </c>
      <c r="E258">
        <v>255</v>
      </c>
      <c r="F258">
        <v>216582</v>
      </c>
      <c r="G258">
        <v>38846</v>
      </c>
      <c r="H258">
        <v>255</v>
      </c>
      <c r="I258">
        <v>400300</v>
      </c>
      <c r="J258">
        <v>476316</v>
      </c>
      <c r="K258">
        <v>255</v>
      </c>
      <c r="L258" s="35">
        <v>4082680</v>
      </c>
      <c r="M258" s="35">
        <v>4191420</v>
      </c>
      <c r="N258">
        <v>255</v>
      </c>
      <c r="O258" s="35">
        <v>41665100</v>
      </c>
      <c r="P258" s="35">
        <v>43180600</v>
      </c>
      <c r="R258" s="5">
        <v>255</v>
      </c>
      <c r="S258" t="b">
        <f>OR(Tabla197[[#This Row],[Tiempo_lineal (ns)]]&gt;$C$508,Tabla197[[#This Row],[Tiempo_lineal (ns)]]&lt;$C$509)</f>
        <v>0</v>
      </c>
      <c r="T258" t="b">
        <f>OR(Tabla197[[#This Row],[Tiempo_normal (ns)]]&gt;$D$508,Tabla197[[#This Row],[Tiempo_normal (ns)]]&lt;$D$509)</f>
        <v>0</v>
      </c>
      <c r="U258" s="5">
        <v>255</v>
      </c>
      <c r="V258" t="b">
        <f>OR(Tabla3108[[#This Row],[Tiempo_lineal (ns)]]&gt;$F$508,Tabla3108[[#This Row],[Tiempo_lineal (ns)]]&lt;$F$509)</f>
        <v>1</v>
      </c>
      <c r="W258" t="b">
        <f>OR(Tabla3108[[#This Row],[Tiempo_normal (ns)]]&gt;$G$508,Tabla3108[[#This Row],[Tiempo_normal (ns)]]&lt;$G$509)</f>
        <v>0</v>
      </c>
      <c r="X258" s="5">
        <v>255</v>
      </c>
      <c r="Y258" t="b">
        <f>OR(Tabla4119[[#This Row],[Tiempo_lineal (ns)]]&gt;$I$508,Tabla4119[[#This Row],[Tiempo_lineal (ns)]]&lt;$I$509)</f>
        <v>0</v>
      </c>
      <c r="Z258" t="b">
        <f>OR(Tabla4119[[#This Row],[Tiempo_normal (ns)]]&gt;$J$508,Tabla4119[[#This Row],[Tiempo_normal (ns)]]&lt;$J$509)</f>
        <v>0</v>
      </c>
      <c r="AA258" s="5">
        <v>255</v>
      </c>
      <c r="AB258" t="b">
        <f>OR(Tabla51210[[#This Row],[Tiempo_lineal (ns)]]&gt;$L$508,Tabla51210[[#This Row],[Tiempo_lineal (ns)]]&lt;$L$509)</f>
        <v>0</v>
      </c>
      <c r="AC258" t="b">
        <f>OR(Tabla51210[[#This Row],[Tiempo_normal (ns)]]&gt;$M$508,Tabla51210[[#This Row],[Tiempo_normal (ns)]]&lt;$M$509)</f>
        <v>0</v>
      </c>
      <c r="AD258" s="5">
        <v>255</v>
      </c>
      <c r="AE258" t="b">
        <f>OR(Tabla61311[[#This Row],[Tiempo_lineal (ns)]]&gt;$O$508,Tabla61311[[#This Row],[Tiempo_lineal (ns)]]&lt;$O$509)</f>
        <v>0</v>
      </c>
      <c r="AF258" s="6" t="b">
        <f>OR(Tabla61311[[#This Row],[Tiempo_normal (ns)]]&gt;$P$508,Tabla61311[[#This Row],[Tiempo_normal (ns)]]&lt;$P$509)</f>
        <v>0</v>
      </c>
    </row>
    <row r="259" spans="2:32" x14ac:dyDescent="0.3">
      <c r="B259">
        <v>256</v>
      </c>
      <c r="C259">
        <v>4863</v>
      </c>
      <c r="D259">
        <v>4096</v>
      </c>
      <c r="E259">
        <v>256</v>
      </c>
      <c r="F259">
        <v>39065</v>
      </c>
      <c r="G259">
        <v>38010</v>
      </c>
      <c r="H259">
        <v>256</v>
      </c>
      <c r="I259">
        <v>406138</v>
      </c>
      <c r="J259">
        <v>412367</v>
      </c>
      <c r="K259">
        <v>256</v>
      </c>
      <c r="L259" s="35">
        <v>4398670</v>
      </c>
      <c r="M259" s="35">
        <v>3832860</v>
      </c>
      <c r="N259">
        <v>256</v>
      </c>
      <c r="O259" s="35">
        <v>40255200</v>
      </c>
      <c r="P259" s="35">
        <v>40232600</v>
      </c>
      <c r="R259" s="7">
        <v>256</v>
      </c>
      <c r="S259" t="b">
        <f>OR(Tabla197[[#This Row],[Tiempo_lineal (ns)]]&gt;$C$508,Tabla197[[#This Row],[Tiempo_lineal (ns)]]&lt;$C$509)</f>
        <v>0</v>
      </c>
      <c r="T259" t="b">
        <f>OR(Tabla197[[#This Row],[Tiempo_normal (ns)]]&gt;$D$508,Tabla197[[#This Row],[Tiempo_normal (ns)]]&lt;$D$509)</f>
        <v>0</v>
      </c>
      <c r="U259" s="7">
        <v>256</v>
      </c>
      <c r="V259" t="b">
        <f>OR(Tabla3108[[#This Row],[Tiempo_lineal (ns)]]&gt;$F$508,Tabla3108[[#This Row],[Tiempo_lineal (ns)]]&lt;$F$509)</f>
        <v>0</v>
      </c>
      <c r="W259" t="b">
        <f>OR(Tabla3108[[#This Row],[Tiempo_normal (ns)]]&gt;$G$508,Tabla3108[[#This Row],[Tiempo_normal (ns)]]&lt;$G$509)</f>
        <v>0</v>
      </c>
      <c r="X259" s="7">
        <v>256</v>
      </c>
      <c r="Y259" t="b">
        <f>OR(Tabla4119[[#This Row],[Tiempo_lineal (ns)]]&gt;$I$508,Tabla4119[[#This Row],[Tiempo_lineal (ns)]]&lt;$I$509)</f>
        <v>0</v>
      </c>
      <c r="Z259" t="b">
        <f>OR(Tabla4119[[#This Row],[Tiempo_normal (ns)]]&gt;$J$508,Tabla4119[[#This Row],[Tiempo_normal (ns)]]&lt;$J$509)</f>
        <v>0</v>
      </c>
      <c r="AA259" s="7">
        <v>256</v>
      </c>
      <c r="AB259" t="b">
        <f>OR(Tabla51210[[#This Row],[Tiempo_lineal (ns)]]&gt;$L$508,Tabla51210[[#This Row],[Tiempo_lineal (ns)]]&lt;$L$509)</f>
        <v>0</v>
      </c>
      <c r="AC259" t="b">
        <f>OR(Tabla51210[[#This Row],[Tiempo_normal (ns)]]&gt;$M$508,Tabla51210[[#This Row],[Tiempo_normal (ns)]]&lt;$M$509)</f>
        <v>0</v>
      </c>
      <c r="AD259" s="7">
        <v>256</v>
      </c>
      <c r="AE259" t="b">
        <f>OR(Tabla61311[[#This Row],[Tiempo_lineal (ns)]]&gt;$O$508,Tabla61311[[#This Row],[Tiempo_lineal (ns)]]&lt;$O$509)</f>
        <v>0</v>
      </c>
      <c r="AF259" s="6" t="b">
        <f>OR(Tabla61311[[#This Row],[Tiempo_normal (ns)]]&gt;$P$508,Tabla61311[[#This Row],[Tiempo_normal (ns)]]&lt;$P$509)</f>
        <v>0</v>
      </c>
    </row>
    <row r="260" spans="2:32" x14ac:dyDescent="0.3">
      <c r="B260">
        <v>257</v>
      </c>
      <c r="C260">
        <v>4555</v>
      </c>
      <c r="D260">
        <v>4182</v>
      </c>
      <c r="E260">
        <v>257</v>
      </c>
      <c r="F260">
        <v>38996</v>
      </c>
      <c r="G260">
        <v>38089</v>
      </c>
      <c r="H260">
        <v>257</v>
      </c>
      <c r="I260">
        <v>422643</v>
      </c>
      <c r="J260">
        <v>449345</v>
      </c>
      <c r="K260">
        <v>257</v>
      </c>
      <c r="L260" s="35">
        <v>4545460</v>
      </c>
      <c r="M260" s="35">
        <v>4327320</v>
      </c>
      <c r="N260">
        <v>257</v>
      </c>
      <c r="O260" s="35">
        <v>46793100</v>
      </c>
      <c r="P260" s="35">
        <v>40532700</v>
      </c>
      <c r="R260" s="5">
        <v>257</v>
      </c>
      <c r="S260" t="b">
        <f>OR(Tabla197[[#This Row],[Tiempo_lineal (ns)]]&gt;$C$508,Tabla197[[#This Row],[Tiempo_lineal (ns)]]&lt;$C$509)</f>
        <v>0</v>
      </c>
      <c r="T260" t="b">
        <f>OR(Tabla197[[#This Row],[Tiempo_normal (ns)]]&gt;$D$508,Tabla197[[#This Row],[Tiempo_normal (ns)]]&lt;$D$509)</f>
        <v>0</v>
      </c>
      <c r="U260" s="5">
        <v>257</v>
      </c>
      <c r="V260" t="b">
        <f>OR(Tabla3108[[#This Row],[Tiempo_lineal (ns)]]&gt;$F$508,Tabla3108[[#This Row],[Tiempo_lineal (ns)]]&lt;$F$509)</f>
        <v>0</v>
      </c>
      <c r="W260" t="b">
        <f>OR(Tabla3108[[#This Row],[Tiempo_normal (ns)]]&gt;$G$508,Tabla3108[[#This Row],[Tiempo_normal (ns)]]&lt;$G$509)</f>
        <v>0</v>
      </c>
      <c r="X260" s="5">
        <v>257</v>
      </c>
      <c r="Y260" t="b">
        <f>OR(Tabla4119[[#This Row],[Tiempo_lineal (ns)]]&gt;$I$508,Tabla4119[[#This Row],[Tiempo_lineal (ns)]]&lt;$I$509)</f>
        <v>0</v>
      </c>
      <c r="Z260" t="b">
        <f>OR(Tabla4119[[#This Row],[Tiempo_normal (ns)]]&gt;$J$508,Tabla4119[[#This Row],[Tiempo_normal (ns)]]&lt;$J$509)</f>
        <v>0</v>
      </c>
      <c r="AA260" s="5">
        <v>257</v>
      </c>
      <c r="AB260" t="b">
        <f>OR(Tabla51210[[#This Row],[Tiempo_lineal (ns)]]&gt;$L$508,Tabla51210[[#This Row],[Tiempo_lineal (ns)]]&lt;$L$509)</f>
        <v>0</v>
      </c>
      <c r="AC260" t="b">
        <f>OR(Tabla51210[[#This Row],[Tiempo_normal (ns)]]&gt;$M$508,Tabla51210[[#This Row],[Tiempo_normal (ns)]]&lt;$M$509)</f>
        <v>0</v>
      </c>
      <c r="AD260" s="5">
        <v>257</v>
      </c>
      <c r="AE260" t="b">
        <f>OR(Tabla61311[[#This Row],[Tiempo_lineal (ns)]]&gt;$O$508,Tabla61311[[#This Row],[Tiempo_lineal (ns)]]&lt;$O$509)</f>
        <v>0</v>
      </c>
      <c r="AF260" s="6" t="b">
        <f>OR(Tabla61311[[#This Row],[Tiempo_normal (ns)]]&gt;$P$508,Tabla61311[[#This Row],[Tiempo_normal (ns)]]&lt;$P$509)</f>
        <v>0</v>
      </c>
    </row>
    <row r="261" spans="2:32" x14ac:dyDescent="0.3">
      <c r="B261">
        <v>258</v>
      </c>
      <c r="C261">
        <v>5704</v>
      </c>
      <c r="D261">
        <v>3989</v>
      </c>
      <c r="E261">
        <v>258</v>
      </c>
      <c r="F261">
        <v>41244</v>
      </c>
      <c r="G261">
        <v>37999</v>
      </c>
      <c r="H261">
        <v>258</v>
      </c>
      <c r="I261">
        <v>402772</v>
      </c>
      <c r="J261">
        <v>374703</v>
      </c>
      <c r="K261">
        <v>258</v>
      </c>
      <c r="L261" s="35">
        <v>4054940</v>
      </c>
      <c r="M261" s="35">
        <v>4266140</v>
      </c>
      <c r="N261">
        <v>258</v>
      </c>
      <c r="O261" s="35">
        <v>53143200</v>
      </c>
      <c r="P261" s="35">
        <v>40505300</v>
      </c>
      <c r="R261" s="7">
        <v>258</v>
      </c>
      <c r="S261" t="b">
        <f>OR(Tabla197[[#This Row],[Tiempo_lineal (ns)]]&gt;$C$508,Tabla197[[#This Row],[Tiempo_lineal (ns)]]&lt;$C$509)</f>
        <v>0</v>
      </c>
      <c r="T261" t="b">
        <f>OR(Tabla197[[#This Row],[Tiempo_normal (ns)]]&gt;$D$508,Tabla197[[#This Row],[Tiempo_normal (ns)]]&lt;$D$509)</f>
        <v>0</v>
      </c>
      <c r="U261" s="7">
        <v>258</v>
      </c>
      <c r="V261" t="b">
        <f>OR(Tabla3108[[#This Row],[Tiempo_lineal (ns)]]&gt;$F$508,Tabla3108[[#This Row],[Tiempo_lineal (ns)]]&lt;$F$509)</f>
        <v>0</v>
      </c>
      <c r="W261" t="b">
        <f>OR(Tabla3108[[#This Row],[Tiempo_normal (ns)]]&gt;$G$508,Tabla3108[[#This Row],[Tiempo_normal (ns)]]&lt;$G$509)</f>
        <v>0</v>
      </c>
      <c r="X261" s="7">
        <v>258</v>
      </c>
      <c r="Y261" t="b">
        <f>OR(Tabla4119[[#This Row],[Tiempo_lineal (ns)]]&gt;$I$508,Tabla4119[[#This Row],[Tiempo_lineal (ns)]]&lt;$I$509)</f>
        <v>0</v>
      </c>
      <c r="Z261" t="b">
        <f>OR(Tabla4119[[#This Row],[Tiempo_normal (ns)]]&gt;$J$508,Tabla4119[[#This Row],[Tiempo_normal (ns)]]&lt;$J$509)</f>
        <v>0</v>
      </c>
      <c r="AA261" s="7">
        <v>258</v>
      </c>
      <c r="AB261" t="b">
        <f>OR(Tabla51210[[#This Row],[Tiempo_lineal (ns)]]&gt;$L$508,Tabla51210[[#This Row],[Tiempo_lineal (ns)]]&lt;$L$509)</f>
        <v>0</v>
      </c>
      <c r="AC261" t="b">
        <f>OR(Tabla51210[[#This Row],[Tiempo_normal (ns)]]&gt;$M$508,Tabla51210[[#This Row],[Tiempo_normal (ns)]]&lt;$M$509)</f>
        <v>0</v>
      </c>
      <c r="AD261" s="7">
        <v>258</v>
      </c>
      <c r="AE261" t="b">
        <f>OR(Tabla61311[[#This Row],[Tiempo_lineal (ns)]]&gt;$O$508,Tabla61311[[#This Row],[Tiempo_lineal (ns)]]&lt;$O$509)</f>
        <v>1</v>
      </c>
      <c r="AF261" s="6" t="b">
        <f>OR(Tabla61311[[#This Row],[Tiempo_normal (ns)]]&gt;$P$508,Tabla61311[[#This Row],[Tiempo_normal (ns)]]&lt;$P$509)</f>
        <v>0</v>
      </c>
    </row>
    <row r="262" spans="2:32" x14ac:dyDescent="0.3">
      <c r="B262">
        <v>259</v>
      </c>
      <c r="C262">
        <v>4262</v>
      </c>
      <c r="D262">
        <v>3955</v>
      </c>
      <c r="E262">
        <v>259</v>
      </c>
      <c r="F262">
        <v>46171</v>
      </c>
      <c r="G262">
        <v>38221</v>
      </c>
      <c r="H262">
        <v>259</v>
      </c>
      <c r="I262">
        <v>393240</v>
      </c>
      <c r="J262">
        <v>392335</v>
      </c>
      <c r="K262">
        <v>259</v>
      </c>
      <c r="L262" s="35">
        <v>4055980</v>
      </c>
      <c r="M262" s="35">
        <v>4014070</v>
      </c>
      <c r="N262">
        <v>259</v>
      </c>
      <c r="O262" s="35">
        <v>42449700</v>
      </c>
      <c r="P262" s="35">
        <v>42836000</v>
      </c>
      <c r="R262" s="5">
        <v>259</v>
      </c>
      <c r="S262" t="b">
        <f>OR(Tabla197[[#This Row],[Tiempo_lineal (ns)]]&gt;$C$508,Tabla197[[#This Row],[Tiempo_lineal (ns)]]&lt;$C$509)</f>
        <v>0</v>
      </c>
      <c r="T262" t="b">
        <f>OR(Tabla197[[#This Row],[Tiempo_normal (ns)]]&gt;$D$508,Tabla197[[#This Row],[Tiempo_normal (ns)]]&lt;$D$509)</f>
        <v>0</v>
      </c>
      <c r="U262" s="5">
        <v>259</v>
      </c>
      <c r="V262" t="b">
        <f>OR(Tabla3108[[#This Row],[Tiempo_lineal (ns)]]&gt;$F$508,Tabla3108[[#This Row],[Tiempo_lineal (ns)]]&lt;$F$509)</f>
        <v>1</v>
      </c>
      <c r="W262" t="b">
        <f>OR(Tabla3108[[#This Row],[Tiempo_normal (ns)]]&gt;$G$508,Tabla3108[[#This Row],[Tiempo_normal (ns)]]&lt;$G$509)</f>
        <v>0</v>
      </c>
      <c r="X262" s="5">
        <v>259</v>
      </c>
      <c r="Y262" t="b">
        <f>OR(Tabla4119[[#This Row],[Tiempo_lineal (ns)]]&gt;$I$508,Tabla4119[[#This Row],[Tiempo_lineal (ns)]]&lt;$I$509)</f>
        <v>0</v>
      </c>
      <c r="Z262" t="b">
        <f>OR(Tabla4119[[#This Row],[Tiempo_normal (ns)]]&gt;$J$508,Tabla4119[[#This Row],[Tiempo_normal (ns)]]&lt;$J$509)</f>
        <v>0</v>
      </c>
      <c r="AA262" s="5">
        <v>259</v>
      </c>
      <c r="AB262" t="b">
        <f>OR(Tabla51210[[#This Row],[Tiempo_lineal (ns)]]&gt;$L$508,Tabla51210[[#This Row],[Tiempo_lineal (ns)]]&lt;$L$509)</f>
        <v>0</v>
      </c>
      <c r="AC262" t="b">
        <f>OR(Tabla51210[[#This Row],[Tiempo_normal (ns)]]&gt;$M$508,Tabla51210[[#This Row],[Tiempo_normal (ns)]]&lt;$M$509)</f>
        <v>0</v>
      </c>
      <c r="AD262" s="5">
        <v>259</v>
      </c>
      <c r="AE262" t="b">
        <f>OR(Tabla61311[[#This Row],[Tiempo_lineal (ns)]]&gt;$O$508,Tabla61311[[#This Row],[Tiempo_lineal (ns)]]&lt;$O$509)</f>
        <v>0</v>
      </c>
      <c r="AF262" s="6" t="b">
        <f>OR(Tabla61311[[#This Row],[Tiempo_normal (ns)]]&gt;$P$508,Tabla61311[[#This Row],[Tiempo_normal (ns)]]&lt;$P$509)</f>
        <v>0</v>
      </c>
    </row>
    <row r="263" spans="2:32" x14ac:dyDescent="0.3">
      <c r="B263">
        <v>260</v>
      </c>
      <c r="C263">
        <v>4896</v>
      </c>
      <c r="D263">
        <v>4501</v>
      </c>
      <c r="E263">
        <v>260</v>
      </c>
      <c r="F263">
        <v>39686</v>
      </c>
      <c r="G263">
        <v>37700</v>
      </c>
      <c r="H263">
        <v>260</v>
      </c>
      <c r="I263">
        <v>418708</v>
      </c>
      <c r="J263">
        <v>389939</v>
      </c>
      <c r="K263">
        <v>260</v>
      </c>
      <c r="L263" s="35">
        <v>4071470</v>
      </c>
      <c r="M263" s="35">
        <v>4317740</v>
      </c>
      <c r="N263">
        <v>260</v>
      </c>
      <c r="O263" s="35">
        <v>41764700</v>
      </c>
      <c r="P263" s="35">
        <v>56674300</v>
      </c>
      <c r="R263" s="7">
        <v>260</v>
      </c>
      <c r="S263" t="b">
        <f>OR(Tabla197[[#This Row],[Tiempo_lineal (ns)]]&gt;$C$508,Tabla197[[#This Row],[Tiempo_lineal (ns)]]&lt;$C$509)</f>
        <v>0</v>
      </c>
      <c r="T263" t="b">
        <f>OR(Tabla197[[#This Row],[Tiempo_normal (ns)]]&gt;$D$508,Tabla197[[#This Row],[Tiempo_normal (ns)]]&lt;$D$509)</f>
        <v>0</v>
      </c>
      <c r="U263" s="7">
        <v>260</v>
      </c>
      <c r="V263" t="b">
        <f>OR(Tabla3108[[#This Row],[Tiempo_lineal (ns)]]&gt;$F$508,Tabla3108[[#This Row],[Tiempo_lineal (ns)]]&lt;$F$509)</f>
        <v>0</v>
      </c>
      <c r="W263" t="b">
        <f>OR(Tabla3108[[#This Row],[Tiempo_normal (ns)]]&gt;$G$508,Tabla3108[[#This Row],[Tiempo_normal (ns)]]&lt;$G$509)</f>
        <v>0</v>
      </c>
      <c r="X263" s="7">
        <v>260</v>
      </c>
      <c r="Y263" t="b">
        <f>OR(Tabla4119[[#This Row],[Tiempo_lineal (ns)]]&gt;$I$508,Tabla4119[[#This Row],[Tiempo_lineal (ns)]]&lt;$I$509)</f>
        <v>0</v>
      </c>
      <c r="Z263" t="b">
        <f>OR(Tabla4119[[#This Row],[Tiempo_normal (ns)]]&gt;$J$508,Tabla4119[[#This Row],[Tiempo_normal (ns)]]&lt;$J$509)</f>
        <v>0</v>
      </c>
      <c r="AA263" s="7">
        <v>260</v>
      </c>
      <c r="AB263" t="b">
        <f>OR(Tabla51210[[#This Row],[Tiempo_lineal (ns)]]&gt;$L$508,Tabla51210[[#This Row],[Tiempo_lineal (ns)]]&lt;$L$509)</f>
        <v>0</v>
      </c>
      <c r="AC263" t="b">
        <f>OR(Tabla51210[[#This Row],[Tiempo_normal (ns)]]&gt;$M$508,Tabla51210[[#This Row],[Tiempo_normal (ns)]]&lt;$M$509)</f>
        <v>0</v>
      </c>
      <c r="AD263" s="7">
        <v>260</v>
      </c>
      <c r="AE263" t="b">
        <f>OR(Tabla61311[[#This Row],[Tiempo_lineal (ns)]]&gt;$O$508,Tabla61311[[#This Row],[Tiempo_lineal (ns)]]&lt;$O$509)</f>
        <v>0</v>
      </c>
      <c r="AF263" s="6" t="b">
        <f>OR(Tabla61311[[#This Row],[Tiempo_normal (ns)]]&gt;$P$508,Tabla61311[[#This Row],[Tiempo_normal (ns)]]&lt;$P$509)</f>
        <v>1</v>
      </c>
    </row>
    <row r="264" spans="2:32" x14ac:dyDescent="0.3">
      <c r="B264">
        <v>261</v>
      </c>
      <c r="C264">
        <v>4539</v>
      </c>
      <c r="D264">
        <v>3943</v>
      </c>
      <c r="E264">
        <v>261</v>
      </c>
      <c r="F264">
        <v>39470</v>
      </c>
      <c r="G264">
        <v>38729</v>
      </c>
      <c r="H264">
        <v>261</v>
      </c>
      <c r="I264">
        <v>389036</v>
      </c>
      <c r="J264">
        <v>449258</v>
      </c>
      <c r="K264">
        <v>261</v>
      </c>
      <c r="L264" s="35">
        <v>4259930</v>
      </c>
      <c r="M264" s="35">
        <v>4491780</v>
      </c>
      <c r="N264">
        <v>261</v>
      </c>
      <c r="O264" s="35">
        <v>41491600</v>
      </c>
      <c r="P264" s="35">
        <v>39824500</v>
      </c>
      <c r="R264" s="5">
        <v>261</v>
      </c>
      <c r="S264" t="b">
        <f>OR(Tabla197[[#This Row],[Tiempo_lineal (ns)]]&gt;$C$508,Tabla197[[#This Row],[Tiempo_lineal (ns)]]&lt;$C$509)</f>
        <v>0</v>
      </c>
      <c r="T264" t="b">
        <f>OR(Tabla197[[#This Row],[Tiempo_normal (ns)]]&gt;$D$508,Tabla197[[#This Row],[Tiempo_normal (ns)]]&lt;$D$509)</f>
        <v>0</v>
      </c>
      <c r="U264" s="5">
        <v>261</v>
      </c>
      <c r="V264" t="b">
        <f>OR(Tabla3108[[#This Row],[Tiempo_lineal (ns)]]&gt;$F$508,Tabla3108[[#This Row],[Tiempo_lineal (ns)]]&lt;$F$509)</f>
        <v>0</v>
      </c>
      <c r="W264" t="b">
        <f>OR(Tabla3108[[#This Row],[Tiempo_normal (ns)]]&gt;$G$508,Tabla3108[[#This Row],[Tiempo_normal (ns)]]&lt;$G$509)</f>
        <v>0</v>
      </c>
      <c r="X264" s="5">
        <v>261</v>
      </c>
      <c r="Y264" t="b">
        <f>OR(Tabla4119[[#This Row],[Tiempo_lineal (ns)]]&gt;$I$508,Tabla4119[[#This Row],[Tiempo_lineal (ns)]]&lt;$I$509)</f>
        <v>0</v>
      </c>
      <c r="Z264" t="b">
        <f>OR(Tabla4119[[#This Row],[Tiempo_normal (ns)]]&gt;$J$508,Tabla4119[[#This Row],[Tiempo_normal (ns)]]&lt;$J$509)</f>
        <v>0</v>
      </c>
      <c r="AA264" s="5">
        <v>261</v>
      </c>
      <c r="AB264" t="b">
        <f>OR(Tabla51210[[#This Row],[Tiempo_lineal (ns)]]&gt;$L$508,Tabla51210[[#This Row],[Tiempo_lineal (ns)]]&lt;$L$509)</f>
        <v>0</v>
      </c>
      <c r="AC264" t="b">
        <f>OR(Tabla51210[[#This Row],[Tiempo_normal (ns)]]&gt;$M$508,Tabla51210[[#This Row],[Tiempo_normal (ns)]]&lt;$M$509)</f>
        <v>0</v>
      </c>
      <c r="AD264" s="5">
        <v>261</v>
      </c>
      <c r="AE264" t="b">
        <f>OR(Tabla61311[[#This Row],[Tiempo_lineal (ns)]]&gt;$O$508,Tabla61311[[#This Row],[Tiempo_lineal (ns)]]&lt;$O$509)</f>
        <v>0</v>
      </c>
      <c r="AF264" s="6" t="b">
        <f>OR(Tabla61311[[#This Row],[Tiempo_normal (ns)]]&gt;$P$508,Tabla61311[[#This Row],[Tiempo_normal (ns)]]&lt;$P$509)</f>
        <v>0</v>
      </c>
    </row>
    <row r="265" spans="2:32" x14ac:dyDescent="0.3">
      <c r="B265">
        <v>262</v>
      </c>
      <c r="C265">
        <v>4486</v>
      </c>
      <c r="D265">
        <v>3893</v>
      </c>
      <c r="E265">
        <v>262</v>
      </c>
      <c r="F265">
        <v>39245</v>
      </c>
      <c r="G265">
        <v>37704</v>
      </c>
      <c r="H265">
        <v>262</v>
      </c>
      <c r="I265">
        <v>416256</v>
      </c>
      <c r="J265">
        <v>424772</v>
      </c>
      <c r="K265">
        <v>262</v>
      </c>
      <c r="L265" s="35">
        <v>4324380</v>
      </c>
      <c r="M265" s="35">
        <v>4077630</v>
      </c>
      <c r="N265">
        <v>262</v>
      </c>
      <c r="O265" s="35">
        <v>40511100</v>
      </c>
      <c r="P265" s="35">
        <v>41678200</v>
      </c>
      <c r="R265" s="7">
        <v>262</v>
      </c>
      <c r="S265" t="b">
        <f>OR(Tabla197[[#This Row],[Tiempo_lineal (ns)]]&gt;$C$508,Tabla197[[#This Row],[Tiempo_lineal (ns)]]&lt;$C$509)</f>
        <v>0</v>
      </c>
      <c r="T265" t="b">
        <f>OR(Tabla197[[#This Row],[Tiempo_normal (ns)]]&gt;$D$508,Tabla197[[#This Row],[Tiempo_normal (ns)]]&lt;$D$509)</f>
        <v>0</v>
      </c>
      <c r="U265" s="7">
        <v>262</v>
      </c>
      <c r="V265" t="b">
        <f>OR(Tabla3108[[#This Row],[Tiempo_lineal (ns)]]&gt;$F$508,Tabla3108[[#This Row],[Tiempo_lineal (ns)]]&lt;$F$509)</f>
        <v>0</v>
      </c>
      <c r="W265" t="b">
        <f>OR(Tabla3108[[#This Row],[Tiempo_normal (ns)]]&gt;$G$508,Tabla3108[[#This Row],[Tiempo_normal (ns)]]&lt;$G$509)</f>
        <v>0</v>
      </c>
      <c r="X265" s="7">
        <v>262</v>
      </c>
      <c r="Y265" t="b">
        <f>OR(Tabla4119[[#This Row],[Tiempo_lineal (ns)]]&gt;$I$508,Tabla4119[[#This Row],[Tiempo_lineal (ns)]]&lt;$I$509)</f>
        <v>0</v>
      </c>
      <c r="Z265" t="b">
        <f>OR(Tabla4119[[#This Row],[Tiempo_normal (ns)]]&gt;$J$508,Tabla4119[[#This Row],[Tiempo_normal (ns)]]&lt;$J$509)</f>
        <v>0</v>
      </c>
      <c r="AA265" s="7">
        <v>262</v>
      </c>
      <c r="AB265" t="b">
        <f>OR(Tabla51210[[#This Row],[Tiempo_lineal (ns)]]&gt;$L$508,Tabla51210[[#This Row],[Tiempo_lineal (ns)]]&lt;$L$509)</f>
        <v>0</v>
      </c>
      <c r="AC265" t="b">
        <f>OR(Tabla51210[[#This Row],[Tiempo_normal (ns)]]&gt;$M$508,Tabla51210[[#This Row],[Tiempo_normal (ns)]]&lt;$M$509)</f>
        <v>0</v>
      </c>
      <c r="AD265" s="7">
        <v>262</v>
      </c>
      <c r="AE265" t="b">
        <f>OR(Tabla61311[[#This Row],[Tiempo_lineal (ns)]]&gt;$O$508,Tabla61311[[#This Row],[Tiempo_lineal (ns)]]&lt;$O$509)</f>
        <v>0</v>
      </c>
      <c r="AF265" s="6" t="b">
        <f>OR(Tabla61311[[#This Row],[Tiempo_normal (ns)]]&gt;$P$508,Tabla61311[[#This Row],[Tiempo_normal (ns)]]&lt;$P$509)</f>
        <v>0</v>
      </c>
    </row>
    <row r="266" spans="2:32" x14ac:dyDescent="0.3">
      <c r="B266">
        <v>263</v>
      </c>
      <c r="C266">
        <v>4749</v>
      </c>
      <c r="D266">
        <v>3898</v>
      </c>
      <c r="E266">
        <v>263</v>
      </c>
      <c r="F266">
        <v>38809</v>
      </c>
      <c r="G266">
        <v>37449</v>
      </c>
      <c r="H266">
        <v>263</v>
      </c>
      <c r="I266">
        <v>384526</v>
      </c>
      <c r="J266">
        <v>383270</v>
      </c>
      <c r="K266">
        <v>263</v>
      </c>
      <c r="L266" s="35">
        <v>4084760</v>
      </c>
      <c r="M266" s="35">
        <v>4278380</v>
      </c>
      <c r="N266">
        <v>263</v>
      </c>
      <c r="O266" s="35">
        <v>40688400</v>
      </c>
      <c r="P266" s="35">
        <v>40421000</v>
      </c>
      <c r="R266" s="5">
        <v>263</v>
      </c>
      <c r="S266" t="b">
        <f>OR(Tabla197[[#This Row],[Tiempo_lineal (ns)]]&gt;$C$508,Tabla197[[#This Row],[Tiempo_lineal (ns)]]&lt;$C$509)</f>
        <v>0</v>
      </c>
      <c r="T266" t="b">
        <f>OR(Tabla197[[#This Row],[Tiempo_normal (ns)]]&gt;$D$508,Tabla197[[#This Row],[Tiempo_normal (ns)]]&lt;$D$509)</f>
        <v>0</v>
      </c>
      <c r="U266" s="5">
        <v>263</v>
      </c>
      <c r="V266" t="b">
        <f>OR(Tabla3108[[#This Row],[Tiempo_lineal (ns)]]&gt;$F$508,Tabla3108[[#This Row],[Tiempo_lineal (ns)]]&lt;$F$509)</f>
        <v>0</v>
      </c>
      <c r="W266" t="b">
        <f>OR(Tabla3108[[#This Row],[Tiempo_normal (ns)]]&gt;$G$508,Tabla3108[[#This Row],[Tiempo_normal (ns)]]&lt;$G$509)</f>
        <v>0</v>
      </c>
      <c r="X266" s="5">
        <v>263</v>
      </c>
      <c r="Y266" t="b">
        <f>OR(Tabla4119[[#This Row],[Tiempo_lineal (ns)]]&gt;$I$508,Tabla4119[[#This Row],[Tiempo_lineal (ns)]]&lt;$I$509)</f>
        <v>0</v>
      </c>
      <c r="Z266" t="b">
        <f>OR(Tabla4119[[#This Row],[Tiempo_normal (ns)]]&gt;$J$508,Tabla4119[[#This Row],[Tiempo_normal (ns)]]&lt;$J$509)</f>
        <v>0</v>
      </c>
      <c r="AA266" s="5">
        <v>263</v>
      </c>
      <c r="AB266" t="b">
        <f>OR(Tabla51210[[#This Row],[Tiempo_lineal (ns)]]&gt;$L$508,Tabla51210[[#This Row],[Tiempo_lineal (ns)]]&lt;$L$509)</f>
        <v>0</v>
      </c>
      <c r="AC266" t="b">
        <f>OR(Tabla51210[[#This Row],[Tiempo_normal (ns)]]&gt;$M$508,Tabla51210[[#This Row],[Tiempo_normal (ns)]]&lt;$M$509)</f>
        <v>0</v>
      </c>
      <c r="AD266" s="5">
        <v>263</v>
      </c>
      <c r="AE266" t="b">
        <f>OR(Tabla61311[[#This Row],[Tiempo_lineal (ns)]]&gt;$O$508,Tabla61311[[#This Row],[Tiempo_lineal (ns)]]&lt;$O$509)</f>
        <v>0</v>
      </c>
      <c r="AF266" s="6" t="b">
        <f>OR(Tabla61311[[#This Row],[Tiempo_normal (ns)]]&gt;$P$508,Tabla61311[[#This Row],[Tiempo_normal (ns)]]&lt;$P$509)</f>
        <v>0</v>
      </c>
    </row>
    <row r="267" spans="2:32" x14ac:dyDescent="0.3">
      <c r="B267">
        <v>264</v>
      </c>
      <c r="C267">
        <v>4761</v>
      </c>
      <c r="D267">
        <v>3928</v>
      </c>
      <c r="E267">
        <v>264</v>
      </c>
      <c r="F267">
        <v>39894</v>
      </c>
      <c r="G267">
        <v>37755</v>
      </c>
      <c r="H267">
        <v>264</v>
      </c>
      <c r="I267">
        <v>385771</v>
      </c>
      <c r="J267">
        <v>406493</v>
      </c>
      <c r="K267">
        <v>264</v>
      </c>
      <c r="L267" s="35">
        <v>4047910</v>
      </c>
      <c r="M267" s="35">
        <v>4269670</v>
      </c>
      <c r="N267">
        <v>264</v>
      </c>
      <c r="O267" s="35">
        <v>41067400</v>
      </c>
      <c r="P267" s="35">
        <v>40035800</v>
      </c>
      <c r="R267" s="7">
        <v>264</v>
      </c>
      <c r="S267" t="b">
        <f>OR(Tabla197[[#This Row],[Tiempo_lineal (ns)]]&gt;$C$508,Tabla197[[#This Row],[Tiempo_lineal (ns)]]&lt;$C$509)</f>
        <v>0</v>
      </c>
      <c r="T267" t="b">
        <f>OR(Tabla197[[#This Row],[Tiempo_normal (ns)]]&gt;$D$508,Tabla197[[#This Row],[Tiempo_normal (ns)]]&lt;$D$509)</f>
        <v>0</v>
      </c>
      <c r="U267" s="7">
        <v>264</v>
      </c>
      <c r="V267" t="b">
        <f>OR(Tabla3108[[#This Row],[Tiempo_lineal (ns)]]&gt;$F$508,Tabla3108[[#This Row],[Tiempo_lineal (ns)]]&lt;$F$509)</f>
        <v>0</v>
      </c>
      <c r="W267" t="b">
        <f>OR(Tabla3108[[#This Row],[Tiempo_normal (ns)]]&gt;$G$508,Tabla3108[[#This Row],[Tiempo_normal (ns)]]&lt;$G$509)</f>
        <v>0</v>
      </c>
      <c r="X267" s="7">
        <v>264</v>
      </c>
      <c r="Y267" t="b">
        <f>OR(Tabla4119[[#This Row],[Tiempo_lineal (ns)]]&gt;$I$508,Tabla4119[[#This Row],[Tiempo_lineal (ns)]]&lt;$I$509)</f>
        <v>0</v>
      </c>
      <c r="Z267" t="b">
        <f>OR(Tabla4119[[#This Row],[Tiempo_normal (ns)]]&gt;$J$508,Tabla4119[[#This Row],[Tiempo_normal (ns)]]&lt;$J$509)</f>
        <v>0</v>
      </c>
      <c r="AA267" s="7">
        <v>264</v>
      </c>
      <c r="AB267" t="b">
        <f>OR(Tabla51210[[#This Row],[Tiempo_lineal (ns)]]&gt;$L$508,Tabla51210[[#This Row],[Tiempo_lineal (ns)]]&lt;$L$509)</f>
        <v>0</v>
      </c>
      <c r="AC267" t="b">
        <f>OR(Tabla51210[[#This Row],[Tiempo_normal (ns)]]&gt;$M$508,Tabla51210[[#This Row],[Tiempo_normal (ns)]]&lt;$M$509)</f>
        <v>0</v>
      </c>
      <c r="AD267" s="7">
        <v>264</v>
      </c>
      <c r="AE267" t="b">
        <f>OR(Tabla61311[[#This Row],[Tiempo_lineal (ns)]]&gt;$O$508,Tabla61311[[#This Row],[Tiempo_lineal (ns)]]&lt;$O$509)</f>
        <v>0</v>
      </c>
      <c r="AF267" s="6" t="b">
        <f>OR(Tabla61311[[#This Row],[Tiempo_normal (ns)]]&gt;$P$508,Tabla61311[[#This Row],[Tiempo_normal (ns)]]&lt;$P$509)</f>
        <v>0</v>
      </c>
    </row>
    <row r="268" spans="2:32" x14ac:dyDescent="0.3">
      <c r="B268">
        <v>265</v>
      </c>
      <c r="C268">
        <v>4881</v>
      </c>
      <c r="D268">
        <v>4118</v>
      </c>
      <c r="E268">
        <v>265</v>
      </c>
      <c r="F268">
        <v>39154</v>
      </c>
      <c r="G268">
        <v>38664</v>
      </c>
      <c r="H268">
        <v>265</v>
      </c>
      <c r="I268">
        <v>416643</v>
      </c>
      <c r="J268">
        <v>398155</v>
      </c>
      <c r="K268">
        <v>265</v>
      </c>
      <c r="L268" s="35">
        <v>4387790</v>
      </c>
      <c r="M268" s="35">
        <v>3958820</v>
      </c>
      <c r="N268">
        <v>265</v>
      </c>
      <c r="O268" s="35">
        <v>41322700</v>
      </c>
      <c r="P268" s="35">
        <v>42071000</v>
      </c>
      <c r="R268" s="5">
        <v>265</v>
      </c>
      <c r="S268" t="b">
        <f>OR(Tabla197[[#This Row],[Tiempo_lineal (ns)]]&gt;$C$508,Tabla197[[#This Row],[Tiempo_lineal (ns)]]&lt;$C$509)</f>
        <v>0</v>
      </c>
      <c r="T268" t="b">
        <f>OR(Tabla197[[#This Row],[Tiempo_normal (ns)]]&gt;$D$508,Tabla197[[#This Row],[Tiempo_normal (ns)]]&lt;$D$509)</f>
        <v>0</v>
      </c>
      <c r="U268" s="5">
        <v>265</v>
      </c>
      <c r="V268" t="b">
        <f>OR(Tabla3108[[#This Row],[Tiempo_lineal (ns)]]&gt;$F$508,Tabla3108[[#This Row],[Tiempo_lineal (ns)]]&lt;$F$509)</f>
        <v>0</v>
      </c>
      <c r="W268" t="b">
        <f>OR(Tabla3108[[#This Row],[Tiempo_normal (ns)]]&gt;$G$508,Tabla3108[[#This Row],[Tiempo_normal (ns)]]&lt;$G$509)</f>
        <v>0</v>
      </c>
      <c r="X268" s="5">
        <v>265</v>
      </c>
      <c r="Y268" t="b">
        <f>OR(Tabla4119[[#This Row],[Tiempo_lineal (ns)]]&gt;$I$508,Tabla4119[[#This Row],[Tiempo_lineal (ns)]]&lt;$I$509)</f>
        <v>0</v>
      </c>
      <c r="Z268" t="b">
        <f>OR(Tabla4119[[#This Row],[Tiempo_normal (ns)]]&gt;$J$508,Tabla4119[[#This Row],[Tiempo_normal (ns)]]&lt;$J$509)</f>
        <v>0</v>
      </c>
      <c r="AA268" s="5">
        <v>265</v>
      </c>
      <c r="AB268" t="b">
        <f>OR(Tabla51210[[#This Row],[Tiempo_lineal (ns)]]&gt;$L$508,Tabla51210[[#This Row],[Tiempo_lineal (ns)]]&lt;$L$509)</f>
        <v>0</v>
      </c>
      <c r="AC268" t="b">
        <f>OR(Tabla51210[[#This Row],[Tiempo_normal (ns)]]&gt;$M$508,Tabla51210[[#This Row],[Tiempo_normal (ns)]]&lt;$M$509)</f>
        <v>0</v>
      </c>
      <c r="AD268" s="5">
        <v>265</v>
      </c>
      <c r="AE268" t="b">
        <f>OR(Tabla61311[[#This Row],[Tiempo_lineal (ns)]]&gt;$O$508,Tabla61311[[#This Row],[Tiempo_lineal (ns)]]&lt;$O$509)</f>
        <v>0</v>
      </c>
      <c r="AF268" s="6" t="b">
        <f>OR(Tabla61311[[#This Row],[Tiempo_normal (ns)]]&gt;$P$508,Tabla61311[[#This Row],[Tiempo_normal (ns)]]&lt;$P$509)</f>
        <v>0</v>
      </c>
    </row>
    <row r="269" spans="2:32" x14ac:dyDescent="0.3">
      <c r="B269">
        <v>266</v>
      </c>
      <c r="C269">
        <v>4795</v>
      </c>
      <c r="D269">
        <v>3849</v>
      </c>
      <c r="E269">
        <v>266</v>
      </c>
      <c r="F269">
        <v>38499</v>
      </c>
      <c r="G269">
        <v>54416</v>
      </c>
      <c r="H269">
        <v>266</v>
      </c>
      <c r="I269">
        <v>392513</v>
      </c>
      <c r="J269">
        <v>381294</v>
      </c>
      <c r="K269">
        <v>266</v>
      </c>
      <c r="L269" s="35">
        <v>4046970</v>
      </c>
      <c r="M269" s="35">
        <v>3960890</v>
      </c>
      <c r="N269">
        <v>266</v>
      </c>
      <c r="O269" s="35">
        <v>41448900</v>
      </c>
      <c r="P269" s="35">
        <v>40810300</v>
      </c>
      <c r="R269" s="7">
        <v>266</v>
      </c>
      <c r="S269" t="b">
        <f>OR(Tabla197[[#This Row],[Tiempo_lineal (ns)]]&gt;$C$508,Tabla197[[#This Row],[Tiempo_lineal (ns)]]&lt;$C$509)</f>
        <v>0</v>
      </c>
      <c r="T269" t="b">
        <f>OR(Tabla197[[#This Row],[Tiempo_normal (ns)]]&gt;$D$508,Tabla197[[#This Row],[Tiempo_normal (ns)]]&lt;$D$509)</f>
        <v>0</v>
      </c>
      <c r="U269" s="7">
        <v>266</v>
      </c>
      <c r="V269" t="b">
        <f>OR(Tabla3108[[#This Row],[Tiempo_lineal (ns)]]&gt;$F$508,Tabla3108[[#This Row],[Tiempo_lineal (ns)]]&lt;$F$509)</f>
        <v>0</v>
      </c>
      <c r="W269" t="b">
        <f>OR(Tabla3108[[#This Row],[Tiempo_normal (ns)]]&gt;$G$508,Tabla3108[[#This Row],[Tiempo_normal (ns)]]&lt;$G$509)</f>
        <v>1</v>
      </c>
      <c r="X269" s="7">
        <v>266</v>
      </c>
      <c r="Y269" t="b">
        <f>OR(Tabla4119[[#This Row],[Tiempo_lineal (ns)]]&gt;$I$508,Tabla4119[[#This Row],[Tiempo_lineal (ns)]]&lt;$I$509)</f>
        <v>0</v>
      </c>
      <c r="Z269" t="b">
        <f>OR(Tabla4119[[#This Row],[Tiempo_normal (ns)]]&gt;$J$508,Tabla4119[[#This Row],[Tiempo_normal (ns)]]&lt;$J$509)</f>
        <v>0</v>
      </c>
      <c r="AA269" s="7">
        <v>266</v>
      </c>
      <c r="AB269" t="b">
        <f>OR(Tabla51210[[#This Row],[Tiempo_lineal (ns)]]&gt;$L$508,Tabla51210[[#This Row],[Tiempo_lineal (ns)]]&lt;$L$509)</f>
        <v>0</v>
      </c>
      <c r="AC269" t="b">
        <f>OR(Tabla51210[[#This Row],[Tiempo_normal (ns)]]&gt;$M$508,Tabla51210[[#This Row],[Tiempo_normal (ns)]]&lt;$M$509)</f>
        <v>0</v>
      </c>
      <c r="AD269" s="7">
        <v>266</v>
      </c>
      <c r="AE269" t="b">
        <f>OR(Tabla61311[[#This Row],[Tiempo_lineal (ns)]]&gt;$O$508,Tabla61311[[#This Row],[Tiempo_lineal (ns)]]&lt;$O$509)</f>
        <v>0</v>
      </c>
      <c r="AF269" s="6" t="b">
        <f>OR(Tabla61311[[#This Row],[Tiempo_normal (ns)]]&gt;$P$508,Tabla61311[[#This Row],[Tiempo_normal (ns)]]&lt;$P$509)</f>
        <v>0</v>
      </c>
    </row>
    <row r="270" spans="2:32" x14ac:dyDescent="0.3">
      <c r="B270">
        <v>267</v>
      </c>
      <c r="C270">
        <v>4402</v>
      </c>
      <c r="D270">
        <v>3902</v>
      </c>
      <c r="E270">
        <v>267</v>
      </c>
      <c r="F270">
        <v>39467</v>
      </c>
      <c r="G270">
        <v>37372</v>
      </c>
      <c r="H270">
        <v>267</v>
      </c>
      <c r="I270">
        <v>513125</v>
      </c>
      <c r="J270">
        <v>403960</v>
      </c>
      <c r="K270">
        <v>267</v>
      </c>
      <c r="L270" s="35">
        <v>4637390</v>
      </c>
      <c r="M270" s="35">
        <v>4762980</v>
      </c>
      <c r="N270">
        <v>267</v>
      </c>
      <c r="O270" s="35">
        <v>40294400</v>
      </c>
      <c r="P270" s="35">
        <v>47042200</v>
      </c>
      <c r="R270" s="5">
        <v>267</v>
      </c>
      <c r="S270" t="b">
        <f>OR(Tabla197[[#This Row],[Tiempo_lineal (ns)]]&gt;$C$508,Tabla197[[#This Row],[Tiempo_lineal (ns)]]&lt;$C$509)</f>
        <v>0</v>
      </c>
      <c r="T270" t="b">
        <f>OR(Tabla197[[#This Row],[Tiempo_normal (ns)]]&gt;$D$508,Tabla197[[#This Row],[Tiempo_normal (ns)]]&lt;$D$509)</f>
        <v>0</v>
      </c>
      <c r="U270" s="5">
        <v>267</v>
      </c>
      <c r="V270" t="b">
        <f>OR(Tabla3108[[#This Row],[Tiempo_lineal (ns)]]&gt;$F$508,Tabla3108[[#This Row],[Tiempo_lineal (ns)]]&lt;$F$509)</f>
        <v>0</v>
      </c>
      <c r="W270" t="b">
        <f>OR(Tabla3108[[#This Row],[Tiempo_normal (ns)]]&gt;$G$508,Tabla3108[[#This Row],[Tiempo_normal (ns)]]&lt;$G$509)</f>
        <v>0</v>
      </c>
      <c r="X270" s="5">
        <v>267</v>
      </c>
      <c r="Y270" t="b">
        <f>OR(Tabla4119[[#This Row],[Tiempo_lineal (ns)]]&gt;$I$508,Tabla4119[[#This Row],[Tiempo_lineal (ns)]]&lt;$I$509)</f>
        <v>1</v>
      </c>
      <c r="Z270" t="b">
        <f>OR(Tabla4119[[#This Row],[Tiempo_normal (ns)]]&gt;$J$508,Tabla4119[[#This Row],[Tiempo_normal (ns)]]&lt;$J$509)</f>
        <v>0</v>
      </c>
      <c r="AA270" s="5">
        <v>267</v>
      </c>
      <c r="AB270" t="b">
        <f>OR(Tabla51210[[#This Row],[Tiempo_lineal (ns)]]&gt;$L$508,Tabla51210[[#This Row],[Tiempo_lineal (ns)]]&lt;$L$509)</f>
        <v>0</v>
      </c>
      <c r="AC270" t="b">
        <f>OR(Tabla51210[[#This Row],[Tiempo_normal (ns)]]&gt;$M$508,Tabla51210[[#This Row],[Tiempo_normal (ns)]]&lt;$M$509)</f>
        <v>1</v>
      </c>
      <c r="AD270" s="5">
        <v>267</v>
      </c>
      <c r="AE270" t="b">
        <f>OR(Tabla61311[[#This Row],[Tiempo_lineal (ns)]]&gt;$O$508,Tabla61311[[#This Row],[Tiempo_lineal (ns)]]&lt;$O$509)</f>
        <v>0</v>
      </c>
      <c r="AF270" s="6" t="b">
        <f>OR(Tabla61311[[#This Row],[Tiempo_normal (ns)]]&gt;$P$508,Tabla61311[[#This Row],[Tiempo_normal (ns)]]&lt;$P$509)</f>
        <v>1</v>
      </c>
    </row>
    <row r="271" spans="2:32" x14ac:dyDescent="0.3">
      <c r="B271">
        <v>268</v>
      </c>
      <c r="C271">
        <v>4584</v>
      </c>
      <c r="D271">
        <v>3899</v>
      </c>
      <c r="E271">
        <v>268</v>
      </c>
      <c r="F271">
        <v>38962</v>
      </c>
      <c r="G271">
        <v>37561</v>
      </c>
      <c r="H271">
        <v>268</v>
      </c>
      <c r="I271">
        <v>404094</v>
      </c>
      <c r="J271">
        <v>461810</v>
      </c>
      <c r="K271">
        <v>268</v>
      </c>
      <c r="L271" s="35">
        <v>4263800</v>
      </c>
      <c r="M271" s="35">
        <v>4048040</v>
      </c>
      <c r="N271">
        <v>268</v>
      </c>
      <c r="O271" s="35">
        <v>41173000</v>
      </c>
      <c r="P271" s="35">
        <v>44201600</v>
      </c>
      <c r="R271" s="7">
        <v>268</v>
      </c>
      <c r="S271" t="b">
        <f>OR(Tabla197[[#This Row],[Tiempo_lineal (ns)]]&gt;$C$508,Tabla197[[#This Row],[Tiempo_lineal (ns)]]&lt;$C$509)</f>
        <v>0</v>
      </c>
      <c r="T271" t="b">
        <f>OR(Tabla197[[#This Row],[Tiempo_normal (ns)]]&gt;$D$508,Tabla197[[#This Row],[Tiempo_normal (ns)]]&lt;$D$509)</f>
        <v>0</v>
      </c>
      <c r="U271" s="7">
        <v>268</v>
      </c>
      <c r="V271" t="b">
        <f>OR(Tabla3108[[#This Row],[Tiempo_lineal (ns)]]&gt;$F$508,Tabla3108[[#This Row],[Tiempo_lineal (ns)]]&lt;$F$509)</f>
        <v>0</v>
      </c>
      <c r="W271" t="b">
        <f>OR(Tabla3108[[#This Row],[Tiempo_normal (ns)]]&gt;$G$508,Tabla3108[[#This Row],[Tiempo_normal (ns)]]&lt;$G$509)</f>
        <v>0</v>
      </c>
      <c r="X271" s="7">
        <v>268</v>
      </c>
      <c r="Y271" t="b">
        <f>OR(Tabla4119[[#This Row],[Tiempo_lineal (ns)]]&gt;$I$508,Tabla4119[[#This Row],[Tiempo_lineal (ns)]]&lt;$I$509)</f>
        <v>0</v>
      </c>
      <c r="Z271" t="b">
        <f>OR(Tabla4119[[#This Row],[Tiempo_normal (ns)]]&gt;$J$508,Tabla4119[[#This Row],[Tiempo_normal (ns)]]&lt;$J$509)</f>
        <v>0</v>
      </c>
      <c r="AA271" s="7">
        <v>268</v>
      </c>
      <c r="AB271" t="b">
        <f>OR(Tabla51210[[#This Row],[Tiempo_lineal (ns)]]&gt;$L$508,Tabla51210[[#This Row],[Tiempo_lineal (ns)]]&lt;$L$509)</f>
        <v>0</v>
      </c>
      <c r="AC271" t="b">
        <f>OR(Tabla51210[[#This Row],[Tiempo_normal (ns)]]&gt;$M$508,Tabla51210[[#This Row],[Tiempo_normal (ns)]]&lt;$M$509)</f>
        <v>0</v>
      </c>
      <c r="AD271" s="7">
        <v>268</v>
      </c>
      <c r="AE271" t="b">
        <f>OR(Tabla61311[[#This Row],[Tiempo_lineal (ns)]]&gt;$O$508,Tabla61311[[#This Row],[Tiempo_lineal (ns)]]&lt;$O$509)</f>
        <v>0</v>
      </c>
      <c r="AF271" s="6" t="b">
        <f>OR(Tabla61311[[#This Row],[Tiempo_normal (ns)]]&gt;$P$508,Tabla61311[[#This Row],[Tiempo_normal (ns)]]&lt;$P$509)</f>
        <v>0</v>
      </c>
    </row>
    <row r="272" spans="2:32" x14ac:dyDescent="0.3">
      <c r="B272">
        <v>269</v>
      </c>
      <c r="C272">
        <v>4356</v>
      </c>
      <c r="D272">
        <v>3878</v>
      </c>
      <c r="E272">
        <v>269</v>
      </c>
      <c r="F272">
        <v>39418</v>
      </c>
      <c r="G272">
        <v>37653</v>
      </c>
      <c r="H272">
        <v>269</v>
      </c>
      <c r="I272">
        <v>396375</v>
      </c>
      <c r="J272">
        <v>397158</v>
      </c>
      <c r="K272">
        <v>269</v>
      </c>
      <c r="L272" s="35">
        <v>3912510</v>
      </c>
      <c r="M272" s="35">
        <v>3980670</v>
      </c>
      <c r="N272">
        <v>269</v>
      </c>
      <c r="O272" s="35">
        <v>51261600</v>
      </c>
      <c r="P272" s="35">
        <v>43925200</v>
      </c>
      <c r="R272" s="5">
        <v>269</v>
      </c>
      <c r="S272" t="b">
        <f>OR(Tabla197[[#This Row],[Tiempo_lineal (ns)]]&gt;$C$508,Tabla197[[#This Row],[Tiempo_lineal (ns)]]&lt;$C$509)</f>
        <v>0</v>
      </c>
      <c r="T272" t="b">
        <f>OR(Tabla197[[#This Row],[Tiempo_normal (ns)]]&gt;$D$508,Tabla197[[#This Row],[Tiempo_normal (ns)]]&lt;$D$509)</f>
        <v>0</v>
      </c>
      <c r="U272" s="5">
        <v>269</v>
      </c>
      <c r="V272" t="b">
        <f>OR(Tabla3108[[#This Row],[Tiempo_lineal (ns)]]&gt;$F$508,Tabla3108[[#This Row],[Tiempo_lineal (ns)]]&lt;$F$509)</f>
        <v>0</v>
      </c>
      <c r="W272" t="b">
        <f>OR(Tabla3108[[#This Row],[Tiempo_normal (ns)]]&gt;$G$508,Tabla3108[[#This Row],[Tiempo_normal (ns)]]&lt;$G$509)</f>
        <v>0</v>
      </c>
      <c r="X272" s="5">
        <v>269</v>
      </c>
      <c r="Y272" t="b">
        <f>OR(Tabla4119[[#This Row],[Tiempo_lineal (ns)]]&gt;$I$508,Tabla4119[[#This Row],[Tiempo_lineal (ns)]]&lt;$I$509)</f>
        <v>0</v>
      </c>
      <c r="Z272" t="b">
        <f>OR(Tabla4119[[#This Row],[Tiempo_normal (ns)]]&gt;$J$508,Tabla4119[[#This Row],[Tiempo_normal (ns)]]&lt;$J$509)</f>
        <v>0</v>
      </c>
      <c r="AA272" s="5">
        <v>269</v>
      </c>
      <c r="AB272" t="b">
        <f>OR(Tabla51210[[#This Row],[Tiempo_lineal (ns)]]&gt;$L$508,Tabla51210[[#This Row],[Tiempo_lineal (ns)]]&lt;$L$509)</f>
        <v>0</v>
      </c>
      <c r="AC272" t="b">
        <f>OR(Tabla51210[[#This Row],[Tiempo_normal (ns)]]&gt;$M$508,Tabla51210[[#This Row],[Tiempo_normal (ns)]]&lt;$M$509)</f>
        <v>0</v>
      </c>
      <c r="AD272" s="5">
        <v>269</v>
      </c>
      <c r="AE272" t="b">
        <f>OR(Tabla61311[[#This Row],[Tiempo_lineal (ns)]]&gt;$O$508,Tabla61311[[#This Row],[Tiempo_lineal (ns)]]&lt;$O$509)</f>
        <v>1</v>
      </c>
      <c r="AF272" s="6" t="b">
        <f>OR(Tabla61311[[#This Row],[Tiempo_normal (ns)]]&gt;$P$508,Tabla61311[[#This Row],[Tiempo_normal (ns)]]&lt;$P$509)</f>
        <v>0</v>
      </c>
    </row>
    <row r="273" spans="2:32" x14ac:dyDescent="0.3">
      <c r="B273">
        <v>270</v>
      </c>
      <c r="C273">
        <v>4435</v>
      </c>
      <c r="D273">
        <v>3860</v>
      </c>
      <c r="E273">
        <v>270</v>
      </c>
      <c r="F273">
        <v>40482</v>
      </c>
      <c r="G273">
        <v>37935</v>
      </c>
      <c r="H273">
        <v>270</v>
      </c>
      <c r="I273">
        <v>411509</v>
      </c>
      <c r="J273">
        <v>488570</v>
      </c>
      <c r="K273">
        <v>270</v>
      </c>
      <c r="L273" s="35">
        <v>4124230</v>
      </c>
      <c r="M273" s="35">
        <v>4210950</v>
      </c>
      <c r="N273">
        <v>270</v>
      </c>
      <c r="O273" s="35">
        <v>43766400</v>
      </c>
      <c r="P273" s="35">
        <v>44607400</v>
      </c>
      <c r="R273" s="7">
        <v>270</v>
      </c>
      <c r="S273" t="b">
        <f>OR(Tabla197[[#This Row],[Tiempo_lineal (ns)]]&gt;$C$508,Tabla197[[#This Row],[Tiempo_lineal (ns)]]&lt;$C$509)</f>
        <v>0</v>
      </c>
      <c r="T273" t="b">
        <f>OR(Tabla197[[#This Row],[Tiempo_normal (ns)]]&gt;$D$508,Tabla197[[#This Row],[Tiempo_normal (ns)]]&lt;$D$509)</f>
        <v>0</v>
      </c>
      <c r="U273" s="7">
        <v>270</v>
      </c>
      <c r="V273" t="b">
        <f>OR(Tabla3108[[#This Row],[Tiempo_lineal (ns)]]&gt;$F$508,Tabla3108[[#This Row],[Tiempo_lineal (ns)]]&lt;$F$509)</f>
        <v>0</v>
      </c>
      <c r="W273" t="b">
        <f>OR(Tabla3108[[#This Row],[Tiempo_normal (ns)]]&gt;$G$508,Tabla3108[[#This Row],[Tiempo_normal (ns)]]&lt;$G$509)</f>
        <v>0</v>
      </c>
      <c r="X273" s="7">
        <v>270</v>
      </c>
      <c r="Y273" t="b">
        <f>OR(Tabla4119[[#This Row],[Tiempo_lineal (ns)]]&gt;$I$508,Tabla4119[[#This Row],[Tiempo_lineal (ns)]]&lt;$I$509)</f>
        <v>0</v>
      </c>
      <c r="Z273" t="b">
        <f>OR(Tabla4119[[#This Row],[Tiempo_normal (ns)]]&gt;$J$508,Tabla4119[[#This Row],[Tiempo_normal (ns)]]&lt;$J$509)</f>
        <v>0</v>
      </c>
      <c r="AA273" s="7">
        <v>270</v>
      </c>
      <c r="AB273" t="b">
        <f>OR(Tabla51210[[#This Row],[Tiempo_lineal (ns)]]&gt;$L$508,Tabla51210[[#This Row],[Tiempo_lineal (ns)]]&lt;$L$509)</f>
        <v>0</v>
      </c>
      <c r="AC273" t="b">
        <f>OR(Tabla51210[[#This Row],[Tiempo_normal (ns)]]&gt;$M$508,Tabla51210[[#This Row],[Tiempo_normal (ns)]]&lt;$M$509)</f>
        <v>0</v>
      </c>
      <c r="AD273" s="7">
        <v>270</v>
      </c>
      <c r="AE273" t="b">
        <f>OR(Tabla61311[[#This Row],[Tiempo_lineal (ns)]]&gt;$O$508,Tabla61311[[#This Row],[Tiempo_lineal (ns)]]&lt;$O$509)</f>
        <v>0</v>
      </c>
      <c r="AF273" s="6" t="b">
        <f>OR(Tabla61311[[#This Row],[Tiempo_normal (ns)]]&gt;$P$508,Tabla61311[[#This Row],[Tiempo_normal (ns)]]&lt;$P$509)</f>
        <v>0</v>
      </c>
    </row>
    <row r="274" spans="2:32" x14ac:dyDescent="0.3">
      <c r="B274">
        <v>271</v>
      </c>
      <c r="C274">
        <v>4978</v>
      </c>
      <c r="D274">
        <v>3921</v>
      </c>
      <c r="E274">
        <v>271</v>
      </c>
      <c r="F274">
        <v>41776</v>
      </c>
      <c r="G274">
        <v>38362</v>
      </c>
      <c r="H274">
        <v>271</v>
      </c>
      <c r="I274">
        <v>482261</v>
      </c>
      <c r="J274">
        <v>397265</v>
      </c>
      <c r="K274">
        <v>271</v>
      </c>
      <c r="L274" s="35">
        <v>4026300</v>
      </c>
      <c r="M274" s="35">
        <v>4159820</v>
      </c>
      <c r="N274">
        <v>271</v>
      </c>
      <c r="O274" s="35">
        <v>43196300</v>
      </c>
      <c r="P274" s="35">
        <v>52258600</v>
      </c>
      <c r="R274" s="5">
        <v>271</v>
      </c>
      <c r="S274" t="b">
        <f>OR(Tabla197[[#This Row],[Tiempo_lineal (ns)]]&gt;$C$508,Tabla197[[#This Row],[Tiempo_lineal (ns)]]&lt;$C$509)</f>
        <v>0</v>
      </c>
      <c r="T274" t="b">
        <f>OR(Tabla197[[#This Row],[Tiempo_normal (ns)]]&gt;$D$508,Tabla197[[#This Row],[Tiempo_normal (ns)]]&lt;$D$509)</f>
        <v>0</v>
      </c>
      <c r="U274" s="5">
        <v>271</v>
      </c>
      <c r="V274" t="b">
        <f>OR(Tabla3108[[#This Row],[Tiempo_lineal (ns)]]&gt;$F$508,Tabla3108[[#This Row],[Tiempo_lineal (ns)]]&lt;$F$509)</f>
        <v>0</v>
      </c>
      <c r="W274" t="b">
        <f>OR(Tabla3108[[#This Row],[Tiempo_normal (ns)]]&gt;$G$508,Tabla3108[[#This Row],[Tiempo_normal (ns)]]&lt;$G$509)</f>
        <v>0</v>
      </c>
      <c r="X274" s="5">
        <v>271</v>
      </c>
      <c r="Y274" t="b">
        <f>OR(Tabla4119[[#This Row],[Tiempo_lineal (ns)]]&gt;$I$508,Tabla4119[[#This Row],[Tiempo_lineal (ns)]]&lt;$I$509)</f>
        <v>0</v>
      </c>
      <c r="Z274" t="b">
        <f>OR(Tabla4119[[#This Row],[Tiempo_normal (ns)]]&gt;$J$508,Tabla4119[[#This Row],[Tiempo_normal (ns)]]&lt;$J$509)</f>
        <v>0</v>
      </c>
      <c r="AA274" s="5">
        <v>271</v>
      </c>
      <c r="AB274" t="b">
        <f>OR(Tabla51210[[#This Row],[Tiempo_lineal (ns)]]&gt;$L$508,Tabla51210[[#This Row],[Tiempo_lineal (ns)]]&lt;$L$509)</f>
        <v>0</v>
      </c>
      <c r="AC274" t="b">
        <f>OR(Tabla51210[[#This Row],[Tiempo_normal (ns)]]&gt;$M$508,Tabla51210[[#This Row],[Tiempo_normal (ns)]]&lt;$M$509)</f>
        <v>0</v>
      </c>
      <c r="AD274" s="5">
        <v>271</v>
      </c>
      <c r="AE274" t="b">
        <f>OR(Tabla61311[[#This Row],[Tiempo_lineal (ns)]]&gt;$O$508,Tabla61311[[#This Row],[Tiempo_lineal (ns)]]&lt;$O$509)</f>
        <v>0</v>
      </c>
      <c r="AF274" s="6" t="b">
        <f>OR(Tabla61311[[#This Row],[Tiempo_normal (ns)]]&gt;$P$508,Tabla61311[[#This Row],[Tiempo_normal (ns)]]&lt;$P$509)</f>
        <v>1</v>
      </c>
    </row>
    <row r="275" spans="2:32" x14ac:dyDescent="0.3">
      <c r="B275">
        <v>272</v>
      </c>
      <c r="C275">
        <v>4369</v>
      </c>
      <c r="D275">
        <v>4016</v>
      </c>
      <c r="E275">
        <v>272</v>
      </c>
      <c r="F275">
        <v>42513</v>
      </c>
      <c r="G275">
        <v>81200</v>
      </c>
      <c r="H275">
        <v>272</v>
      </c>
      <c r="I275">
        <v>384883</v>
      </c>
      <c r="J275">
        <v>382070</v>
      </c>
      <c r="K275">
        <v>272</v>
      </c>
      <c r="L275" s="35">
        <v>3906660</v>
      </c>
      <c r="M275" s="35">
        <v>3870730</v>
      </c>
      <c r="N275">
        <v>272</v>
      </c>
      <c r="O275" s="35">
        <v>43143700</v>
      </c>
      <c r="P275" s="35">
        <v>40228600</v>
      </c>
      <c r="R275" s="7">
        <v>272</v>
      </c>
      <c r="S275" t="b">
        <f>OR(Tabla197[[#This Row],[Tiempo_lineal (ns)]]&gt;$C$508,Tabla197[[#This Row],[Tiempo_lineal (ns)]]&lt;$C$509)</f>
        <v>0</v>
      </c>
      <c r="T275" t="b">
        <f>OR(Tabla197[[#This Row],[Tiempo_normal (ns)]]&gt;$D$508,Tabla197[[#This Row],[Tiempo_normal (ns)]]&lt;$D$509)</f>
        <v>0</v>
      </c>
      <c r="U275" s="7">
        <v>272</v>
      </c>
      <c r="V275" t="b">
        <f>OR(Tabla3108[[#This Row],[Tiempo_lineal (ns)]]&gt;$F$508,Tabla3108[[#This Row],[Tiempo_lineal (ns)]]&lt;$F$509)</f>
        <v>0</v>
      </c>
      <c r="W275" t="b">
        <f>OR(Tabla3108[[#This Row],[Tiempo_normal (ns)]]&gt;$G$508,Tabla3108[[#This Row],[Tiempo_normal (ns)]]&lt;$G$509)</f>
        <v>1</v>
      </c>
      <c r="X275" s="7">
        <v>272</v>
      </c>
      <c r="Y275" t="b">
        <f>OR(Tabla4119[[#This Row],[Tiempo_lineal (ns)]]&gt;$I$508,Tabla4119[[#This Row],[Tiempo_lineal (ns)]]&lt;$I$509)</f>
        <v>0</v>
      </c>
      <c r="Z275" t="b">
        <f>OR(Tabla4119[[#This Row],[Tiempo_normal (ns)]]&gt;$J$508,Tabla4119[[#This Row],[Tiempo_normal (ns)]]&lt;$J$509)</f>
        <v>0</v>
      </c>
      <c r="AA275" s="7">
        <v>272</v>
      </c>
      <c r="AB275" t="b">
        <f>OR(Tabla51210[[#This Row],[Tiempo_lineal (ns)]]&gt;$L$508,Tabla51210[[#This Row],[Tiempo_lineal (ns)]]&lt;$L$509)</f>
        <v>0</v>
      </c>
      <c r="AC275" t="b">
        <f>OR(Tabla51210[[#This Row],[Tiempo_normal (ns)]]&gt;$M$508,Tabla51210[[#This Row],[Tiempo_normal (ns)]]&lt;$M$509)</f>
        <v>0</v>
      </c>
      <c r="AD275" s="7">
        <v>272</v>
      </c>
      <c r="AE275" t="b">
        <f>OR(Tabla61311[[#This Row],[Tiempo_lineal (ns)]]&gt;$O$508,Tabla61311[[#This Row],[Tiempo_lineal (ns)]]&lt;$O$509)</f>
        <v>0</v>
      </c>
      <c r="AF275" s="6" t="b">
        <f>OR(Tabla61311[[#This Row],[Tiempo_normal (ns)]]&gt;$P$508,Tabla61311[[#This Row],[Tiempo_normal (ns)]]&lt;$P$509)</f>
        <v>0</v>
      </c>
    </row>
    <row r="276" spans="2:32" x14ac:dyDescent="0.3">
      <c r="B276">
        <v>273</v>
      </c>
      <c r="C276">
        <v>4785</v>
      </c>
      <c r="D276">
        <v>3989</v>
      </c>
      <c r="E276">
        <v>273</v>
      </c>
      <c r="F276">
        <v>41791</v>
      </c>
      <c r="G276">
        <v>38138</v>
      </c>
      <c r="H276">
        <v>273</v>
      </c>
      <c r="I276">
        <v>397983</v>
      </c>
      <c r="J276">
        <v>379449</v>
      </c>
      <c r="K276">
        <v>273</v>
      </c>
      <c r="L276" s="35">
        <v>3973010</v>
      </c>
      <c r="M276" s="35">
        <v>4968080</v>
      </c>
      <c r="N276">
        <v>273</v>
      </c>
      <c r="O276" s="35">
        <v>47145900</v>
      </c>
      <c r="P276" s="35">
        <v>43040100</v>
      </c>
      <c r="R276" s="5">
        <v>273</v>
      </c>
      <c r="S276" t="b">
        <f>OR(Tabla197[[#This Row],[Tiempo_lineal (ns)]]&gt;$C$508,Tabla197[[#This Row],[Tiempo_lineal (ns)]]&lt;$C$509)</f>
        <v>0</v>
      </c>
      <c r="T276" t="b">
        <f>OR(Tabla197[[#This Row],[Tiempo_normal (ns)]]&gt;$D$508,Tabla197[[#This Row],[Tiempo_normal (ns)]]&lt;$D$509)</f>
        <v>0</v>
      </c>
      <c r="U276" s="5">
        <v>273</v>
      </c>
      <c r="V276" t="b">
        <f>OR(Tabla3108[[#This Row],[Tiempo_lineal (ns)]]&gt;$F$508,Tabla3108[[#This Row],[Tiempo_lineal (ns)]]&lt;$F$509)</f>
        <v>0</v>
      </c>
      <c r="W276" t="b">
        <f>OR(Tabla3108[[#This Row],[Tiempo_normal (ns)]]&gt;$G$508,Tabla3108[[#This Row],[Tiempo_normal (ns)]]&lt;$G$509)</f>
        <v>0</v>
      </c>
      <c r="X276" s="5">
        <v>273</v>
      </c>
      <c r="Y276" t="b">
        <f>OR(Tabla4119[[#This Row],[Tiempo_lineal (ns)]]&gt;$I$508,Tabla4119[[#This Row],[Tiempo_lineal (ns)]]&lt;$I$509)</f>
        <v>0</v>
      </c>
      <c r="Z276" t="b">
        <f>OR(Tabla4119[[#This Row],[Tiempo_normal (ns)]]&gt;$J$508,Tabla4119[[#This Row],[Tiempo_normal (ns)]]&lt;$J$509)</f>
        <v>0</v>
      </c>
      <c r="AA276" s="5">
        <v>273</v>
      </c>
      <c r="AB276" t="b">
        <f>OR(Tabla51210[[#This Row],[Tiempo_lineal (ns)]]&gt;$L$508,Tabla51210[[#This Row],[Tiempo_lineal (ns)]]&lt;$L$509)</f>
        <v>0</v>
      </c>
      <c r="AC276" t="b">
        <f>OR(Tabla51210[[#This Row],[Tiempo_normal (ns)]]&gt;$M$508,Tabla51210[[#This Row],[Tiempo_normal (ns)]]&lt;$M$509)</f>
        <v>1</v>
      </c>
      <c r="AD276" s="5">
        <v>273</v>
      </c>
      <c r="AE276" t="b">
        <f>OR(Tabla61311[[#This Row],[Tiempo_lineal (ns)]]&gt;$O$508,Tabla61311[[#This Row],[Tiempo_lineal (ns)]]&lt;$O$509)</f>
        <v>0</v>
      </c>
      <c r="AF276" s="6" t="b">
        <f>OR(Tabla61311[[#This Row],[Tiempo_normal (ns)]]&gt;$P$508,Tabla61311[[#This Row],[Tiempo_normal (ns)]]&lt;$P$509)</f>
        <v>0</v>
      </c>
    </row>
    <row r="277" spans="2:32" x14ac:dyDescent="0.3">
      <c r="B277">
        <v>274</v>
      </c>
      <c r="C277">
        <v>5125</v>
      </c>
      <c r="D277">
        <v>3994</v>
      </c>
      <c r="E277">
        <v>274</v>
      </c>
      <c r="F277">
        <v>40905</v>
      </c>
      <c r="G277">
        <v>37502</v>
      </c>
      <c r="H277">
        <v>274</v>
      </c>
      <c r="I277">
        <v>383371</v>
      </c>
      <c r="J277">
        <v>397192</v>
      </c>
      <c r="K277">
        <v>274</v>
      </c>
      <c r="L277" s="35">
        <v>4019980</v>
      </c>
      <c r="M277" s="35">
        <v>3878750</v>
      </c>
      <c r="N277">
        <v>274</v>
      </c>
      <c r="O277" s="35">
        <v>42882600</v>
      </c>
      <c r="P277" s="35">
        <v>39712800</v>
      </c>
      <c r="R277" s="7">
        <v>274</v>
      </c>
      <c r="S277" t="b">
        <f>OR(Tabla197[[#This Row],[Tiempo_lineal (ns)]]&gt;$C$508,Tabla197[[#This Row],[Tiempo_lineal (ns)]]&lt;$C$509)</f>
        <v>0</v>
      </c>
      <c r="T277" t="b">
        <f>OR(Tabla197[[#This Row],[Tiempo_normal (ns)]]&gt;$D$508,Tabla197[[#This Row],[Tiempo_normal (ns)]]&lt;$D$509)</f>
        <v>0</v>
      </c>
      <c r="U277" s="7">
        <v>274</v>
      </c>
      <c r="V277" t="b">
        <f>OR(Tabla3108[[#This Row],[Tiempo_lineal (ns)]]&gt;$F$508,Tabla3108[[#This Row],[Tiempo_lineal (ns)]]&lt;$F$509)</f>
        <v>0</v>
      </c>
      <c r="W277" t="b">
        <f>OR(Tabla3108[[#This Row],[Tiempo_normal (ns)]]&gt;$G$508,Tabla3108[[#This Row],[Tiempo_normal (ns)]]&lt;$G$509)</f>
        <v>0</v>
      </c>
      <c r="X277" s="7">
        <v>274</v>
      </c>
      <c r="Y277" t="b">
        <f>OR(Tabla4119[[#This Row],[Tiempo_lineal (ns)]]&gt;$I$508,Tabla4119[[#This Row],[Tiempo_lineal (ns)]]&lt;$I$509)</f>
        <v>0</v>
      </c>
      <c r="Z277" t="b">
        <f>OR(Tabla4119[[#This Row],[Tiempo_normal (ns)]]&gt;$J$508,Tabla4119[[#This Row],[Tiempo_normal (ns)]]&lt;$J$509)</f>
        <v>0</v>
      </c>
      <c r="AA277" s="7">
        <v>274</v>
      </c>
      <c r="AB277" t="b">
        <f>OR(Tabla51210[[#This Row],[Tiempo_lineal (ns)]]&gt;$L$508,Tabla51210[[#This Row],[Tiempo_lineal (ns)]]&lt;$L$509)</f>
        <v>0</v>
      </c>
      <c r="AC277" t="b">
        <f>OR(Tabla51210[[#This Row],[Tiempo_normal (ns)]]&gt;$M$508,Tabla51210[[#This Row],[Tiempo_normal (ns)]]&lt;$M$509)</f>
        <v>0</v>
      </c>
      <c r="AD277" s="7">
        <v>274</v>
      </c>
      <c r="AE277" t="b">
        <f>OR(Tabla61311[[#This Row],[Tiempo_lineal (ns)]]&gt;$O$508,Tabla61311[[#This Row],[Tiempo_lineal (ns)]]&lt;$O$509)</f>
        <v>0</v>
      </c>
      <c r="AF277" s="6" t="b">
        <f>OR(Tabla61311[[#This Row],[Tiempo_normal (ns)]]&gt;$P$508,Tabla61311[[#This Row],[Tiempo_normal (ns)]]&lt;$P$509)</f>
        <v>0</v>
      </c>
    </row>
    <row r="278" spans="2:32" x14ac:dyDescent="0.3">
      <c r="B278">
        <v>275</v>
      </c>
      <c r="C278">
        <v>4866</v>
      </c>
      <c r="D278">
        <v>4386</v>
      </c>
      <c r="E278">
        <v>275</v>
      </c>
      <c r="F278">
        <v>46589</v>
      </c>
      <c r="G278">
        <v>45634</v>
      </c>
      <c r="H278">
        <v>275</v>
      </c>
      <c r="I278">
        <v>382509</v>
      </c>
      <c r="J278">
        <v>384939</v>
      </c>
      <c r="K278">
        <v>275</v>
      </c>
      <c r="L278" s="35">
        <v>5101450</v>
      </c>
      <c r="M278" s="35">
        <v>4465600</v>
      </c>
      <c r="N278">
        <v>275</v>
      </c>
      <c r="O278" s="35">
        <v>43395800</v>
      </c>
      <c r="P278" s="35">
        <v>43828000</v>
      </c>
      <c r="R278" s="5">
        <v>275</v>
      </c>
      <c r="S278" t="b">
        <f>OR(Tabla197[[#This Row],[Tiempo_lineal (ns)]]&gt;$C$508,Tabla197[[#This Row],[Tiempo_lineal (ns)]]&lt;$C$509)</f>
        <v>0</v>
      </c>
      <c r="T278" t="b">
        <f>OR(Tabla197[[#This Row],[Tiempo_normal (ns)]]&gt;$D$508,Tabla197[[#This Row],[Tiempo_normal (ns)]]&lt;$D$509)</f>
        <v>0</v>
      </c>
      <c r="U278" s="5">
        <v>275</v>
      </c>
      <c r="V278" t="b">
        <f>OR(Tabla3108[[#This Row],[Tiempo_lineal (ns)]]&gt;$F$508,Tabla3108[[#This Row],[Tiempo_lineal (ns)]]&lt;$F$509)</f>
        <v>1</v>
      </c>
      <c r="W278" t="b">
        <f>OR(Tabla3108[[#This Row],[Tiempo_normal (ns)]]&gt;$G$508,Tabla3108[[#This Row],[Tiempo_normal (ns)]]&lt;$G$509)</f>
        <v>1</v>
      </c>
      <c r="X278" s="5">
        <v>275</v>
      </c>
      <c r="Y278" t="b">
        <f>OR(Tabla4119[[#This Row],[Tiempo_lineal (ns)]]&gt;$I$508,Tabla4119[[#This Row],[Tiempo_lineal (ns)]]&lt;$I$509)</f>
        <v>0</v>
      </c>
      <c r="Z278" t="b">
        <f>OR(Tabla4119[[#This Row],[Tiempo_normal (ns)]]&gt;$J$508,Tabla4119[[#This Row],[Tiempo_normal (ns)]]&lt;$J$509)</f>
        <v>0</v>
      </c>
      <c r="AA278" s="5">
        <v>275</v>
      </c>
      <c r="AB278" t="b">
        <f>OR(Tabla51210[[#This Row],[Tiempo_lineal (ns)]]&gt;$L$508,Tabla51210[[#This Row],[Tiempo_lineal (ns)]]&lt;$L$509)</f>
        <v>1</v>
      </c>
      <c r="AC278" t="b">
        <f>OR(Tabla51210[[#This Row],[Tiempo_normal (ns)]]&gt;$M$508,Tabla51210[[#This Row],[Tiempo_normal (ns)]]&lt;$M$509)</f>
        <v>0</v>
      </c>
      <c r="AD278" s="5">
        <v>275</v>
      </c>
      <c r="AE278" t="b">
        <f>OR(Tabla61311[[#This Row],[Tiempo_lineal (ns)]]&gt;$O$508,Tabla61311[[#This Row],[Tiempo_lineal (ns)]]&lt;$O$509)</f>
        <v>0</v>
      </c>
      <c r="AF278" s="6" t="b">
        <f>OR(Tabla61311[[#This Row],[Tiempo_normal (ns)]]&gt;$P$508,Tabla61311[[#This Row],[Tiempo_normal (ns)]]&lt;$P$509)</f>
        <v>0</v>
      </c>
    </row>
    <row r="279" spans="2:32" x14ac:dyDescent="0.3">
      <c r="B279">
        <v>276</v>
      </c>
      <c r="C279">
        <v>4832</v>
      </c>
      <c r="D279">
        <v>3930</v>
      </c>
      <c r="E279">
        <v>276</v>
      </c>
      <c r="F279">
        <v>41960</v>
      </c>
      <c r="G279">
        <v>40944</v>
      </c>
      <c r="H279">
        <v>276</v>
      </c>
      <c r="I279">
        <v>398941</v>
      </c>
      <c r="J279">
        <v>374593</v>
      </c>
      <c r="K279">
        <v>276</v>
      </c>
      <c r="L279" s="35">
        <v>4049790</v>
      </c>
      <c r="M279" s="35">
        <v>5141410</v>
      </c>
      <c r="N279">
        <v>276</v>
      </c>
      <c r="O279" s="35">
        <v>40902900</v>
      </c>
      <c r="P279" s="35">
        <v>40634400</v>
      </c>
      <c r="R279" s="7">
        <v>276</v>
      </c>
      <c r="S279" t="b">
        <f>OR(Tabla197[[#This Row],[Tiempo_lineal (ns)]]&gt;$C$508,Tabla197[[#This Row],[Tiempo_lineal (ns)]]&lt;$C$509)</f>
        <v>0</v>
      </c>
      <c r="T279" t="b">
        <f>OR(Tabla197[[#This Row],[Tiempo_normal (ns)]]&gt;$D$508,Tabla197[[#This Row],[Tiempo_normal (ns)]]&lt;$D$509)</f>
        <v>0</v>
      </c>
      <c r="U279" s="7">
        <v>276</v>
      </c>
      <c r="V279" t="b">
        <f>OR(Tabla3108[[#This Row],[Tiempo_lineal (ns)]]&gt;$F$508,Tabla3108[[#This Row],[Tiempo_lineal (ns)]]&lt;$F$509)</f>
        <v>0</v>
      </c>
      <c r="W279" t="b">
        <f>OR(Tabla3108[[#This Row],[Tiempo_normal (ns)]]&gt;$G$508,Tabla3108[[#This Row],[Tiempo_normal (ns)]]&lt;$G$509)</f>
        <v>0</v>
      </c>
      <c r="X279" s="7">
        <v>276</v>
      </c>
      <c r="Y279" t="b">
        <f>OR(Tabla4119[[#This Row],[Tiempo_lineal (ns)]]&gt;$I$508,Tabla4119[[#This Row],[Tiempo_lineal (ns)]]&lt;$I$509)</f>
        <v>0</v>
      </c>
      <c r="Z279" t="b">
        <f>OR(Tabla4119[[#This Row],[Tiempo_normal (ns)]]&gt;$J$508,Tabla4119[[#This Row],[Tiempo_normal (ns)]]&lt;$J$509)</f>
        <v>0</v>
      </c>
      <c r="AA279" s="7">
        <v>276</v>
      </c>
      <c r="AB279" t="b">
        <f>OR(Tabla51210[[#This Row],[Tiempo_lineal (ns)]]&gt;$L$508,Tabla51210[[#This Row],[Tiempo_lineal (ns)]]&lt;$L$509)</f>
        <v>0</v>
      </c>
      <c r="AC279" t="b">
        <f>OR(Tabla51210[[#This Row],[Tiempo_normal (ns)]]&gt;$M$508,Tabla51210[[#This Row],[Tiempo_normal (ns)]]&lt;$M$509)</f>
        <v>1</v>
      </c>
      <c r="AD279" s="7">
        <v>276</v>
      </c>
      <c r="AE279" t="b">
        <f>OR(Tabla61311[[#This Row],[Tiempo_lineal (ns)]]&gt;$O$508,Tabla61311[[#This Row],[Tiempo_lineal (ns)]]&lt;$O$509)</f>
        <v>0</v>
      </c>
      <c r="AF279" s="6" t="b">
        <f>OR(Tabla61311[[#This Row],[Tiempo_normal (ns)]]&gt;$P$508,Tabla61311[[#This Row],[Tiempo_normal (ns)]]&lt;$P$509)</f>
        <v>0</v>
      </c>
    </row>
    <row r="280" spans="2:32" x14ac:dyDescent="0.3">
      <c r="B280">
        <v>277</v>
      </c>
      <c r="C280">
        <v>4816</v>
      </c>
      <c r="D280">
        <v>3937</v>
      </c>
      <c r="E280">
        <v>277</v>
      </c>
      <c r="F280">
        <v>43246</v>
      </c>
      <c r="G280">
        <v>38249</v>
      </c>
      <c r="H280">
        <v>277</v>
      </c>
      <c r="I280">
        <v>399620</v>
      </c>
      <c r="J280">
        <v>395805</v>
      </c>
      <c r="K280">
        <v>277</v>
      </c>
      <c r="L280" s="35">
        <v>4423700</v>
      </c>
      <c r="M280" s="35">
        <v>3982080</v>
      </c>
      <c r="N280">
        <v>277</v>
      </c>
      <c r="O280" s="35">
        <v>45263300</v>
      </c>
      <c r="P280" s="35">
        <v>40719800</v>
      </c>
      <c r="R280" s="5">
        <v>277</v>
      </c>
      <c r="S280" t="b">
        <f>OR(Tabla197[[#This Row],[Tiempo_lineal (ns)]]&gt;$C$508,Tabla197[[#This Row],[Tiempo_lineal (ns)]]&lt;$C$509)</f>
        <v>0</v>
      </c>
      <c r="T280" t="b">
        <f>OR(Tabla197[[#This Row],[Tiempo_normal (ns)]]&gt;$D$508,Tabla197[[#This Row],[Tiempo_normal (ns)]]&lt;$D$509)</f>
        <v>0</v>
      </c>
      <c r="U280" s="5">
        <v>277</v>
      </c>
      <c r="V280" t="b">
        <f>OR(Tabla3108[[#This Row],[Tiempo_lineal (ns)]]&gt;$F$508,Tabla3108[[#This Row],[Tiempo_lineal (ns)]]&lt;$F$509)</f>
        <v>0</v>
      </c>
      <c r="W280" t="b">
        <f>OR(Tabla3108[[#This Row],[Tiempo_normal (ns)]]&gt;$G$508,Tabla3108[[#This Row],[Tiempo_normal (ns)]]&lt;$G$509)</f>
        <v>0</v>
      </c>
      <c r="X280" s="5">
        <v>277</v>
      </c>
      <c r="Y280" t="b">
        <f>OR(Tabla4119[[#This Row],[Tiempo_lineal (ns)]]&gt;$I$508,Tabla4119[[#This Row],[Tiempo_lineal (ns)]]&lt;$I$509)</f>
        <v>0</v>
      </c>
      <c r="Z280" t="b">
        <f>OR(Tabla4119[[#This Row],[Tiempo_normal (ns)]]&gt;$J$508,Tabla4119[[#This Row],[Tiempo_normal (ns)]]&lt;$J$509)</f>
        <v>0</v>
      </c>
      <c r="AA280" s="5">
        <v>277</v>
      </c>
      <c r="AB280" t="b">
        <f>OR(Tabla51210[[#This Row],[Tiempo_lineal (ns)]]&gt;$L$508,Tabla51210[[#This Row],[Tiempo_lineal (ns)]]&lt;$L$509)</f>
        <v>0</v>
      </c>
      <c r="AC280" t="b">
        <f>OR(Tabla51210[[#This Row],[Tiempo_normal (ns)]]&gt;$M$508,Tabla51210[[#This Row],[Tiempo_normal (ns)]]&lt;$M$509)</f>
        <v>0</v>
      </c>
      <c r="AD280" s="5">
        <v>277</v>
      </c>
      <c r="AE280" t="b">
        <f>OR(Tabla61311[[#This Row],[Tiempo_lineal (ns)]]&gt;$O$508,Tabla61311[[#This Row],[Tiempo_lineal (ns)]]&lt;$O$509)</f>
        <v>0</v>
      </c>
      <c r="AF280" s="6" t="b">
        <f>OR(Tabla61311[[#This Row],[Tiempo_normal (ns)]]&gt;$P$508,Tabla61311[[#This Row],[Tiempo_normal (ns)]]&lt;$P$509)</f>
        <v>0</v>
      </c>
    </row>
    <row r="281" spans="2:32" x14ac:dyDescent="0.3">
      <c r="B281">
        <v>278</v>
      </c>
      <c r="C281">
        <v>4263</v>
      </c>
      <c r="D281">
        <v>4475</v>
      </c>
      <c r="E281">
        <v>278</v>
      </c>
      <c r="F281">
        <v>39234</v>
      </c>
      <c r="G281">
        <v>38411</v>
      </c>
      <c r="H281">
        <v>278</v>
      </c>
      <c r="I281">
        <v>382161</v>
      </c>
      <c r="J281">
        <v>381592</v>
      </c>
      <c r="K281">
        <v>278</v>
      </c>
      <c r="L281" s="35">
        <v>4101590</v>
      </c>
      <c r="M281" s="35">
        <v>3937420</v>
      </c>
      <c r="N281">
        <v>278</v>
      </c>
      <c r="O281" s="35">
        <v>41682400</v>
      </c>
      <c r="P281" s="35">
        <v>42442100</v>
      </c>
      <c r="R281" s="7">
        <v>278</v>
      </c>
      <c r="S281" t="b">
        <f>OR(Tabla197[[#This Row],[Tiempo_lineal (ns)]]&gt;$C$508,Tabla197[[#This Row],[Tiempo_lineal (ns)]]&lt;$C$509)</f>
        <v>0</v>
      </c>
      <c r="T281" t="b">
        <f>OR(Tabla197[[#This Row],[Tiempo_normal (ns)]]&gt;$D$508,Tabla197[[#This Row],[Tiempo_normal (ns)]]&lt;$D$509)</f>
        <v>0</v>
      </c>
      <c r="U281" s="7">
        <v>278</v>
      </c>
      <c r="V281" t="b">
        <f>OR(Tabla3108[[#This Row],[Tiempo_lineal (ns)]]&gt;$F$508,Tabla3108[[#This Row],[Tiempo_lineal (ns)]]&lt;$F$509)</f>
        <v>0</v>
      </c>
      <c r="W281" t="b">
        <f>OR(Tabla3108[[#This Row],[Tiempo_normal (ns)]]&gt;$G$508,Tabla3108[[#This Row],[Tiempo_normal (ns)]]&lt;$G$509)</f>
        <v>0</v>
      </c>
      <c r="X281" s="7">
        <v>278</v>
      </c>
      <c r="Y281" t="b">
        <f>OR(Tabla4119[[#This Row],[Tiempo_lineal (ns)]]&gt;$I$508,Tabla4119[[#This Row],[Tiempo_lineal (ns)]]&lt;$I$509)</f>
        <v>0</v>
      </c>
      <c r="Z281" t="b">
        <f>OR(Tabla4119[[#This Row],[Tiempo_normal (ns)]]&gt;$J$508,Tabla4119[[#This Row],[Tiempo_normal (ns)]]&lt;$J$509)</f>
        <v>0</v>
      </c>
      <c r="AA281" s="7">
        <v>278</v>
      </c>
      <c r="AB281" t="b">
        <f>OR(Tabla51210[[#This Row],[Tiempo_lineal (ns)]]&gt;$L$508,Tabla51210[[#This Row],[Tiempo_lineal (ns)]]&lt;$L$509)</f>
        <v>0</v>
      </c>
      <c r="AC281" t="b">
        <f>OR(Tabla51210[[#This Row],[Tiempo_normal (ns)]]&gt;$M$508,Tabla51210[[#This Row],[Tiempo_normal (ns)]]&lt;$M$509)</f>
        <v>0</v>
      </c>
      <c r="AD281" s="7">
        <v>278</v>
      </c>
      <c r="AE281" t="b">
        <f>OR(Tabla61311[[#This Row],[Tiempo_lineal (ns)]]&gt;$O$508,Tabla61311[[#This Row],[Tiempo_lineal (ns)]]&lt;$O$509)</f>
        <v>0</v>
      </c>
      <c r="AF281" s="6" t="b">
        <f>OR(Tabla61311[[#This Row],[Tiempo_normal (ns)]]&gt;$P$508,Tabla61311[[#This Row],[Tiempo_normal (ns)]]&lt;$P$509)</f>
        <v>0</v>
      </c>
    </row>
    <row r="282" spans="2:32" x14ac:dyDescent="0.3">
      <c r="B282">
        <v>279</v>
      </c>
      <c r="C282">
        <v>4433</v>
      </c>
      <c r="D282">
        <v>3897</v>
      </c>
      <c r="E282">
        <v>279</v>
      </c>
      <c r="F282">
        <v>82693</v>
      </c>
      <c r="G282">
        <v>38098</v>
      </c>
      <c r="H282">
        <v>279</v>
      </c>
      <c r="I282">
        <v>380915</v>
      </c>
      <c r="J282">
        <v>392790</v>
      </c>
      <c r="K282">
        <v>279</v>
      </c>
      <c r="L282" s="35">
        <v>4068070</v>
      </c>
      <c r="M282" s="35">
        <v>4357850</v>
      </c>
      <c r="N282">
        <v>279</v>
      </c>
      <c r="O282" s="35">
        <v>43745800</v>
      </c>
      <c r="P282" s="35">
        <v>40705800</v>
      </c>
      <c r="R282" s="5">
        <v>279</v>
      </c>
      <c r="S282" t="b">
        <f>OR(Tabla197[[#This Row],[Tiempo_lineal (ns)]]&gt;$C$508,Tabla197[[#This Row],[Tiempo_lineal (ns)]]&lt;$C$509)</f>
        <v>0</v>
      </c>
      <c r="T282" t="b">
        <f>OR(Tabla197[[#This Row],[Tiempo_normal (ns)]]&gt;$D$508,Tabla197[[#This Row],[Tiempo_normal (ns)]]&lt;$D$509)</f>
        <v>0</v>
      </c>
      <c r="U282" s="5">
        <v>279</v>
      </c>
      <c r="V282" t="b">
        <f>OR(Tabla3108[[#This Row],[Tiempo_lineal (ns)]]&gt;$F$508,Tabla3108[[#This Row],[Tiempo_lineal (ns)]]&lt;$F$509)</f>
        <v>1</v>
      </c>
      <c r="W282" t="b">
        <f>OR(Tabla3108[[#This Row],[Tiempo_normal (ns)]]&gt;$G$508,Tabla3108[[#This Row],[Tiempo_normal (ns)]]&lt;$G$509)</f>
        <v>0</v>
      </c>
      <c r="X282" s="5">
        <v>279</v>
      </c>
      <c r="Y282" t="b">
        <f>OR(Tabla4119[[#This Row],[Tiempo_lineal (ns)]]&gt;$I$508,Tabla4119[[#This Row],[Tiempo_lineal (ns)]]&lt;$I$509)</f>
        <v>0</v>
      </c>
      <c r="Z282" t="b">
        <f>OR(Tabla4119[[#This Row],[Tiempo_normal (ns)]]&gt;$J$508,Tabla4119[[#This Row],[Tiempo_normal (ns)]]&lt;$J$509)</f>
        <v>0</v>
      </c>
      <c r="AA282" s="5">
        <v>279</v>
      </c>
      <c r="AB282" t="b">
        <f>OR(Tabla51210[[#This Row],[Tiempo_lineal (ns)]]&gt;$L$508,Tabla51210[[#This Row],[Tiempo_lineal (ns)]]&lt;$L$509)</f>
        <v>0</v>
      </c>
      <c r="AC282" t="b">
        <f>OR(Tabla51210[[#This Row],[Tiempo_normal (ns)]]&gt;$M$508,Tabla51210[[#This Row],[Tiempo_normal (ns)]]&lt;$M$509)</f>
        <v>0</v>
      </c>
      <c r="AD282" s="5">
        <v>279</v>
      </c>
      <c r="AE282" t="b">
        <f>OR(Tabla61311[[#This Row],[Tiempo_lineal (ns)]]&gt;$O$508,Tabla61311[[#This Row],[Tiempo_lineal (ns)]]&lt;$O$509)</f>
        <v>0</v>
      </c>
      <c r="AF282" s="6" t="b">
        <f>OR(Tabla61311[[#This Row],[Tiempo_normal (ns)]]&gt;$P$508,Tabla61311[[#This Row],[Tiempo_normal (ns)]]&lt;$P$509)</f>
        <v>0</v>
      </c>
    </row>
    <row r="283" spans="2:32" x14ac:dyDescent="0.3">
      <c r="B283">
        <v>280</v>
      </c>
      <c r="C283">
        <v>5074</v>
      </c>
      <c r="D283">
        <v>3913</v>
      </c>
      <c r="E283">
        <v>280</v>
      </c>
      <c r="F283">
        <v>74679</v>
      </c>
      <c r="G283">
        <v>41003</v>
      </c>
      <c r="H283">
        <v>280</v>
      </c>
      <c r="I283">
        <v>395354</v>
      </c>
      <c r="J283">
        <v>383179</v>
      </c>
      <c r="K283">
        <v>280</v>
      </c>
      <c r="L283" s="35">
        <v>3980540</v>
      </c>
      <c r="M283" s="35">
        <v>3972610</v>
      </c>
      <c r="N283">
        <v>280</v>
      </c>
      <c r="O283" s="35">
        <v>44399600</v>
      </c>
      <c r="P283" s="35">
        <v>41790900</v>
      </c>
      <c r="R283" s="7">
        <v>280</v>
      </c>
      <c r="S283" t="b">
        <f>OR(Tabla197[[#This Row],[Tiempo_lineal (ns)]]&gt;$C$508,Tabla197[[#This Row],[Tiempo_lineal (ns)]]&lt;$C$509)</f>
        <v>0</v>
      </c>
      <c r="T283" t="b">
        <f>OR(Tabla197[[#This Row],[Tiempo_normal (ns)]]&gt;$D$508,Tabla197[[#This Row],[Tiempo_normal (ns)]]&lt;$D$509)</f>
        <v>0</v>
      </c>
      <c r="U283" s="7">
        <v>280</v>
      </c>
      <c r="V283" t="b">
        <f>OR(Tabla3108[[#This Row],[Tiempo_lineal (ns)]]&gt;$F$508,Tabla3108[[#This Row],[Tiempo_lineal (ns)]]&lt;$F$509)</f>
        <v>1</v>
      </c>
      <c r="W283" t="b">
        <f>OR(Tabla3108[[#This Row],[Tiempo_normal (ns)]]&gt;$G$508,Tabla3108[[#This Row],[Tiempo_normal (ns)]]&lt;$G$509)</f>
        <v>0</v>
      </c>
      <c r="X283" s="7">
        <v>280</v>
      </c>
      <c r="Y283" t="b">
        <f>OR(Tabla4119[[#This Row],[Tiempo_lineal (ns)]]&gt;$I$508,Tabla4119[[#This Row],[Tiempo_lineal (ns)]]&lt;$I$509)</f>
        <v>0</v>
      </c>
      <c r="Z283" t="b">
        <f>OR(Tabla4119[[#This Row],[Tiempo_normal (ns)]]&gt;$J$508,Tabla4119[[#This Row],[Tiempo_normal (ns)]]&lt;$J$509)</f>
        <v>0</v>
      </c>
      <c r="AA283" s="7">
        <v>280</v>
      </c>
      <c r="AB283" t="b">
        <f>OR(Tabla51210[[#This Row],[Tiempo_lineal (ns)]]&gt;$L$508,Tabla51210[[#This Row],[Tiempo_lineal (ns)]]&lt;$L$509)</f>
        <v>0</v>
      </c>
      <c r="AC283" t="b">
        <f>OR(Tabla51210[[#This Row],[Tiempo_normal (ns)]]&gt;$M$508,Tabla51210[[#This Row],[Tiempo_normal (ns)]]&lt;$M$509)</f>
        <v>0</v>
      </c>
      <c r="AD283" s="7">
        <v>280</v>
      </c>
      <c r="AE283" t="b">
        <f>OR(Tabla61311[[#This Row],[Tiempo_lineal (ns)]]&gt;$O$508,Tabla61311[[#This Row],[Tiempo_lineal (ns)]]&lt;$O$509)</f>
        <v>0</v>
      </c>
      <c r="AF283" s="6" t="b">
        <f>OR(Tabla61311[[#This Row],[Tiempo_normal (ns)]]&gt;$P$508,Tabla61311[[#This Row],[Tiempo_normal (ns)]]&lt;$P$509)</f>
        <v>0</v>
      </c>
    </row>
    <row r="284" spans="2:32" x14ac:dyDescent="0.3">
      <c r="B284">
        <v>281</v>
      </c>
      <c r="C284">
        <v>4378</v>
      </c>
      <c r="D284">
        <v>3899</v>
      </c>
      <c r="E284">
        <v>281</v>
      </c>
      <c r="F284">
        <v>52459</v>
      </c>
      <c r="G284">
        <v>42445</v>
      </c>
      <c r="H284">
        <v>281</v>
      </c>
      <c r="I284">
        <v>404629</v>
      </c>
      <c r="J284">
        <v>377311</v>
      </c>
      <c r="K284">
        <v>281</v>
      </c>
      <c r="L284" s="35">
        <v>4065040</v>
      </c>
      <c r="M284" s="35">
        <v>3889420</v>
      </c>
      <c r="N284">
        <v>281</v>
      </c>
      <c r="O284" s="35">
        <v>41433000</v>
      </c>
      <c r="P284" s="35">
        <v>45019200</v>
      </c>
      <c r="R284" s="5">
        <v>281</v>
      </c>
      <c r="S284" t="b">
        <f>OR(Tabla197[[#This Row],[Tiempo_lineal (ns)]]&gt;$C$508,Tabla197[[#This Row],[Tiempo_lineal (ns)]]&lt;$C$509)</f>
        <v>0</v>
      </c>
      <c r="T284" t="b">
        <f>OR(Tabla197[[#This Row],[Tiempo_normal (ns)]]&gt;$D$508,Tabla197[[#This Row],[Tiempo_normal (ns)]]&lt;$D$509)</f>
        <v>0</v>
      </c>
      <c r="U284" s="5">
        <v>281</v>
      </c>
      <c r="V284" t="b">
        <f>OR(Tabla3108[[#This Row],[Tiempo_lineal (ns)]]&gt;$F$508,Tabla3108[[#This Row],[Tiempo_lineal (ns)]]&lt;$F$509)</f>
        <v>1</v>
      </c>
      <c r="W284" t="b">
        <f>OR(Tabla3108[[#This Row],[Tiempo_normal (ns)]]&gt;$G$508,Tabla3108[[#This Row],[Tiempo_normal (ns)]]&lt;$G$509)</f>
        <v>1</v>
      </c>
      <c r="X284" s="5">
        <v>281</v>
      </c>
      <c r="Y284" t="b">
        <f>OR(Tabla4119[[#This Row],[Tiempo_lineal (ns)]]&gt;$I$508,Tabla4119[[#This Row],[Tiempo_lineal (ns)]]&lt;$I$509)</f>
        <v>0</v>
      </c>
      <c r="Z284" t="b">
        <f>OR(Tabla4119[[#This Row],[Tiempo_normal (ns)]]&gt;$J$508,Tabla4119[[#This Row],[Tiempo_normal (ns)]]&lt;$J$509)</f>
        <v>0</v>
      </c>
      <c r="AA284" s="5">
        <v>281</v>
      </c>
      <c r="AB284" t="b">
        <f>OR(Tabla51210[[#This Row],[Tiempo_lineal (ns)]]&gt;$L$508,Tabla51210[[#This Row],[Tiempo_lineal (ns)]]&lt;$L$509)</f>
        <v>0</v>
      </c>
      <c r="AC284" t="b">
        <f>OR(Tabla51210[[#This Row],[Tiempo_normal (ns)]]&gt;$M$508,Tabla51210[[#This Row],[Tiempo_normal (ns)]]&lt;$M$509)</f>
        <v>0</v>
      </c>
      <c r="AD284" s="5">
        <v>281</v>
      </c>
      <c r="AE284" t="b">
        <f>OR(Tabla61311[[#This Row],[Tiempo_lineal (ns)]]&gt;$O$508,Tabla61311[[#This Row],[Tiempo_lineal (ns)]]&lt;$O$509)</f>
        <v>0</v>
      </c>
      <c r="AF284" s="6" t="b">
        <f>OR(Tabla61311[[#This Row],[Tiempo_normal (ns)]]&gt;$P$508,Tabla61311[[#This Row],[Tiempo_normal (ns)]]&lt;$P$509)</f>
        <v>0</v>
      </c>
    </row>
    <row r="285" spans="2:32" x14ac:dyDescent="0.3">
      <c r="B285">
        <v>282</v>
      </c>
      <c r="C285">
        <v>4405</v>
      </c>
      <c r="D285">
        <v>3858</v>
      </c>
      <c r="E285">
        <v>282</v>
      </c>
      <c r="F285">
        <v>43563</v>
      </c>
      <c r="G285">
        <v>37782</v>
      </c>
      <c r="H285">
        <v>282</v>
      </c>
      <c r="I285">
        <v>394196</v>
      </c>
      <c r="J285">
        <v>473287</v>
      </c>
      <c r="K285">
        <v>282</v>
      </c>
      <c r="L285" s="35">
        <v>4347440</v>
      </c>
      <c r="M285" s="35">
        <v>3995010</v>
      </c>
      <c r="N285">
        <v>282</v>
      </c>
      <c r="O285" s="35">
        <v>42892100</v>
      </c>
      <c r="P285" s="35">
        <v>42018800</v>
      </c>
      <c r="R285" s="7">
        <v>282</v>
      </c>
      <c r="S285" t="b">
        <f>OR(Tabla197[[#This Row],[Tiempo_lineal (ns)]]&gt;$C$508,Tabla197[[#This Row],[Tiempo_lineal (ns)]]&lt;$C$509)</f>
        <v>0</v>
      </c>
      <c r="T285" t="b">
        <f>OR(Tabla197[[#This Row],[Tiempo_normal (ns)]]&gt;$D$508,Tabla197[[#This Row],[Tiempo_normal (ns)]]&lt;$D$509)</f>
        <v>0</v>
      </c>
      <c r="U285" s="7">
        <v>282</v>
      </c>
      <c r="V285" t="b">
        <f>OR(Tabla3108[[#This Row],[Tiempo_lineal (ns)]]&gt;$F$508,Tabla3108[[#This Row],[Tiempo_lineal (ns)]]&lt;$F$509)</f>
        <v>0</v>
      </c>
      <c r="W285" t="b">
        <f>OR(Tabla3108[[#This Row],[Tiempo_normal (ns)]]&gt;$G$508,Tabla3108[[#This Row],[Tiempo_normal (ns)]]&lt;$G$509)</f>
        <v>0</v>
      </c>
      <c r="X285" s="7">
        <v>282</v>
      </c>
      <c r="Y285" t="b">
        <f>OR(Tabla4119[[#This Row],[Tiempo_lineal (ns)]]&gt;$I$508,Tabla4119[[#This Row],[Tiempo_lineal (ns)]]&lt;$I$509)</f>
        <v>0</v>
      </c>
      <c r="Z285" t="b">
        <f>OR(Tabla4119[[#This Row],[Tiempo_normal (ns)]]&gt;$J$508,Tabla4119[[#This Row],[Tiempo_normal (ns)]]&lt;$J$509)</f>
        <v>0</v>
      </c>
      <c r="AA285" s="7">
        <v>282</v>
      </c>
      <c r="AB285" t="b">
        <f>OR(Tabla51210[[#This Row],[Tiempo_lineal (ns)]]&gt;$L$508,Tabla51210[[#This Row],[Tiempo_lineal (ns)]]&lt;$L$509)</f>
        <v>0</v>
      </c>
      <c r="AC285" t="b">
        <f>OR(Tabla51210[[#This Row],[Tiempo_normal (ns)]]&gt;$M$508,Tabla51210[[#This Row],[Tiempo_normal (ns)]]&lt;$M$509)</f>
        <v>0</v>
      </c>
      <c r="AD285" s="7">
        <v>282</v>
      </c>
      <c r="AE285" t="b">
        <f>OR(Tabla61311[[#This Row],[Tiempo_lineal (ns)]]&gt;$O$508,Tabla61311[[#This Row],[Tiempo_lineal (ns)]]&lt;$O$509)</f>
        <v>0</v>
      </c>
      <c r="AF285" s="6" t="b">
        <f>OR(Tabla61311[[#This Row],[Tiempo_normal (ns)]]&gt;$P$508,Tabla61311[[#This Row],[Tiempo_normal (ns)]]&lt;$P$509)</f>
        <v>0</v>
      </c>
    </row>
    <row r="286" spans="2:32" x14ac:dyDescent="0.3">
      <c r="B286">
        <v>283</v>
      </c>
      <c r="C286">
        <v>4369</v>
      </c>
      <c r="D286">
        <v>3992</v>
      </c>
      <c r="E286">
        <v>283</v>
      </c>
      <c r="F286">
        <v>39344</v>
      </c>
      <c r="G286">
        <v>38072</v>
      </c>
      <c r="H286">
        <v>283</v>
      </c>
      <c r="I286">
        <v>987921</v>
      </c>
      <c r="J286">
        <v>387934</v>
      </c>
      <c r="K286">
        <v>283</v>
      </c>
      <c r="L286" s="35">
        <v>4101020</v>
      </c>
      <c r="M286" s="35">
        <v>4035160</v>
      </c>
      <c r="N286">
        <v>283</v>
      </c>
      <c r="O286" s="35">
        <v>41254400</v>
      </c>
      <c r="P286" s="35">
        <v>44565600</v>
      </c>
      <c r="R286" s="5">
        <v>283</v>
      </c>
      <c r="S286" t="b">
        <f>OR(Tabla197[[#This Row],[Tiempo_lineal (ns)]]&gt;$C$508,Tabla197[[#This Row],[Tiempo_lineal (ns)]]&lt;$C$509)</f>
        <v>0</v>
      </c>
      <c r="T286" t="b">
        <f>OR(Tabla197[[#This Row],[Tiempo_normal (ns)]]&gt;$D$508,Tabla197[[#This Row],[Tiempo_normal (ns)]]&lt;$D$509)</f>
        <v>0</v>
      </c>
      <c r="U286" s="5">
        <v>283</v>
      </c>
      <c r="V286" t="b">
        <f>OR(Tabla3108[[#This Row],[Tiempo_lineal (ns)]]&gt;$F$508,Tabla3108[[#This Row],[Tiempo_lineal (ns)]]&lt;$F$509)</f>
        <v>0</v>
      </c>
      <c r="W286" t="b">
        <f>OR(Tabla3108[[#This Row],[Tiempo_normal (ns)]]&gt;$G$508,Tabla3108[[#This Row],[Tiempo_normal (ns)]]&lt;$G$509)</f>
        <v>0</v>
      </c>
      <c r="X286" s="5">
        <v>283</v>
      </c>
      <c r="Y286" t="b">
        <f>OR(Tabla4119[[#This Row],[Tiempo_lineal (ns)]]&gt;$I$508,Tabla4119[[#This Row],[Tiempo_lineal (ns)]]&lt;$I$509)</f>
        <v>1</v>
      </c>
      <c r="Z286" t="b">
        <f>OR(Tabla4119[[#This Row],[Tiempo_normal (ns)]]&gt;$J$508,Tabla4119[[#This Row],[Tiempo_normal (ns)]]&lt;$J$509)</f>
        <v>0</v>
      </c>
      <c r="AA286" s="5">
        <v>283</v>
      </c>
      <c r="AB286" t="b">
        <f>OR(Tabla51210[[#This Row],[Tiempo_lineal (ns)]]&gt;$L$508,Tabla51210[[#This Row],[Tiempo_lineal (ns)]]&lt;$L$509)</f>
        <v>0</v>
      </c>
      <c r="AC286" t="b">
        <f>OR(Tabla51210[[#This Row],[Tiempo_normal (ns)]]&gt;$M$508,Tabla51210[[#This Row],[Tiempo_normal (ns)]]&lt;$M$509)</f>
        <v>0</v>
      </c>
      <c r="AD286" s="5">
        <v>283</v>
      </c>
      <c r="AE286" t="b">
        <f>OR(Tabla61311[[#This Row],[Tiempo_lineal (ns)]]&gt;$O$508,Tabla61311[[#This Row],[Tiempo_lineal (ns)]]&lt;$O$509)</f>
        <v>0</v>
      </c>
      <c r="AF286" s="6" t="b">
        <f>OR(Tabla61311[[#This Row],[Tiempo_normal (ns)]]&gt;$P$508,Tabla61311[[#This Row],[Tiempo_normal (ns)]]&lt;$P$509)</f>
        <v>0</v>
      </c>
    </row>
    <row r="287" spans="2:32" x14ac:dyDescent="0.3">
      <c r="B287">
        <v>284</v>
      </c>
      <c r="C287">
        <v>4394</v>
      </c>
      <c r="D287">
        <v>3929</v>
      </c>
      <c r="E287">
        <v>284</v>
      </c>
      <c r="F287">
        <v>38181</v>
      </c>
      <c r="G287">
        <v>40746</v>
      </c>
      <c r="H287">
        <v>284</v>
      </c>
      <c r="I287">
        <v>397014</v>
      </c>
      <c r="J287">
        <v>450625</v>
      </c>
      <c r="K287">
        <v>284</v>
      </c>
      <c r="L287" s="35">
        <v>4224790</v>
      </c>
      <c r="M287" s="35">
        <v>4057300</v>
      </c>
      <c r="N287">
        <v>284</v>
      </c>
      <c r="O287" s="35">
        <v>41280500</v>
      </c>
      <c r="P287" s="35">
        <v>40204600</v>
      </c>
      <c r="R287" s="7">
        <v>284</v>
      </c>
      <c r="S287" t="b">
        <f>OR(Tabla197[[#This Row],[Tiempo_lineal (ns)]]&gt;$C$508,Tabla197[[#This Row],[Tiempo_lineal (ns)]]&lt;$C$509)</f>
        <v>0</v>
      </c>
      <c r="T287" t="b">
        <f>OR(Tabla197[[#This Row],[Tiempo_normal (ns)]]&gt;$D$508,Tabla197[[#This Row],[Tiempo_normal (ns)]]&lt;$D$509)</f>
        <v>0</v>
      </c>
      <c r="U287" s="7">
        <v>284</v>
      </c>
      <c r="V287" t="b">
        <f>OR(Tabla3108[[#This Row],[Tiempo_lineal (ns)]]&gt;$F$508,Tabla3108[[#This Row],[Tiempo_lineal (ns)]]&lt;$F$509)</f>
        <v>0</v>
      </c>
      <c r="W287" t="b">
        <f>OR(Tabla3108[[#This Row],[Tiempo_normal (ns)]]&gt;$G$508,Tabla3108[[#This Row],[Tiempo_normal (ns)]]&lt;$G$509)</f>
        <v>0</v>
      </c>
      <c r="X287" s="7">
        <v>284</v>
      </c>
      <c r="Y287" t="b">
        <f>OR(Tabla4119[[#This Row],[Tiempo_lineal (ns)]]&gt;$I$508,Tabla4119[[#This Row],[Tiempo_lineal (ns)]]&lt;$I$509)</f>
        <v>0</v>
      </c>
      <c r="Z287" t="b">
        <f>OR(Tabla4119[[#This Row],[Tiempo_normal (ns)]]&gt;$J$508,Tabla4119[[#This Row],[Tiempo_normal (ns)]]&lt;$J$509)</f>
        <v>0</v>
      </c>
      <c r="AA287" s="7">
        <v>284</v>
      </c>
      <c r="AB287" t="b">
        <f>OR(Tabla51210[[#This Row],[Tiempo_lineal (ns)]]&gt;$L$508,Tabla51210[[#This Row],[Tiempo_lineal (ns)]]&lt;$L$509)</f>
        <v>0</v>
      </c>
      <c r="AC287" t="b">
        <f>OR(Tabla51210[[#This Row],[Tiempo_normal (ns)]]&gt;$M$508,Tabla51210[[#This Row],[Tiempo_normal (ns)]]&lt;$M$509)</f>
        <v>0</v>
      </c>
      <c r="AD287" s="7">
        <v>284</v>
      </c>
      <c r="AE287" t="b">
        <f>OR(Tabla61311[[#This Row],[Tiempo_lineal (ns)]]&gt;$O$508,Tabla61311[[#This Row],[Tiempo_lineal (ns)]]&lt;$O$509)</f>
        <v>0</v>
      </c>
      <c r="AF287" s="6" t="b">
        <f>OR(Tabla61311[[#This Row],[Tiempo_normal (ns)]]&gt;$P$508,Tabla61311[[#This Row],[Tiempo_normal (ns)]]&lt;$P$509)</f>
        <v>0</v>
      </c>
    </row>
    <row r="288" spans="2:32" x14ac:dyDescent="0.3">
      <c r="B288">
        <v>285</v>
      </c>
      <c r="C288">
        <v>4441</v>
      </c>
      <c r="D288">
        <v>3916</v>
      </c>
      <c r="E288">
        <v>285</v>
      </c>
      <c r="F288">
        <v>39507</v>
      </c>
      <c r="G288">
        <v>38539</v>
      </c>
      <c r="H288">
        <v>285</v>
      </c>
      <c r="I288">
        <v>452149</v>
      </c>
      <c r="J288">
        <v>438864</v>
      </c>
      <c r="K288">
        <v>285</v>
      </c>
      <c r="L288" s="35">
        <v>4181490</v>
      </c>
      <c r="M288" s="35">
        <v>3985120</v>
      </c>
      <c r="N288">
        <v>285</v>
      </c>
      <c r="O288" s="35">
        <v>41398800</v>
      </c>
      <c r="P288" s="35">
        <v>42194600</v>
      </c>
      <c r="R288" s="5">
        <v>285</v>
      </c>
      <c r="S288" t="b">
        <f>OR(Tabla197[[#This Row],[Tiempo_lineal (ns)]]&gt;$C$508,Tabla197[[#This Row],[Tiempo_lineal (ns)]]&lt;$C$509)</f>
        <v>0</v>
      </c>
      <c r="T288" t="b">
        <f>OR(Tabla197[[#This Row],[Tiempo_normal (ns)]]&gt;$D$508,Tabla197[[#This Row],[Tiempo_normal (ns)]]&lt;$D$509)</f>
        <v>0</v>
      </c>
      <c r="U288" s="5">
        <v>285</v>
      </c>
      <c r="V288" t="b">
        <f>OR(Tabla3108[[#This Row],[Tiempo_lineal (ns)]]&gt;$F$508,Tabla3108[[#This Row],[Tiempo_lineal (ns)]]&lt;$F$509)</f>
        <v>0</v>
      </c>
      <c r="W288" t="b">
        <f>OR(Tabla3108[[#This Row],[Tiempo_normal (ns)]]&gt;$G$508,Tabla3108[[#This Row],[Tiempo_normal (ns)]]&lt;$G$509)</f>
        <v>0</v>
      </c>
      <c r="X288" s="5">
        <v>285</v>
      </c>
      <c r="Y288" t="b">
        <f>OR(Tabla4119[[#This Row],[Tiempo_lineal (ns)]]&gt;$I$508,Tabla4119[[#This Row],[Tiempo_lineal (ns)]]&lt;$I$509)</f>
        <v>0</v>
      </c>
      <c r="Z288" t="b">
        <f>OR(Tabla4119[[#This Row],[Tiempo_normal (ns)]]&gt;$J$508,Tabla4119[[#This Row],[Tiempo_normal (ns)]]&lt;$J$509)</f>
        <v>0</v>
      </c>
      <c r="AA288" s="5">
        <v>285</v>
      </c>
      <c r="AB288" t="b">
        <f>OR(Tabla51210[[#This Row],[Tiempo_lineal (ns)]]&gt;$L$508,Tabla51210[[#This Row],[Tiempo_lineal (ns)]]&lt;$L$509)</f>
        <v>0</v>
      </c>
      <c r="AC288" t="b">
        <f>OR(Tabla51210[[#This Row],[Tiempo_normal (ns)]]&gt;$M$508,Tabla51210[[#This Row],[Tiempo_normal (ns)]]&lt;$M$509)</f>
        <v>0</v>
      </c>
      <c r="AD288" s="5">
        <v>285</v>
      </c>
      <c r="AE288" t="b">
        <f>OR(Tabla61311[[#This Row],[Tiempo_lineal (ns)]]&gt;$O$508,Tabla61311[[#This Row],[Tiempo_lineal (ns)]]&lt;$O$509)</f>
        <v>0</v>
      </c>
      <c r="AF288" s="6" t="b">
        <f>OR(Tabla61311[[#This Row],[Tiempo_normal (ns)]]&gt;$P$508,Tabla61311[[#This Row],[Tiempo_normal (ns)]]&lt;$P$509)</f>
        <v>0</v>
      </c>
    </row>
    <row r="289" spans="2:32" x14ac:dyDescent="0.3">
      <c r="B289">
        <v>286</v>
      </c>
      <c r="C289">
        <v>4333</v>
      </c>
      <c r="D289">
        <v>3928</v>
      </c>
      <c r="E289">
        <v>286</v>
      </c>
      <c r="F289">
        <v>38494</v>
      </c>
      <c r="G289">
        <v>37931</v>
      </c>
      <c r="H289">
        <v>286</v>
      </c>
      <c r="I289">
        <v>458336</v>
      </c>
      <c r="J289">
        <v>439016</v>
      </c>
      <c r="K289">
        <v>286</v>
      </c>
      <c r="L289" s="35">
        <v>3907060</v>
      </c>
      <c r="M289" s="35">
        <v>3868550</v>
      </c>
      <c r="N289">
        <v>286</v>
      </c>
      <c r="O289" s="35">
        <v>40564600</v>
      </c>
      <c r="P289" s="35">
        <v>45225300</v>
      </c>
      <c r="R289" s="7">
        <v>286</v>
      </c>
      <c r="S289" t="b">
        <f>OR(Tabla197[[#This Row],[Tiempo_lineal (ns)]]&gt;$C$508,Tabla197[[#This Row],[Tiempo_lineal (ns)]]&lt;$C$509)</f>
        <v>0</v>
      </c>
      <c r="T289" t="b">
        <f>OR(Tabla197[[#This Row],[Tiempo_normal (ns)]]&gt;$D$508,Tabla197[[#This Row],[Tiempo_normal (ns)]]&lt;$D$509)</f>
        <v>0</v>
      </c>
      <c r="U289" s="7">
        <v>286</v>
      </c>
      <c r="V289" t="b">
        <f>OR(Tabla3108[[#This Row],[Tiempo_lineal (ns)]]&gt;$F$508,Tabla3108[[#This Row],[Tiempo_lineal (ns)]]&lt;$F$509)</f>
        <v>0</v>
      </c>
      <c r="W289" t="b">
        <f>OR(Tabla3108[[#This Row],[Tiempo_normal (ns)]]&gt;$G$508,Tabla3108[[#This Row],[Tiempo_normal (ns)]]&lt;$G$509)</f>
        <v>0</v>
      </c>
      <c r="X289" s="7">
        <v>286</v>
      </c>
      <c r="Y289" t="b">
        <f>OR(Tabla4119[[#This Row],[Tiempo_lineal (ns)]]&gt;$I$508,Tabla4119[[#This Row],[Tiempo_lineal (ns)]]&lt;$I$509)</f>
        <v>0</v>
      </c>
      <c r="Z289" t="b">
        <f>OR(Tabla4119[[#This Row],[Tiempo_normal (ns)]]&gt;$J$508,Tabla4119[[#This Row],[Tiempo_normal (ns)]]&lt;$J$509)</f>
        <v>0</v>
      </c>
      <c r="AA289" s="7">
        <v>286</v>
      </c>
      <c r="AB289" t="b">
        <f>OR(Tabla51210[[#This Row],[Tiempo_lineal (ns)]]&gt;$L$508,Tabla51210[[#This Row],[Tiempo_lineal (ns)]]&lt;$L$509)</f>
        <v>0</v>
      </c>
      <c r="AC289" t="b">
        <f>OR(Tabla51210[[#This Row],[Tiempo_normal (ns)]]&gt;$M$508,Tabla51210[[#This Row],[Tiempo_normal (ns)]]&lt;$M$509)</f>
        <v>0</v>
      </c>
      <c r="AD289" s="7">
        <v>286</v>
      </c>
      <c r="AE289" t="b">
        <f>OR(Tabla61311[[#This Row],[Tiempo_lineal (ns)]]&gt;$O$508,Tabla61311[[#This Row],[Tiempo_lineal (ns)]]&lt;$O$509)</f>
        <v>0</v>
      </c>
      <c r="AF289" s="6" t="b">
        <f>OR(Tabla61311[[#This Row],[Tiempo_normal (ns)]]&gt;$P$508,Tabla61311[[#This Row],[Tiempo_normal (ns)]]&lt;$P$509)</f>
        <v>0</v>
      </c>
    </row>
    <row r="290" spans="2:32" x14ac:dyDescent="0.3">
      <c r="B290">
        <v>287</v>
      </c>
      <c r="C290">
        <v>4385</v>
      </c>
      <c r="D290">
        <v>3908</v>
      </c>
      <c r="E290">
        <v>287</v>
      </c>
      <c r="F290">
        <v>38409</v>
      </c>
      <c r="G290">
        <v>71409</v>
      </c>
      <c r="H290">
        <v>287</v>
      </c>
      <c r="I290">
        <v>444403</v>
      </c>
      <c r="J290">
        <v>396001</v>
      </c>
      <c r="K290">
        <v>287</v>
      </c>
      <c r="L290" s="35">
        <v>4000530</v>
      </c>
      <c r="M290" s="35">
        <v>3963050</v>
      </c>
      <c r="N290">
        <v>287</v>
      </c>
      <c r="O290" s="35">
        <v>44484200</v>
      </c>
      <c r="P290" s="35">
        <v>41618000</v>
      </c>
      <c r="R290" s="5">
        <v>287</v>
      </c>
      <c r="S290" t="b">
        <f>OR(Tabla197[[#This Row],[Tiempo_lineal (ns)]]&gt;$C$508,Tabla197[[#This Row],[Tiempo_lineal (ns)]]&lt;$C$509)</f>
        <v>0</v>
      </c>
      <c r="T290" t="b">
        <f>OR(Tabla197[[#This Row],[Tiempo_normal (ns)]]&gt;$D$508,Tabla197[[#This Row],[Tiempo_normal (ns)]]&lt;$D$509)</f>
        <v>0</v>
      </c>
      <c r="U290" s="5">
        <v>287</v>
      </c>
      <c r="V290" t="b">
        <f>OR(Tabla3108[[#This Row],[Tiempo_lineal (ns)]]&gt;$F$508,Tabla3108[[#This Row],[Tiempo_lineal (ns)]]&lt;$F$509)</f>
        <v>0</v>
      </c>
      <c r="W290" t="b">
        <f>OR(Tabla3108[[#This Row],[Tiempo_normal (ns)]]&gt;$G$508,Tabla3108[[#This Row],[Tiempo_normal (ns)]]&lt;$G$509)</f>
        <v>1</v>
      </c>
      <c r="X290" s="5">
        <v>287</v>
      </c>
      <c r="Y290" t="b">
        <f>OR(Tabla4119[[#This Row],[Tiempo_lineal (ns)]]&gt;$I$508,Tabla4119[[#This Row],[Tiempo_lineal (ns)]]&lt;$I$509)</f>
        <v>0</v>
      </c>
      <c r="Z290" t="b">
        <f>OR(Tabla4119[[#This Row],[Tiempo_normal (ns)]]&gt;$J$508,Tabla4119[[#This Row],[Tiempo_normal (ns)]]&lt;$J$509)</f>
        <v>0</v>
      </c>
      <c r="AA290" s="5">
        <v>287</v>
      </c>
      <c r="AB290" t="b">
        <f>OR(Tabla51210[[#This Row],[Tiempo_lineal (ns)]]&gt;$L$508,Tabla51210[[#This Row],[Tiempo_lineal (ns)]]&lt;$L$509)</f>
        <v>0</v>
      </c>
      <c r="AC290" t="b">
        <f>OR(Tabla51210[[#This Row],[Tiempo_normal (ns)]]&gt;$M$508,Tabla51210[[#This Row],[Tiempo_normal (ns)]]&lt;$M$509)</f>
        <v>0</v>
      </c>
      <c r="AD290" s="5">
        <v>287</v>
      </c>
      <c r="AE290" t="b">
        <f>OR(Tabla61311[[#This Row],[Tiempo_lineal (ns)]]&gt;$O$508,Tabla61311[[#This Row],[Tiempo_lineal (ns)]]&lt;$O$509)</f>
        <v>0</v>
      </c>
      <c r="AF290" s="6" t="b">
        <f>OR(Tabla61311[[#This Row],[Tiempo_normal (ns)]]&gt;$P$508,Tabla61311[[#This Row],[Tiempo_normal (ns)]]&lt;$P$509)</f>
        <v>0</v>
      </c>
    </row>
    <row r="291" spans="2:32" x14ac:dyDescent="0.3">
      <c r="B291">
        <v>288</v>
      </c>
      <c r="C291">
        <v>4484</v>
      </c>
      <c r="D291">
        <v>4016</v>
      </c>
      <c r="E291">
        <v>288</v>
      </c>
      <c r="F291">
        <v>44970</v>
      </c>
      <c r="G291">
        <v>44409</v>
      </c>
      <c r="H291">
        <v>288</v>
      </c>
      <c r="I291">
        <v>381210</v>
      </c>
      <c r="J291">
        <v>423925</v>
      </c>
      <c r="K291">
        <v>288</v>
      </c>
      <c r="L291" s="35">
        <v>4099960</v>
      </c>
      <c r="M291" s="35">
        <v>4104980</v>
      </c>
      <c r="N291">
        <v>288</v>
      </c>
      <c r="O291" s="35">
        <v>40937000</v>
      </c>
      <c r="P291" s="35">
        <v>39685100</v>
      </c>
      <c r="R291" s="7">
        <v>288</v>
      </c>
      <c r="S291" t="b">
        <f>OR(Tabla197[[#This Row],[Tiempo_lineal (ns)]]&gt;$C$508,Tabla197[[#This Row],[Tiempo_lineal (ns)]]&lt;$C$509)</f>
        <v>0</v>
      </c>
      <c r="T291" t="b">
        <f>OR(Tabla197[[#This Row],[Tiempo_normal (ns)]]&gt;$D$508,Tabla197[[#This Row],[Tiempo_normal (ns)]]&lt;$D$509)</f>
        <v>0</v>
      </c>
      <c r="U291" s="7">
        <v>288</v>
      </c>
      <c r="V291" t="b">
        <f>OR(Tabla3108[[#This Row],[Tiempo_lineal (ns)]]&gt;$F$508,Tabla3108[[#This Row],[Tiempo_lineal (ns)]]&lt;$F$509)</f>
        <v>1</v>
      </c>
      <c r="W291" t="b">
        <f>OR(Tabla3108[[#This Row],[Tiempo_normal (ns)]]&gt;$G$508,Tabla3108[[#This Row],[Tiempo_normal (ns)]]&lt;$G$509)</f>
        <v>1</v>
      </c>
      <c r="X291" s="7">
        <v>288</v>
      </c>
      <c r="Y291" t="b">
        <f>OR(Tabla4119[[#This Row],[Tiempo_lineal (ns)]]&gt;$I$508,Tabla4119[[#This Row],[Tiempo_lineal (ns)]]&lt;$I$509)</f>
        <v>0</v>
      </c>
      <c r="Z291" t="b">
        <f>OR(Tabla4119[[#This Row],[Tiempo_normal (ns)]]&gt;$J$508,Tabla4119[[#This Row],[Tiempo_normal (ns)]]&lt;$J$509)</f>
        <v>0</v>
      </c>
      <c r="AA291" s="7">
        <v>288</v>
      </c>
      <c r="AB291" t="b">
        <f>OR(Tabla51210[[#This Row],[Tiempo_lineal (ns)]]&gt;$L$508,Tabla51210[[#This Row],[Tiempo_lineal (ns)]]&lt;$L$509)</f>
        <v>0</v>
      </c>
      <c r="AC291" t="b">
        <f>OR(Tabla51210[[#This Row],[Tiempo_normal (ns)]]&gt;$M$508,Tabla51210[[#This Row],[Tiempo_normal (ns)]]&lt;$M$509)</f>
        <v>0</v>
      </c>
      <c r="AD291" s="7">
        <v>288</v>
      </c>
      <c r="AE291" t="b">
        <f>OR(Tabla61311[[#This Row],[Tiempo_lineal (ns)]]&gt;$O$508,Tabla61311[[#This Row],[Tiempo_lineal (ns)]]&lt;$O$509)</f>
        <v>0</v>
      </c>
      <c r="AF291" s="6" t="b">
        <f>OR(Tabla61311[[#This Row],[Tiempo_normal (ns)]]&gt;$P$508,Tabla61311[[#This Row],[Tiempo_normal (ns)]]&lt;$P$509)</f>
        <v>0</v>
      </c>
    </row>
    <row r="292" spans="2:32" x14ac:dyDescent="0.3">
      <c r="B292">
        <v>289</v>
      </c>
      <c r="C292">
        <v>4585</v>
      </c>
      <c r="D292">
        <v>3931</v>
      </c>
      <c r="E292">
        <v>289</v>
      </c>
      <c r="F292">
        <v>38467</v>
      </c>
      <c r="G292">
        <v>42042</v>
      </c>
      <c r="H292">
        <v>289</v>
      </c>
      <c r="I292">
        <v>377338</v>
      </c>
      <c r="J292">
        <v>376450</v>
      </c>
      <c r="K292">
        <v>289</v>
      </c>
      <c r="L292" s="35">
        <v>3998950</v>
      </c>
      <c r="M292" s="35">
        <v>4038370</v>
      </c>
      <c r="N292">
        <v>289</v>
      </c>
      <c r="O292" s="35">
        <v>42844300</v>
      </c>
      <c r="P292" s="35">
        <v>40454400</v>
      </c>
      <c r="R292" s="5">
        <v>289</v>
      </c>
      <c r="S292" t="b">
        <f>OR(Tabla197[[#This Row],[Tiempo_lineal (ns)]]&gt;$C$508,Tabla197[[#This Row],[Tiempo_lineal (ns)]]&lt;$C$509)</f>
        <v>0</v>
      </c>
      <c r="T292" t="b">
        <f>OR(Tabla197[[#This Row],[Tiempo_normal (ns)]]&gt;$D$508,Tabla197[[#This Row],[Tiempo_normal (ns)]]&lt;$D$509)</f>
        <v>0</v>
      </c>
      <c r="U292" s="5">
        <v>289</v>
      </c>
      <c r="V292" t="b">
        <f>OR(Tabla3108[[#This Row],[Tiempo_lineal (ns)]]&gt;$F$508,Tabla3108[[#This Row],[Tiempo_lineal (ns)]]&lt;$F$509)</f>
        <v>0</v>
      </c>
      <c r="W292" t="b">
        <f>OR(Tabla3108[[#This Row],[Tiempo_normal (ns)]]&gt;$G$508,Tabla3108[[#This Row],[Tiempo_normal (ns)]]&lt;$G$509)</f>
        <v>1</v>
      </c>
      <c r="X292" s="5">
        <v>289</v>
      </c>
      <c r="Y292" t="b">
        <f>OR(Tabla4119[[#This Row],[Tiempo_lineal (ns)]]&gt;$I$508,Tabla4119[[#This Row],[Tiempo_lineal (ns)]]&lt;$I$509)</f>
        <v>0</v>
      </c>
      <c r="Z292" t="b">
        <f>OR(Tabla4119[[#This Row],[Tiempo_normal (ns)]]&gt;$J$508,Tabla4119[[#This Row],[Tiempo_normal (ns)]]&lt;$J$509)</f>
        <v>0</v>
      </c>
      <c r="AA292" s="5">
        <v>289</v>
      </c>
      <c r="AB292" t="b">
        <f>OR(Tabla51210[[#This Row],[Tiempo_lineal (ns)]]&gt;$L$508,Tabla51210[[#This Row],[Tiempo_lineal (ns)]]&lt;$L$509)</f>
        <v>0</v>
      </c>
      <c r="AC292" t="b">
        <f>OR(Tabla51210[[#This Row],[Tiempo_normal (ns)]]&gt;$M$508,Tabla51210[[#This Row],[Tiempo_normal (ns)]]&lt;$M$509)</f>
        <v>0</v>
      </c>
      <c r="AD292" s="5">
        <v>289</v>
      </c>
      <c r="AE292" t="b">
        <f>OR(Tabla61311[[#This Row],[Tiempo_lineal (ns)]]&gt;$O$508,Tabla61311[[#This Row],[Tiempo_lineal (ns)]]&lt;$O$509)</f>
        <v>0</v>
      </c>
      <c r="AF292" s="6" t="b">
        <f>OR(Tabla61311[[#This Row],[Tiempo_normal (ns)]]&gt;$P$508,Tabla61311[[#This Row],[Tiempo_normal (ns)]]&lt;$P$509)</f>
        <v>0</v>
      </c>
    </row>
    <row r="293" spans="2:32" x14ac:dyDescent="0.3">
      <c r="B293">
        <v>290</v>
      </c>
      <c r="C293">
        <v>4434</v>
      </c>
      <c r="D293">
        <v>3889</v>
      </c>
      <c r="E293">
        <v>290</v>
      </c>
      <c r="F293">
        <v>38399</v>
      </c>
      <c r="G293">
        <v>40396</v>
      </c>
      <c r="H293">
        <v>290</v>
      </c>
      <c r="I293">
        <v>380358</v>
      </c>
      <c r="J293">
        <v>430900</v>
      </c>
      <c r="K293">
        <v>290</v>
      </c>
      <c r="L293" s="35">
        <v>4026690</v>
      </c>
      <c r="M293" s="35">
        <v>4112070</v>
      </c>
      <c r="N293">
        <v>290</v>
      </c>
      <c r="O293" s="35">
        <v>41344800</v>
      </c>
      <c r="P293" s="35">
        <v>41068500</v>
      </c>
      <c r="R293" s="7">
        <v>290</v>
      </c>
      <c r="S293" t="b">
        <f>OR(Tabla197[[#This Row],[Tiempo_lineal (ns)]]&gt;$C$508,Tabla197[[#This Row],[Tiempo_lineal (ns)]]&lt;$C$509)</f>
        <v>0</v>
      </c>
      <c r="T293" t="b">
        <f>OR(Tabla197[[#This Row],[Tiempo_normal (ns)]]&gt;$D$508,Tabla197[[#This Row],[Tiempo_normal (ns)]]&lt;$D$509)</f>
        <v>0</v>
      </c>
      <c r="U293" s="7">
        <v>290</v>
      </c>
      <c r="V293" t="b">
        <f>OR(Tabla3108[[#This Row],[Tiempo_lineal (ns)]]&gt;$F$508,Tabla3108[[#This Row],[Tiempo_lineal (ns)]]&lt;$F$509)</f>
        <v>0</v>
      </c>
      <c r="W293" t="b">
        <f>OR(Tabla3108[[#This Row],[Tiempo_normal (ns)]]&gt;$G$508,Tabla3108[[#This Row],[Tiempo_normal (ns)]]&lt;$G$509)</f>
        <v>0</v>
      </c>
      <c r="X293" s="7">
        <v>290</v>
      </c>
      <c r="Y293" t="b">
        <f>OR(Tabla4119[[#This Row],[Tiempo_lineal (ns)]]&gt;$I$508,Tabla4119[[#This Row],[Tiempo_lineal (ns)]]&lt;$I$509)</f>
        <v>0</v>
      </c>
      <c r="Z293" t="b">
        <f>OR(Tabla4119[[#This Row],[Tiempo_normal (ns)]]&gt;$J$508,Tabla4119[[#This Row],[Tiempo_normal (ns)]]&lt;$J$509)</f>
        <v>0</v>
      </c>
      <c r="AA293" s="7">
        <v>290</v>
      </c>
      <c r="AB293" t="b">
        <f>OR(Tabla51210[[#This Row],[Tiempo_lineal (ns)]]&gt;$L$508,Tabla51210[[#This Row],[Tiempo_lineal (ns)]]&lt;$L$509)</f>
        <v>0</v>
      </c>
      <c r="AC293" t="b">
        <f>OR(Tabla51210[[#This Row],[Tiempo_normal (ns)]]&gt;$M$508,Tabla51210[[#This Row],[Tiempo_normal (ns)]]&lt;$M$509)</f>
        <v>0</v>
      </c>
      <c r="AD293" s="7">
        <v>290</v>
      </c>
      <c r="AE293" t="b">
        <f>OR(Tabla61311[[#This Row],[Tiempo_lineal (ns)]]&gt;$O$508,Tabla61311[[#This Row],[Tiempo_lineal (ns)]]&lt;$O$509)</f>
        <v>0</v>
      </c>
      <c r="AF293" s="6" t="b">
        <f>OR(Tabla61311[[#This Row],[Tiempo_normal (ns)]]&gt;$P$508,Tabla61311[[#This Row],[Tiempo_normal (ns)]]&lt;$P$509)</f>
        <v>0</v>
      </c>
    </row>
    <row r="294" spans="2:32" x14ac:dyDescent="0.3">
      <c r="B294">
        <v>291</v>
      </c>
      <c r="C294">
        <v>4449</v>
      </c>
      <c r="D294">
        <v>4126</v>
      </c>
      <c r="E294">
        <v>291</v>
      </c>
      <c r="F294">
        <v>42526</v>
      </c>
      <c r="G294">
        <v>44855</v>
      </c>
      <c r="H294">
        <v>291</v>
      </c>
      <c r="I294">
        <v>436522</v>
      </c>
      <c r="J294">
        <v>446782</v>
      </c>
      <c r="K294">
        <v>291</v>
      </c>
      <c r="L294" s="35">
        <v>4204240</v>
      </c>
      <c r="M294" s="35">
        <v>3928070</v>
      </c>
      <c r="N294">
        <v>291</v>
      </c>
      <c r="O294" s="35">
        <v>41786500</v>
      </c>
      <c r="P294" s="35">
        <v>44292400</v>
      </c>
      <c r="R294" s="5">
        <v>291</v>
      </c>
      <c r="S294" t="b">
        <f>OR(Tabla197[[#This Row],[Tiempo_lineal (ns)]]&gt;$C$508,Tabla197[[#This Row],[Tiempo_lineal (ns)]]&lt;$C$509)</f>
        <v>0</v>
      </c>
      <c r="T294" t="b">
        <f>OR(Tabla197[[#This Row],[Tiempo_normal (ns)]]&gt;$D$508,Tabla197[[#This Row],[Tiempo_normal (ns)]]&lt;$D$509)</f>
        <v>0</v>
      </c>
      <c r="U294" s="5">
        <v>291</v>
      </c>
      <c r="V294" t="b">
        <f>OR(Tabla3108[[#This Row],[Tiempo_lineal (ns)]]&gt;$F$508,Tabla3108[[#This Row],[Tiempo_lineal (ns)]]&lt;$F$509)</f>
        <v>0</v>
      </c>
      <c r="W294" t="b">
        <f>OR(Tabla3108[[#This Row],[Tiempo_normal (ns)]]&gt;$G$508,Tabla3108[[#This Row],[Tiempo_normal (ns)]]&lt;$G$509)</f>
        <v>1</v>
      </c>
      <c r="X294" s="5">
        <v>291</v>
      </c>
      <c r="Y294" t="b">
        <f>OR(Tabla4119[[#This Row],[Tiempo_lineal (ns)]]&gt;$I$508,Tabla4119[[#This Row],[Tiempo_lineal (ns)]]&lt;$I$509)</f>
        <v>0</v>
      </c>
      <c r="Z294" t="b">
        <f>OR(Tabla4119[[#This Row],[Tiempo_normal (ns)]]&gt;$J$508,Tabla4119[[#This Row],[Tiempo_normal (ns)]]&lt;$J$509)</f>
        <v>0</v>
      </c>
      <c r="AA294" s="5">
        <v>291</v>
      </c>
      <c r="AB294" t="b">
        <f>OR(Tabla51210[[#This Row],[Tiempo_lineal (ns)]]&gt;$L$508,Tabla51210[[#This Row],[Tiempo_lineal (ns)]]&lt;$L$509)</f>
        <v>0</v>
      </c>
      <c r="AC294" t="b">
        <f>OR(Tabla51210[[#This Row],[Tiempo_normal (ns)]]&gt;$M$508,Tabla51210[[#This Row],[Tiempo_normal (ns)]]&lt;$M$509)</f>
        <v>0</v>
      </c>
      <c r="AD294" s="5">
        <v>291</v>
      </c>
      <c r="AE294" t="b">
        <f>OR(Tabla61311[[#This Row],[Tiempo_lineal (ns)]]&gt;$O$508,Tabla61311[[#This Row],[Tiempo_lineal (ns)]]&lt;$O$509)</f>
        <v>0</v>
      </c>
      <c r="AF294" s="6" t="b">
        <f>OR(Tabla61311[[#This Row],[Tiempo_normal (ns)]]&gt;$P$508,Tabla61311[[#This Row],[Tiempo_normal (ns)]]&lt;$P$509)</f>
        <v>0</v>
      </c>
    </row>
    <row r="295" spans="2:32" x14ac:dyDescent="0.3">
      <c r="B295">
        <v>292</v>
      </c>
      <c r="C295">
        <v>4777</v>
      </c>
      <c r="D295">
        <v>4296</v>
      </c>
      <c r="E295">
        <v>292</v>
      </c>
      <c r="F295">
        <v>41160</v>
      </c>
      <c r="G295">
        <v>42657</v>
      </c>
      <c r="H295">
        <v>292</v>
      </c>
      <c r="I295">
        <v>419370</v>
      </c>
      <c r="J295">
        <v>388225</v>
      </c>
      <c r="K295">
        <v>292</v>
      </c>
      <c r="L295" s="35">
        <v>4069230</v>
      </c>
      <c r="M295" s="35">
        <v>4314510</v>
      </c>
      <c r="N295">
        <v>292</v>
      </c>
      <c r="O295" s="35">
        <v>46299000</v>
      </c>
      <c r="P295" s="35">
        <v>39450200</v>
      </c>
      <c r="R295" s="7">
        <v>292</v>
      </c>
      <c r="S295" t="b">
        <f>OR(Tabla197[[#This Row],[Tiempo_lineal (ns)]]&gt;$C$508,Tabla197[[#This Row],[Tiempo_lineal (ns)]]&lt;$C$509)</f>
        <v>0</v>
      </c>
      <c r="T295" t="b">
        <f>OR(Tabla197[[#This Row],[Tiempo_normal (ns)]]&gt;$D$508,Tabla197[[#This Row],[Tiempo_normal (ns)]]&lt;$D$509)</f>
        <v>0</v>
      </c>
      <c r="U295" s="7">
        <v>292</v>
      </c>
      <c r="V295" t="b">
        <f>OR(Tabla3108[[#This Row],[Tiempo_lineal (ns)]]&gt;$F$508,Tabla3108[[#This Row],[Tiempo_lineal (ns)]]&lt;$F$509)</f>
        <v>0</v>
      </c>
      <c r="W295" t="b">
        <f>OR(Tabla3108[[#This Row],[Tiempo_normal (ns)]]&gt;$G$508,Tabla3108[[#This Row],[Tiempo_normal (ns)]]&lt;$G$509)</f>
        <v>1</v>
      </c>
      <c r="X295" s="7">
        <v>292</v>
      </c>
      <c r="Y295" t="b">
        <f>OR(Tabla4119[[#This Row],[Tiempo_lineal (ns)]]&gt;$I$508,Tabla4119[[#This Row],[Tiempo_lineal (ns)]]&lt;$I$509)</f>
        <v>0</v>
      </c>
      <c r="Z295" t="b">
        <f>OR(Tabla4119[[#This Row],[Tiempo_normal (ns)]]&gt;$J$508,Tabla4119[[#This Row],[Tiempo_normal (ns)]]&lt;$J$509)</f>
        <v>0</v>
      </c>
      <c r="AA295" s="7">
        <v>292</v>
      </c>
      <c r="AB295" t="b">
        <f>OR(Tabla51210[[#This Row],[Tiempo_lineal (ns)]]&gt;$L$508,Tabla51210[[#This Row],[Tiempo_lineal (ns)]]&lt;$L$509)</f>
        <v>0</v>
      </c>
      <c r="AC295" t="b">
        <f>OR(Tabla51210[[#This Row],[Tiempo_normal (ns)]]&gt;$M$508,Tabla51210[[#This Row],[Tiempo_normal (ns)]]&lt;$M$509)</f>
        <v>0</v>
      </c>
      <c r="AD295" s="7">
        <v>292</v>
      </c>
      <c r="AE295" t="b">
        <f>OR(Tabla61311[[#This Row],[Tiempo_lineal (ns)]]&gt;$O$508,Tabla61311[[#This Row],[Tiempo_lineal (ns)]]&lt;$O$509)</f>
        <v>0</v>
      </c>
      <c r="AF295" s="6" t="b">
        <f>OR(Tabla61311[[#This Row],[Tiempo_normal (ns)]]&gt;$P$508,Tabla61311[[#This Row],[Tiempo_normal (ns)]]&lt;$P$509)</f>
        <v>0</v>
      </c>
    </row>
    <row r="296" spans="2:32" x14ac:dyDescent="0.3">
      <c r="B296">
        <v>293</v>
      </c>
      <c r="C296">
        <v>4360</v>
      </c>
      <c r="D296">
        <v>4001</v>
      </c>
      <c r="E296">
        <v>293</v>
      </c>
      <c r="F296">
        <v>38663</v>
      </c>
      <c r="G296">
        <v>37828</v>
      </c>
      <c r="H296">
        <v>293</v>
      </c>
      <c r="I296">
        <v>380494</v>
      </c>
      <c r="J296">
        <v>407830</v>
      </c>
      <c r="K296">
        <v>293</v>
      </c>
      <c r="L296" s="35">
        <v>4009460</v>
      </c>
      <c r="M296" s="35">
        <v>3989500</v>
      </c>
      <c r="N296">
        <v>293</v>
      </c>
      <c r="O296" s="35">
        <v>42275100</v>
      </c>
      <c r="P296" s="35">
        <v>39999800</v>
      </c>
      <c r="R296" s="5">
        <v>293</v>
      </c>
      <c r="S296" t="b">
        <f>OR(Tabla197[[#This Row],[Tiempo_lineal (ns)]]&gt;$C$508,Tabla197[[#This Row],[Tiempo_lineal (ns)]]&lt;$C$509)</f>
        <v>0</v>
      </c>
      <c r="T296" t="b">
        <f>OR(Tabla197[[#This Row],[Tiempo_normal (ns)]]&gt;$D$508,Tabla197[[#This Row],[Tiempo_normal (ns)]]&lt;$D$509)</f>
        <v>0</v>
      </c>
      <c r="U296" s="5">
        <v>293</v>
      </c>
      <c r="V296" t="b">
        <f>OR(Tabla3108[[#This Row],[Tiempo_lineal (ns)]]&gt;$F$508,Tabla3108[[#This Row],[Tiempo_lineal (ns)]]&lt;$F$509)</f>
        <v>0</v>
      </c>
      <c r="W296" t="b">
        <f>OR(Tabla3108[[#This Row],[Tiempo_normal (ns)]]&gt;$G$508,Tabla3108[[#This Row],[Tiempo_normal (ns)]]&lt;$G$509)</f>
        <v>0</v>
      </c>
      <c r="X296" s="5">
        <v>293</v>
      </c>
      <c r="Y296" t="b">
        <f>OR(Tabla4119[[#This Row],[Tiempo_lineal (ns)]]&gt;$I$508,Tabla4119[[#This Row],[Tiempo_lineal (ns)]]&lt;$I$509)</f>
        <v>0</v>
      </c>
      <c r="Z296" t="b">
        <f>OR(Tabla4119[[#This Row],[Tiempo_normal (ns)]]&gt;$J$508,Tabla4119[[#This Row],[Tiempo_normal (ns)]]&lt;$J$509)</f>
        <v>0</v>
      </c>
      <c r="AA296" s="5">
        <v>293</v>
      </c>
      <c r="AB296" t="b">
        <f>OR(Tabla51210[[#This Row],[Tiempo_lineal (ns)]]&gt;$L$508,Tabla51210[[#This Row],[Tiempo_lineal (ns)]]&lt;$L$509)</f>
        <v>0</v>
      </c>
      <c r="AC296" t="b">
        <f>OR(Tabla51210[[#This Row],[Tiempo_normal (ns)]]&gt;$M$508,Tabla51210[[#This Row],[Tiempo_normal (ns)]]&lt;$M$509)</f>
        <v>0</v>
      </c>
      <c r="AD296" s="5">
        <v>293</v>
      </c>
      <c r="AE296" t="b">
        <f>OR(Tabla61311[[#This Row],[Tiempo_lineal (ns)]]&gt;$O$508,Tabla61311[[#This Row],[Tiempo_lineal (ns)]]&lt;$O$509)</f>
        <v>0</v>
      </c>
      <c r="AF296" s="6" t="b">
        <f>OR(Tabla61311[[#This Row],[Tiempo_normal (ns)]]&gt;$P$508,Tabla61311[[#This Row],[Tiempo_normal (ns)]]&lt;$P$509)</f>
        <v>0</v>
      </c>
    </row>
    <row r="297" spans="2:32" x14ac:dyDescent="0.3">
      <c r="B297">
        <v>294</v>
      </c>
      <c r="C297">
        <v>4346</v>
      </c>
      <c r="D297">
        <v>3919</v>
      </c>
      <c r="E297">
        <v>294</v>
      </c>
      <c r="F297">
        <v>38396</v>
      </c>
      <c r="G297">
        <v>38011</v>
      </c>
      <c r="H297">
        <v>294</v>
      </c>
      <c r="I297">
        <v>391306</v>
      </c>
      <c r="J297">
        <v>379482</v>
      </c>
      <c r="K297">
        <v>294</v>
      </c>
      <c r="L297" s="35">
        <v>4080830</v>
      </c>
      <c r="M297" s="35">
        <v>3980520</v>
      </c>
      <c r="N297">
        <v>294</v>
      </c>
      <c r="O297" s="35">
        <v>46249700</v>
      </c>
      <c r="P297" s="35">
        <v>41911300</v>
      </c>
      <c r="R297" s="7">
        <v>294</v>
      </c>
      <c r="S297" t="b">
        <f>OR(Tabla197[[#This Row],[Tiempo_lineal (ns)]]&gt;$C$508,Tabla197[[#This Row],[Tiempo_lineal (ns)]]&lt;$C$509)</f>
        <v>0</v>
      </c>
      <c r="T297" t="b">
        <f>OR(Tabla197[[#This Row],[Tiempo_normal (ns)]]&gt;$D$508,Tabla197[[#This Row],[Tiempo_normal (ns)]]&lt;$D$509)</f>
        <v>0</v>
      </c>
      <c r="U297" s="7">
        <v>294</v>
      </c>
      <c r="V297" t="b">
        <f>OR(Tabla3108[[#This Row],[Tiempo_lineal (ns)]]&gt;$F$508,Tabla3108[[#This Row],[Tiempo_lineal (ns)]]&lt;$F$509)</f>
        <v>0</v>
      </c>
      <c r="W297" t="b">
        <f>OR(Tabla3108[[#This Row],[Tiempo_normal (ns)]]&gt;$G$508,Tabla3108[[#This Row],[Tiempo_normal (ns)]]&lt;$G$509)</f>
        <v>0</v>
      </c>
      <c r="X297" s="7">
        <v>294</v>
      </c>
      <c r="Y297" t="b">
        <f>OR(Tabla4119[[#This Row],[Tiempo_lineal (ns)]]&gt;$I$508,Tabla4119[[#This Row],[Tiempo_lineal (ns)]]&lt;$I$509)</f>
        <v>0</v>
      </c>
      <c r="Z297" t="b">
        <f>OR(Tabla4119[[#This Row],[Tiempo_normal (ns)]]&gt;$J$508,Tabla4119[[#This Row],[Tiempo_normal (ns)]]&lt;$J$509)</f>
        <v>0</v>
      </c>
      <c r="AA297" s="7">
        <v>294</v>
      </c>
      <c r="AB297" t="b">
        <f>OR(Tabla51210[[#This Row],[Tiempo_lineal (ns)]]&gt;$L$508,Tabla51210[[#This Row],[Tiempo_lineal (ns)]]&lt;$L$509)</f>
        <v>0</v>
      </c>
      <c r="AC297" t="b">
        <f>OR(Tabla51210[[#This Row],[Tiempo_normal (ns)]]&gt;$M$508,Tabla51210[[#This Row],[Tiempo_normal (ns)]]&lt;$M$509)</f>
        <v>0</v>
      </c>
      <c r="AD297" s="7">
        <v>294</v>
      </c>
      <c r="AE297" t="b">
        <f>OR(Tabla61311[[#This Row],[Tiempo_lineal (ns)]]&gt;$O$508,Tabla61311[[#This Row],[Tiempo_lineal (ns)]]&lt;$O$509)</f>
        <v>0</v>
      </c>
      <c r="AF297" s="6" t="b">
        <f>OR(Tabla61311[[#This Row],[Tiempo_normal (ns)]]&gt;$P$508,Tabla61311[[#This Row],[Tiempo_normal (ns)]]&lt;$P$509)</f>
        <v>0</v>
      </c>
    </row>
    <row r="298" spans="2:32" x14ac:dyDescent="0.3">
      <c r="B298">
        <v>295</v>
      </c>
      <c r="C298">
        <v>4466</v>
      </c>
      <c r="D298">
        <v>4714</v>
      </c>
      <c r="E298">
        <v>295</v>
      </c>
      <c r="F298">
        <v>40607</v>
      </c>
      <c r="G298">
        <v>37646</v>
      </c>
      <c r="H298">
        <v>295</v>
      </c>
      <c r="I298">
        <v>379654</v>
      </c>
      <c r="J298">
        <v>376200</v>
      </c>
      <c r="K298">
        <v>295</v>
      </c>
      <c r="L298" s="35">
        <v>4055510</v>
      </c>
      <c r="M298" s="35">
        <v>3928910</v>
      </c>
      <c r="N298">
        <v>295</v>
      </c>
      <c r="O298" s="35">
        <v>41942100</v>
      </c>
      <c r="P298" s="35">
        <v>41303500</v>
      </c>
      <c r="R298" s="5">
        <v>295</v>
      </c>
      <c r="S298" t="b">
        <f>OR(Tabla197[[#This Row],[Tiempo_lineal (ns)]]&gt;$C$508,Tabla197[[#This Row],[Tiempo_lineal (ns)]]&lt;$C$509)</f>
        <v>0</v>
      </c>
      <c r="T298" t="b">
        <f>OR(Tabla197[[#This Row],[Tiempo_normal (ns)]]&gt;$D$508,Tabla197[[#This Row],[Tiempo_normal (ns)]]&lt;$D$509)</f>
        <v>0</v>
      </c>
      <c r="U298" s="5">
        <v>295</v>
      </c>
      <c r="V298" t="b">
        <f>OR(Tabla3108[[#This Row],[Tiempo_lineal (ns)]]&gt;$F$508,Tabla3108[[#This Row],[Tiempo_lineal (ns)]]&lt;$F$509)</f>
        <v>0</v>
      </c>
      <c r="W298" t="b">
        <f>OR(Tabla3108[[#This Row],[Tiempo_normal (ns)]]&gt;$G$508,Tabla3108[[#This Row],[Tiempo_normal (ns)]]&lt;$G$509)</f>
        <v>0</v>
      </c>
      <c r="X298" s="5">
        <v>295</v>
      </c>
      <c r="Y298" t="b">
        <f>OR(Tabla4119[[#This Row],[Tiempo_lineal (ns)]]&gt;$I$508,Tabla4119[[#This Row],[Tiempo_lineal (ns)]]&lt;$I$509)</f>
        <v>0</v>
      </c>
      <c r="Z298" t="b">
        <f>OR(Tabla4119[[#This Row],[Tiempo_normal (ns)]]&gt;$J$508,Tabla4119[[#This Row],[Tiempo_normal (ns)]]&lt;$J$509)</f>
        <v>0</v>
      </c>
      <c r="AA298" s="5">
        <v>295</v>
      </c>
      <c r="AB298" t="b">
        <f>OR(Tabla51210[[#This Row],[Tiempo_lineal (ns)]]&gt;$L$508,Tabla51210[[#This Row],[Tiempo_lineal (ns)]]&lt;$L$509)</f>
        <v>0</v>
      </c>
      <c r="AC298" t="b">
        <f>OR(Tabla51210[[#This Row],[Tiempo_normal (ns)]]&gt;$M$508,Tabla51210[[#This Row],[Tiempo_normal (ns)]]&lt;$M$509)</f>
        <v>0</v>
      </c>
      <c r="AD298" s="5">
        <v>295</v>
      </c>
      <c r="AE298" t="b">
        <f>OR(Tabla61311[[#This Row],[Tiempo_lineal (ns)]]&gt;$O$508,Tabla61311[[#This Row],[Tiempo_lineal (ns)]]&lt;$O$509)</f>
        <v>0</v>
      </c>
      <c r="AF298" s="6" t="b">
        <f>OR(Tabla61311[[#This Row],[Tiempo_normal (ns)]]&gt;$P$508,Tabla61311[[#This Row],[Tiempo_normal (ns)]]&lt;$P$509)</f>
        <v>0</v>
      </c>
    </row>
    <row r="299" spans="2:32" x14ac:dyDescent="0.3">
      <c r="B299">
        <v>296</v>
      </c>
      <c r="C299">
        <v>5109</v>
      </c>
      <c r="D299">
        <v>4832</v>
      </c>
      <c r="E299">
        <v>296</v>
      </c>
      <c r="F299">
        <v>38689</v>
      </c>
      <c r="G299">
        <v>37962</v>
      </c>
      <c r="H299">
        <v>296</v>
      </c>
      <c r="I299">
        <v>395849</v>
      </c>
      <c r="J299">
        <v>376314</v>
      </c>
      <c r="K299">
        <v>296</v>
      </c>
      <c r="L299" s="35">
        <v>4078890</v>
      </c>
      <c r="M299" s="35">
        <v>4022220</v>
      </c>
      <c r="N299">
        <v>296</v>
      </c>
      <c r="O299" s="35">
        <v>41313400</v>
      </c>
      <c r="P299" s="35">
        <v>40377100</v>
      </c>
      <c r="R299" s="7">
        <v>296</v>
      </c>
      <c r="S299" t="b">
        <f>OR(Tabla197[[#This Row],[Tiempo_lineal (ns)]]&gt;$C$508,Tabla197[[#This Row],[Tiempo_lineal (ns)]]&lt;$C$509)</f>
        <v>0</v>
      </c>
      <c r="T299" t="b">
        <f>OR(Tabla197[[#This Row],[Tiempo_normal (ns)]]&gt;$D$508,Tabla197[[#This Row],[Tiempo_normal (ns)]]&lt;$D$509)</f>
        <v>0</v>
      </c>
      <c r="U299" s="7">
        <v>296</v>
      </c>
      <c r="V299" t="b">
        <f>OR(Tabla3108[[#This Row],[Tiempo_lineal (ns)]]&gt;$F$508,Tabla3108[[#This Row],[Tiempo_lineal (ns)]]&lt;$F$509)</f>
        <v>0</v>
      </c>
      <c r="W299" t="b">
        <f>OR(Tabla3108[[#This Row],[Tiempo_normal (ns)]]&gt;$G$508,Tabla3108[[#This Row],[Tiempo_normal (ns)]]&lt;$G$509)</f>
        <v>0</v>
      </c>
      <c r="X299" s="7">
        <v>296</v>
      </c>
      <c r="Y299" t="b">
        <f>OR(Tabla4119[[#This Row],[Tiempo_lineal (ns)]]&gt;$I$508,Tabla4119[[#This Row],[Tiempo_lineal (ns)]]&lt;$I$509)</f>
        <v>0</v>
      </c>
      <c r="Z299" t="b">
        <f>OR(Tabla4119[[#This Row],[Tiempo_normal (ns)]]&gt;$J$508,Tabla4119[[#This Row],[Tiempo_normal (ns)]]&lt;$J$509)</f>
        <v>0</v>
      </c>
      <c r="AA299" s="7">
        <v>296</v>
      </c>
      <c r="AB299" t="b">
        <f>OR(Tabla51210[[#This Row],[Tiempo_lineal (ns)]]&gt;$L$508,Tabla51210[[#This Row],[Tiempo_lineal (ns)]]&lt;$L$509)</f>
        <v>0</v>
      </c>
      <c r="AC299" t="b">
        <f>OR(Tabla51210[[#This Row],[Tiempo_normal (ns)]]&gt;$M$508,Tabla51210[[#This Row],[Tiempo_normal (ns)]]&lt;$M$509)</f>
        <v>0</v>
      </c>
      <c r="AD299" s="7">
        <v>296</v>
      </c>
      <c r="AE299" t="b">
        <f>OR(Tabla61311[[#This Row],[Tiempo_lineal (ns)]]&gt;$O$508,Tabla61311[[#This Row],[Tiempo_lineal (ns)]]&lt;$O$509)</f>
        <v>0</v>
      </c>
      <c r="AF299" s="6" t="b">
        <f>OR(Tabla61311[[#This Row],[Tiempo_normal (ns)]]&gt;$P$508,Tabla61311[[#This Row],[Tiempo_normal (ns)]]&lt;$P$509)</f>
        <v>0</v>
      </c>
    </row>
    <row r="300" spans="2:32" x14ac:dyDescent="0.3">
      <c r="B300">
        <v>297</v>
      </c>
      <c r="C300">
        <v>5519</v>
      </c>
      <c r="D300">
        <v>4093</v>
      </c>
      <c r="E300">
        <v>297</v>
      </c>
      <c r="F300">
        <v>40810</v>
      </c>
      <c r="G300">
        <v>47904</v>
      </c>
      <c r="H300">
        <v>297</v>
      </c>
      <c r="I300">
        <v>385639</v>
      </c>
      <c r="J300">
        <v>388777</v>
      </c>
      <c r="K300">
        <v>297</v>
      </c>
      <c r="L300" s="35">
        <v>4015060</v>
      </c>
      <c r="M300" s="35">
        <v>4038710</v>
      </c>
      <c r="N300">
        <v>297</v>
      </c>
      <c r="O300" s="35">
        <v>42313000</v>
      </c>
      <c r="P300" s="35">
        <v>40180900</v>
      </c>
      <c r="R300" s="5">
        <v>297</v>
      </c>
      <c r="S300" t="b">
        <f>OR(Tabla197[[#This Row],[Tiempo_lineal (ns)]]&gt;$C$508,Tabla197[[#This Row],[Tiempo_lineal (ns)]]&lt;$C$509)</f>
        <v>0</v>
      </c>
      <c r="T300" t="b">
        <f>OR(Tabla197[[#This Row],[Tiempo_normal (ns)]]&gt;$D$508,Tabla197[[#This Row],[Tiempo_normal (ns)]]&lt;$D$509)</f>
        <v>0</v>
      </c>
      <c r="U300" s="5">
        <v>297</v>
      </c>
      <c r="V300" t="b">
        <f>OR(Tabla3108[[#This Row],[Tiempo_lineal (ns)]]&gt;$F$508,Tabla3108[[#This Row],[Tiempo_lineal (ns)]]&lt;$F$509)</f>
        <v>0</v>
      </c>
      <c r="W300" t="b">
        <f>OR(Tabla3108[[#This Row],[Tiempo_normal (ns)]]&gt;$G$508,Tabla3108[[#This Row],[Tiempo_normal (ns)]]&lt;$G$509)</f>
        <v>1</v>
      </c>
      <c r="X300" s="5">
        <v>297</v>
      </c>
      <c r="Y300" t="b">
        <f>OR(Tabla4119[[#This Row],[Tiempo_lineal (ns)]]&gt;$I$508,Tabla4119[[#This Row],[Tiempo_lineal (ns)]]&lt;$I$509)</f>
        <v>0</v>
      </c>
      <c r="Z300" t="b">
        <f>OR(Tabla4119[[#This Row],[Tiempo_normal (ns)]]&gt;$J$508,Tabla4119[[#This Row],[Tiempo_normal (ns)]]&lt;$J$509)</f>
        <v>0</v>
      </c>
      <c r="AA300" s="5">
        <v>297</v>
      </c>
      <c r="AB300" t="b">
        <f>OR(Tabla51210[[#This Row],[Tiempo_lineal (ns)]]&gt;$L$508,Tabla51210[[#This Row],[Tiempo_lineal (ns)]]&lt;$L$509)</f>
        <v>0</v>
      </c>
      <c r="AC300" t="b">
        <f>OR(Tabla51210[[#This Row],[Tiempo_normal (ns)]]&gt;$M$508,Tabla51210[[#This Row],[Tiempo_normal (ns)]]&lt;$M$509)</f>
        <v>0</v>
      </c>
      <c r="AD300" s="5">
        <v>297</v>
      </c>
      <c r="AE300" t="b">
        <f>OR(Tabla61311[[#This Row],[Tiempo_lineal (ns)]]&gt;$O$508,Tabla61311[[#This Row],[Tiempo_lineal (ns)]]&lt;$O$509)</f>
        <v>0</v>
      </c>
      <c r="AF300" s="6" t="b">
        <f>OR(Tabla61311[[#This Row],[Tiempo_normal (ns)]]&gt;$P$508,Tabla61311[[#This Row],[Tiempo_normal (ns)]]&lt;$P$509)</f>
        <v>0</v>
      </c>
    </row>
    <row r="301" spans="2:32" x14ac:dyDescent="0.3">
      <c r="B301">
        <v>298</v>
      </c>
      <c r="C301">
        <v>4536</v>
      </c>
      <c r="D301">
        <v>4398</v>
      </c>
      <c r="E301">
        <v>298</v>
      </c>
      <c r="F301">
        <v>43939</v>
      </c>
      <c r="G301">
        <v>42427</v>
      </c>
      <c r="H301">
        <v>298</v>
      </c>
      <c r="I301">
        <v>382518</v>
      </c>
      <c r="J301">
        <v>375968</v>
      </c>
      <c r="K301">
        <v>298</v>
      </c>
      <c r="L301" s="35">
        <v>4049280</v>
      </c>
      <c r="M301" s="35">
        <v>3939010</v>
      </c>
      <c r="N301">
        <v>298</v>
      </c>
      <c r="O301" s="35">
        <v>47618500</v>
      </c>
      <c r="P301" s="35">
        <v>40034900</v>
      </c>
      <c r="R301" s="7">
        <v>298</v>
      </c>
      <c r="S301" t="b">
        <f>OR(Tabla197[[#This Row],[Tiempo_lineal (ns)]]&gt;$C$508,Tabla197[[#This Row],[Tiempo_lineal (ns)]]&lt;$C$509)</f>
        <v>0</v>
      </c>
      <c r="T301" t="b">
        <f>OR(Tabla197[[#This Row],[Tiempo_normal (ns)]]&gt;$D$508,Tabla197[[#This Row],[Tiempo_normal (ns)]]&lt;$D$509)</f>
        <v>0</v>
      </c>
      <c r="U301" s="7">
        <v>298</v>
      </c>
      <c r="V301" t="b">
        <f>OR(Tabla3108[[#This Row],[Tiempo_lineal (ns)]]&gt;$F$508,Tabla3108[[#This Row],[Tiempo_lineal (ns)]]&lt;$F$509)</f>
        <v>1</v>
      </c>
      <c r="W301" t="b">
        <f>OR(Tabla3108[[#This Row],[Tiempo_normal (ns)]]&gt;$G$508,Tabla3108[[#This Row],[Tiempo_normal (ns)]]&lt;$G$509)</f>
        <v>1</v>
      </c>
      <c r="X301" s="7">
        <v>298</v>
      </c>
      <c r="Y301" t="b">
        <f>OR(Tabla4119[[#This Row],[Tiempo_lineal (ns)]]&gt;$I$508,Tabla4119[[#This Row],[Tiempo_lineal (ns)]]&lt;$I$509)</f>
        <v>0</v>
      </c>
      <c r="Z301" t="b">
        <f>OR(Tabla4119[[#This Row],[Tiempo_normal (ns)]]&gt;$J$508,Tabla4119[[#This Row],[Tiempo_normal (ns)]]&lt;$J$509)</f>
        <v>0</v>
      </c>
      <c r="AA301" s="7">
        <v>298</v>
      </c>
      <c r="AB301" t="b">
        <f>OR(Tabla51210[[#This Row],[Tiempo_lineal (ns)]]&gt;$L$508,Tabla51210[[#This Row],[Tiempo_lineal (ns)]]&lt;$L$509)</f>
        <v>0</v>
      </c>
      <c r="AC301" t="b">
        <f>OR(Tabla51210[[#This Row],[Tiempo_normal (ns)]]&gt;$M$508,Tabla51210[[#This Row],[Tiempo_normal (ns)]]&lt;$M$509)</f>
        <v>0</v>
      </c>
      <c r="AD301" s="7">
        <v>298</v>
      </c>
      <c r="AE301" t="b">
        <f>OR(Tabla61311[[#This Row],[Tiempo_lineal (ns)]]&gt;$O$508,Tabla61311[[#This Row],[Tiempo_lineal (ns)]]&lt;$O$509)</f>
        <v>0</v>
      </c>
      <c r="AF301" s="6" t="b">
        <f>OR(Tabla61311[[#This Row],[Tiempo_normal (ns)]]&gt;$P$508,Tabla61311[[#This Row],[Tiempo_normal (ns)]]&lt;$P$509)</f>
        <v>0</v>
      </c>
    </row>
    <row r="302" spans="2:32" x14ac:dyDescent="0.3">
      <c r="B302">
        <v>299</v>
      </c>
      <c r="C302">
        <v>4803</v>
      </c>
      <c r="D302">
        <v>4425</v>
      </c>
      <c r="E302">
        <v>299</v>
      </c>
      <c r="F302">
        <v>40339</v>
      </c>
      <c r="G302">
        <v>37886</v>
      </c>
      <c r="H302">
        <v>299</v>
      </c>
      <c r="I302">
        <v>385437</v>
      </c>
      <c r="J302">
        <v>390023</v>
      </c>
      <c r="K302">
        <v>299</v>
      </c>
      <c r="L302" s="35">
        <v>4081120</v>
      </c>
      <c r="M302" s="35">
        <v>3864680</v>
      </c>
      <c r="N302">
        <v>299</v>
      </c>
      <c r="O302" s="35">
        <v>41075300</v>
      </c>
      <c r="P302" s="35">
        <v>40437300</v>
      </c>
      <c r="R302" s="5">
        <v>299</v>
      </c>
      <c r="S302" t="b">
        <f>OR(Tabla197[[#This Row],[Tiempo_lineal (ns)]]&gt;$C$508,Tabla197[[#This Row],[Tiempo_lineal (ns)]]&lt;$C$509)</f>
        <v>0</v>
      </c>
      <c r="T302" t="b">
        <f>OR(Tabla197[[#This Row],[Tiempo_normal (ns)]]&gt;$D$508,Tabla197[[#This Row],[Tiempo_normal (ns)]]&lt;$D$509)</f>
        <v>0</v>
      </c>
      <c r="U302" s="5">
        <v>299</v>
      </c>
      <c r="V302" t="b">
        <f>OR(Tabla3108[[#This Row],[Tiempo_lineal (ns)]]&gt;$F$508,Tabla3108[[#This Row],[Tiempo_lineal (ns)]]&lt;$F$509)</f>
        <v>0</v>
      </c>
      <c r="W302" t="b">
        <f>OR(Tabla3108[[#This Row],[Tiempo_normal (ns)]]&gt;$G$508,Tabla3108[[#This Row],[Tiempo_normal (ns)]]&lt;$G$509)</f>
        <v>0</v>
      </c>
      <c r="X302" s="5">
        <v>299</v>
      </c>
      <c r="Y302" t="b">
        <f>OR(Tabla4119[[#This Row],[Tiempo_lineal (ns)]]&gt;$I$508,Tabla4119[[#This Row],[Tiempo_lineal (ns)]]&lt;$I$509)</f>
        <v>0</v>
      </c>
      <c r="Z302" t="b">
        <f>OR(Tabla4119[[#This Row],[Tiempo_normal (ns)]]&gt;$J$508,Tabla4119[[#This Row],[Tiempo_normal (ns)]]&lt;$J$509)</f>
        <v>0</v>
      </c>
      <c r="AA302" s="5">
        <v>299</v>
      </c>
      <c r="AB302" t="b">
        <f>OR(Tabla51210[[#This Row],[Tiempo_lineal (ns)]]&gt;$L$508,Tabla51210[[#This Row],[Tiempo_lineal (ns)]]&lt;$L$509)</f>
        <v>0</v>
      </c>
      <c r="AC302" t="b">
        <f>OR(Tabla51210[[#This Row],[Tiempo_normal (ns)]]&gt;$M$508,Tabla51210[[#This Row],[Tiempo_normal (ns)]]&lt;$M$509)</f>
        <v>0</v>
      </c>
      <c r="AD302" s="5">
        <v>299</v>
      </c>
      <c r="AE302" t="b">
        <f>OR(Tabla61311[[#This Row],[Tiempo_lineal (ns)]]&gt;$O$508,Tabla61311[[#This Row],[Tiempo_lineal (ns)]]&lt;$O$509)</f>
        <v>0</v>
      </c>
      <c r="AF302" s="6" t="b">
        <f>OR(Tabla61311[[#This Row],[Tiempo_normal (ns)]]&gt;$P$508,Tabla61311[[#This Row],[Tiempo_normal (ns)]]&lt;$P$509)</f>
        <v>0</v>
      </c>
    </row>
    <row r="303" spans="2:32" x14ac:dyDescent="0.3">
      <c r="B303">
        <v>300</v>
      </c>
      <c r="C303">
        <v>4904</v>
      </c>
      <c r="D303">
        <v>3894</v>
      </c>
      <c r="E303">
        <v>300</v>
      </c>
      <c r="F303">
        <v>39645</v>
      </c>
      <c r="G303">
        <v>38055</v>
      </c>
      <c r="H303">
        <v>300</v>
      </c>
      <c r="I303">
        <v>387590</v>
      </c>
      <c r="J303">
        <v>381630</v>
      </c>
      <c r="K303">
        <v>300</v>
      </c>
      <c r="L303" s="35">
        <v>4286960</v>
      </c>
      <c r="M303" s="35">
        <v>4081140</v>
      </c>
      <c r="N303">
        <v>300</v>
      </c>
      <c r="O303" s="35">
        <v>40672200</v>
      </c>
      <c r="P303" s="35">
        <v>40661900</v>
      </c>
      <c r="R303" s="7">
        <v>300</v>
      </c>
      <c r="S303" t="b">
        <f>OR(Tabla197[[#This Row],[Tiempo_lineal (ns)]]&gt;$C$508,Tabla197[[#This Row],[Tiempo_lineal (ns)]]&lt;$C$509)</f>
        <v>0</v>
      </c>
      <c r="T303" t="b">
        <f>OR(Tabla197[[#This Row],[Tiempo_normal (ns)]]&gt;$D$508,Tabla197[[#This Row],[Tiempo_normal (ns)]]&lt;$D$509)</f>
        <v>0</v>
      </c>
      <c r="U303" s="7">
        <v>300</v>
      </c>
      <c r="V303" t="b">
        <f>OR(Tabla3108[[#This Row],[Tiempo_lineal (ns)]]&gt;$F$508,Tabla3108[[#This Row],[Tiempo_lineal (ns)]]&lt;$F$509)</f>
        <v>0</v>
      </c>
      <c r="W303" t="b">
        <f>OR(Tabla3108[[#This Row],[Tiempo_normal (ns)]]&gt;$G$508,Tabla3108[[#This Row],[Tiempo_normal (ns)]]&lt;$G$509)</f>
        <v>0</v>
      </c>
      <c r="X303" s="7">
        <v>300</v>
      </c>
      <c r="Y303" t="b">
        <f>OR(Tabla4119[[#This Row],[Tiempo_lineal (ns)]]&gt;$I$508,Tabla4119[[#This Row],[Tiempo_lineal (ns)]]&lt;$I$509)</f>
        <v>0</v>
      </c>
      <c r="Z303" t="b">
        <f>OR(Tabla4119[[#This Row],[Tiempo_normal (ns)]]&gt;$J$508,Tabla4119[[#This Row],[Tiempo_normal (ns)]]&lt;$J$509)</f>
        <v>0</v>
      </c>
      <c r="AA303" s="7">
        <v>300</v>
      </c>
      <c r="AB303" t="b">
        <f>OR(Tabla51210[[#This Row],[Tiempo_lineal (ns)]]&gt;$L$508,Tabla51210[[#This Row],[Tiempo_lineal (ns)]]&lt;$L$509)</f>
        <v>0</v>
      </c>
      <c r="AC303" t="b">
        <f>OR(Tabla51210[[#This Row],[Tiempo_normal (ns)]]&gt;$M$508,Tabla51210[[#This Row],[Tiempo_normal (ns)]]&lt;$M$509)</f>
        <v>0</v>
      </c>
      <c r="AD303" s="7">
        <v>300</v>
      </c>
      <c r="AE303" t="b">
        <f>OR(Tabla61311[[#This Row],[Tiempo_lineal (ns)]]&gt;$O$508,Tabla61311[[#This Row],[Tiempo_lineal (ns)]]&lt;$O$509)</f>
        <v>0</v>
      </c>
      <c r="AF303" s="6" t="b">
        <f>OR(Tabla61311[[#This Row],[Tiempo_normal (ns)]]&gt;$P$508,Tabla61311[[#This Row],[Tiempo_normal (ns)]]&lt;$P$509)</f>
        <v>0</v>
      </c>
    </row>
    <row r="304" spans="2:32" x14ac:dyDescent="0.3">
      <c r="B304">
        <v>301</v>
      </c>
      <c r="C304">
        <v>4460</v>
      </c>
      <c r="D304">
        <v>3850</v>
      </c>
      <c r="E304">
        <v>301</v>
      </c>
      <c r="F304">
        <v>39357</v>
      </c>
      <c r="G304">
        <v>42233</v>
      </c>
      <c r="H304">
        <v>301</v>
      </c>
      <c r="I304">
        <v>461841</v>
      </c>
      <c r="J304">
        <v>390678</v>
      </c>
      <c r="K304">
        <v>301</v>
      </c>
      <c r="L304" s="35">
        <v>4218730</v>
      </c>
      <c r="M304" s="35">
        <v>4129310</v>
      </c>
      <c r="N304">
        <v>301</v>
      </c>
      <c r="O304" s="35">
        <v>43725800</v>
      </c>
      <c r="P304" s="35">
        <v>40438800</v>
      </c>
      <c r="R304" s="5">
        <v>301</v>
      </c>
      <c r="S304" t="b">
        <f>OR(Tabla197[[#This Row],[Tiempo_lineal (ns)]]&gt;$C$508,Tabla197[[#This Row],[Tiempo_lineal (ns)]]&lt;$C$509)</f>
        <v>0</v>
      </c>
      <c r="T304" t="b">
        <f>OR(Tabla197[[#This Row],[Tiempo_normal (ns)]]&gt;$D$508,Tabla197[[#This Row],[Tiempo_normal (ns)]]&lt;$D$509)</f>
        <v>0</v>
      </c>
      <c r="U304" s="5">
        <v>301</v>
      </c>
      <c r="V304" t="b">
        <f>OR(Tabla3108[[#This Row],[Tiempo_lineal (ns)]]&gt;$F$508,Tabla3108[[#This Row],[Tiempo_lineal (ns)]]&lt;$F$509)</f>
        <v>0</v>
      </c>
      <c r="W304" t="b">
        <f>OR(Tabla3108[[#This Row],[Tiempo_normal (ns)]]&gt;$G$508,Tabla3108[[#This Row],[Tiempo_normal (ns)]]&lt;$G$509)</f>
        <v>1</v>
      </c>
      <c r="X304" s="5">
        <v>301</v>
      </c>
      <c r="Y304" t="b">
        <f>OR(Tabla4119[[#This Row],[Tiempo_lineal (ns)]]&gt;$I$508,Tabla4119[[#This Row],[Tiempo_lineal (ns)]]&lt;$I$509)</f>
        <v>0</v>
      </c>
      <c r="Z304" t="b">
        <f>OR(Tabla4119[[#This Row],[Tiempo_normal (ns)]]&gt;$J$508,Tabla4119[[#This Row],[Tiempo_normal (ns)]]&lt;$J$509)</f>
        <v>0</v>
      </c>
      <c r="AA304" s="5">
        <v>301</v>
      </c>
      <c r="AB304" t="b">
        <f>OR(Tabla51210[[#This Row],[Tiempo_lineal (ns)]]&gt;$L$508,Tabla51210[[#This Row],[Tiempo_lineal (ns)]]&lt;$L$509)</f>
        <v>0</v>
      </c>
      <c r="AC304" t="b">
        <f>OR(Tabla51210[[#This Row],[Tiempo_normal (ns)]]&gt;$M$508,Tabla51210[[#This Row],[Tiempo_normal (ns)]]&lt;$M$509)</f>
        <v>0</v>
      </c>
      <c r="AD304" s="5">
        <v>301</v>
      </c>
      <c r="AE304" t="b">
        <f>OR(Tabla61311[[#This Row],[Tiempo_lineal (ns)]]&gt;$O$508,Tabla61311[[#This Row],[Tiempo_lineal (ns)]]&lt;$O$509)</f>
        <v>0</v>
      </c>
      <c r="AF304" s="6" t="b">
        <f>OR(Tabla61311[[#This Row],[Tiempo_normal (ns)]]&gt;$P$508,Tabla61311[[#This Row],[Tiempo_normal (ns)]]&lt;$P$509)</f>
        <v>0</v>
      </c>
    </row>
    <row r="305" spans="2:32" x14ac:dyDescent="0.3">
      <c r="B305">
        <v>302</v>
      </c>
      <c r="C305">
        <v>4912</v>
      </c>
      <c r="D305">
        <v>3961</v>
      </c>
      <c r="E305">
        <v>302</v>
      </c>
      <c r="F305">
        <v>58037</v>
      </c>
      <c r="G305">
        <v>40325</v>
      </c>
      <c r="H305">
        <v>302</v>
      </c>
      <c r="I305">
        <v>391908</v>
      </c>
      <c r="J305">
        <v>497259</v>
      </c>
      <c r="K305">
        <v>302</v>
      </c>
      <c r="L305" s="35">
        <v>4050460</v>
      </c>
      <c r="M305" s="35">
        <v>4040940</v>
      </c>
      <c r="N305">
        <v>302</v>
      </c>
      <c r="O305" s="35">
        <v>44499000</v>
      </c>
      <c r="P305" s="35">
        <v>40422300</v>
      </c>
      <c r="R305" s="7">
        <v>302</v>
      </c>
      <c r="S305" t="b">
        <f>OR(Tabla197[[#This Row],[Tiempo_lineal (ns)]]&gt;$C$508,Tabla197[[#This Row],[Tiempo_lineal (ns)]]&lt;$C$509)</f>
        <v>0</v>
      </c>
      <c r="T305" t="b">
        <f>OR(Tabla197[[#This Row],[Tiempo_normal (ns)]]&gt;$D$508,Tabla197[[#This Row],[Tiempo_normal (ns)]]&lt;$D$509)</f>
        <v>0</v>
      </c>
      <c r="U305" s="7">
        <v>302</v>
      </c>
      <c r="V305" t="b">
        <f>OR(Tabla3108[[#This Row],[Tiempo_lineal (ns)]]&gt;$F$508,Tabla3108[[#This Row],[Tiempo_lineal (ns)]]&lt;$F$509)</f>
        <v>1</v>
      </c>
      <c r="W305" t="b">
        <f>OR(Tabla3108[[#This Row],[Tiempo_normal (ns)]]&gt;$G$508,Tabla3108[[#This Row],[Tiempo_normal (ns)]]&lt;$G$509)</f>
        <v>0</v>
      </c>
      <c r="X305" s="7">
        <v>302</v>
      </c>
      <c r="Y305" t="b">
        <f>OR(Tabla4119[[#This Row],[Tiempo_lineal (ns)]]&gt;$I$508,Tabla4119[[#This Row],[Tiempo_lineal (ns)]]&lt;$I$509)</f>
        <v>0</v>
      </c>
      <c r="Z305" t="b">
        <f>OR(Tabla4119[[#This Row],[Tiempo_normal (ns)]]&gt;$J$508,Tabla4119[[#This Row],[Tiempo_normal (ns)]]&lt;$J$509)</f>
        <v>1</v>
      </c>
      <c r="AA305" s="7">
        <v>302</v>
      </c>
      <c r="AB305" t="b">
        <f>OR(Tabla51210[[#This Row],[Tiempo_lineal (ns)]]&gt;$L$508,Tabla51210[[#This Row],[Tiempo_lineal (ns)]]&lt;$L$509)</f>
        <v>0</v>
      </c>
      <c r="AC305" t="b">
        <f>OR(Tabla51210[[#This Row],[Tiempo_normal (ns)]]&gt;$M$508,Tabla51210[[#This Row],[Tiempo_normal (ns)]]&lt;$M$509)</f>
        <v>0</v>
      </c>
      <c r="AD305" s="7">
        <v>302</v>
      </c>
      <c r="AE305" t="b">
        <f>OR(Tabla61311[[#This Row],[Tiempo_lineal (ns)]]&gt;$O$508,Tabla61311[[#This Row],[Tiempo_lineal (ns)]]&lt;$O$509)</f>
        <v>0</v>
      </c>
      <c r="AF305" s="6" t="b">
        <f>OR(Tabla61311[[#This Row],[Tiempo_normal (ns)]]&gt;$P$508,Tabla61311[[#This Row],[Tiempo_normal (ns)]]&lt;$P$509)</f>
        <v>0</v>
      </c>
    </row>
    <row r="306" spans="2:32" x14ac:dyDescent="0.3">
      <c r="B306">
        <v>303</v>
      </c>
      <c r="C306">
        <v>4307</v>
      </c>
      <c r="D306">
        <v>3889</v>
      </c>
      <c r="E306">
        <v>303</v>
      </c>
      <c r="F306">
        <v>40476</v>
      </c>
      <c r="G306">
        <v>37537</v>
      </c>
      <c r="H306">
        <v>303</v>
      </c>
      <c r="I306">
        <v>395398</v>
      </c>
      <c r="J306">
        <v>645097</v>
      </c>
      <c r="K306">
        <v>303</v>
      </c>
      <c r="L306" s="35">
        <v>4557270</v>
      </c>
      <c r="M306" s="35">
        <v>3865260</v>
      </c>
      <c r="N306">
        <v>303</v>
      </c>
      <c r="O306" s="35">
        <v>40527000</v>
      </c>
      <c r="P306" s="35">
        <v>40235200</v>
      </c>
      <c r="R306" s="5">
        <v>303</v>
      </c>
      <c r="S306" t="b">
        <f>OR(Tabla197[[#This Row],[Tiempo_lineal (ns)]]&gt;$C$508,Tabla197[[#This Row],[Tiempo_lineal (ns)]]&lt;$C$509)</f>
        <v>0</v>
      </c>
      <c r="T306" t="b">
        <f>OR(Tabla197[[#This Row],[Tiempo_normal (ns)]]&gt;$D$508,Tabla197[[#This Row],[Tiempo_normal (ns)]]&lt;$D$509)</f>
        <v>0</v>
      </c>
      <c r="U306" s="5">
        <v>303</v>
      </c>
      <c r="V306" t="b">
        <f>OR(Tabla3108[[#This Row],[Tiempo_lineal (ns)]]&gt;$F$508,Tabla3108[[#This Row],[Tiempo_lineal (ns)]]&lt;$F$509)</f>
        <v>0</v>
      </c>
      <c r="W306" t="b">
        <f>OR(Tabla3108[[#This Row],[Tiempo_normal (ns)]]&gt;$G$508,Tabla3108[[#This Row],[Tiempo_normal (ns)]]&lt;$G$509)</f>
        <v>0</v>
      </c>
      <c r="X306" s="5">
        <v>303</v>
      </c>
      <c r="Y306" t="b">
        <f>OR(Tabla4119[[#This Row],[Tiempo_lineal (ns)]]&gt;$I$508,Tabla4119[[#This Row],[Tiempo_lineal (ns)]]&lt;$I$509)</f>
        <v>0</v>
      </c>
      <c r="Z306" t="b">
        <f>OR(Tabla4119[[#This Row],[Tiempo_normal (ns)]]&gt;$J$508,Tabla4119[[#This Row],[Tiempo_normal (ns)]]&lt;$J$509)</f>
        <v>1</v>
      </c>
      <c r="AA306" s="5">
        <v>303</v>
      </c>
      <c r="AB306" t="b">
        <f>OR(Tabla51210[[#This Row],[Tiempo_lineal (ns)]]&gt;$L$508,Tabla51210[[#This Row],[Tiempo_lineal (ns)]]&lt;$L$509)</f>
        <v>0</v>
      </c>
      <c r="AC306" t="b">
        <f>OR(Tabla51210[[#This Row],[Tiempo_normal (ns)]]&gt;$M$508,Tabla51210[[#This Row],[Tiempo_normal (ns)]]&lt;$M$509)</f>
        <v>0</v>
      </c>
      <c r="AD306" s="5">
        <v>303</v>
      </c>
      <c r="AE306" t="b">
        <f>OR(Tabla61311[[#This Row],[Tiempo_lineal (ns)]]&gt;$O$508,Tabla61311[[#This Row],[Tiempo_lineal (ns)]]&lt;$O$509)</f>
        <v>0</v>
      </c>
      <c r="AF306" s="6" t="b">
        <f>OR(Tabla61311[[#This Row],[Tiempo_normal (ns)]]&gt;$P$508,Tabla61311[[#This Row],[Tiempo_normal (ns)]]&lt;$P$509)</f>
        <v>0</v>
      </c>
    </row>
    <row r="307" spans="2:32" x14ac:dyDescent="0.3">
      <c r="B307">
        <v>304</v>
      </c>
      <c r="C307">
        <v>4420</v>
      </c>
      <c r="D307">
        <v>3861</v>
      </c>
      <c r="E307">
        <v>304</v>
      </c>
      <c r="F307">
        <v>38378</v>
      </c>
      <c r="G307">
        <v>37660</v>
      </c>
      <c r="H307">
        <v>304</v>
      </c>
      <c r="I307">
        <v>406357</v>
      </c>
      <c r="J307">
        <v>511653</v>
      </c>
      <c r="K307">
        <v>304</v>
      </c>
      <c r="L307" s="35">
        <v>4022360</v>
      </c>
      <c r="M307" s="35">
        <v>4377050</v>
      </c>
      <c r="N307">
        <v>304</v>
      </c>
      <c r="O307" s="35">
        <v>46180200</v>
      </c>
      <c r="P307" s="35">
        <v>40205100</v>
      </c>
      <c r="R307" s="7">
        <v>304</v>
      </c>
      <c r="S307" t="b">
        <f>OR(Tabla197[[#This Row],[Tiempo_lineal (ns)]]&gt;$C$508,Tabla197[[#This Row],[Tiempo_lineal (ns)]]&lt;$C$509)</f>
        <v>0</v>
      </c>
      <c r="T307" t="b">
        <f>OR(Tabla197[[#This Row],[Tiempo_normal (ns)]]&gt;$D$508,Tabla197[[#This Row],[Tiempo_normal (ns)]]&lt;$D$509)</f>
        <v>0</v>
      </c>
      <c r="U307" s="7">
        <v>304</v>
      </c>
      <c r="V307" t="b">
        <f>OR(Tabla3108[[#This Row],[Tiempo_lineal (ns)]]&gt;$F$508,Tabla3108[[#This Row],[Tiempo_lineal (ns)]]&lt;$F$509)</f>
        <v>0</v>
      </c>
      <c r="W307" t="b">
        <f>OR(Tabla3108[[#This Row],[Tiempo_normal (ns)]]&gt;$G$508,Tabla3108[[#This Row],[Tiempo_normal (ns)]]&lt;$G$509)</f>
        <v>0</v>
      </c>
      <c r="X307" s="7">
        <v>304</v>
      </c>
      <c r="Y307" t="b">
        <f>OR(Tabla4119[[#This Row],[Tiempo_lineal (ns)]]&gt;$I$508,Tabla4119[[#This Row],[Tiempo_lineal (ns)]]&lt;$I$509)</f>
        <v>0</v>
      </c>
      <c r="Z307" t="b">
        <f>OR(Tabla4119[[#This Row],[Tiempo_normal (ns)]]&gt;$J$508,Tabla4119[[#This Row],[Tiempo_normal (ns)]]&lt;$J$509)</f>
        <v>1</v>
      </c>
      <c r="AA307" s="7">
        <v>304</v>
      </c>
      <c r="AB307" t="b">
        <f>OR(Tabla51210[[#This Row],[Tiempo_lineal (ns)]]&gt;$L$508,Tabla51210[[#This Row],[Tiempo_lineal (ns)]]&lt;$L$509)</f>
        <v>0</v>
      </c>
      <c r="AC307" t="b">
        <f>OR(Tabla51210[[#This Row],[Tiempo_normal (ns)]]&gt;$M$508,Tabla51210[[#This Row],[Tiempo_normal (ns)]]&lt;$M$509)</f>
        <v>0</v>
      </c>
      <c r="AD307" s="7">
        <v>304</v>
      </c>
      <c r="AE307" t="b">
        <f>OR(Tabla61311[[#This Row],[Tiempo_lineal (ns)]]&gt;$O$508,Tabla61311[[#This Row],[Tiempo_lineal (ns)]]&lt;$O$509)</f>
        <v>0</v>
      </c>
      <c r="AF307" s="6" t="b">
        <f>OR(Tabla61311[[#This Row],[Tiempo_normal (ns)]]&gt;$P$508,Tabla61311[[#This Row],[Tiempo_normal (ns)]]&lt;$P$509)</f>
        <v>0</v>
      </c>
    </row>
    <row r="308" spans="2:32" x14ac:dyDescent="0.3">
      <c r="B308">
        <v>305</v>
      </c>
      <c r="C308">
        <v>4368</v>
      </c>
      <c r="D308">
        <v>4006</v>
      </c>
      <c r="E308">
        <v>305</v>
      </c>
      <c r="F308">
        <v>39053</v>
      </c>
      <c r="G308">
        <v>37544</v>
      </c>
      <c r="H308">
        <v>305</v>
      </c>
      <c r="I308">
        <v>383724</v>
      </c>
      <c r="J308">
        <v>432757</v>
      </c>
      <c r="K308">
        <v>305</v>
      </c>
      <c r="L308" s="35">
        <v>4167460</v>
      </c>
      <c r="M308" s="35">
        <v>3929320</v>
      </c>
      <c r="N308">
        <v>305</v>
      </c>
      <c r="O308" s="35">
        <v>40907300</v>
      </c>
      <c r="P308" s="35">
        <v>69824300</v>
      </c>
      <c r="R308" s="5">
        <v>305</v>
      </c>
      <c r="S308" t="b">
        <f>OR(Tabla197[[#This Row],[Tiempo_lineal (ns)]]&gt;$C$508,Tabla197[[#This Row],[Tiempo_lineal (ns)]]&lt;$C$509)</f>
        <v>0</v>
      </c>
      <c r="T308" t="b">
        <f>OR(Tabla197[[#This Row],[Tiempo_normal (ns)]]&gt;$D$508,Tabla197[[#This Row],[Tiempo_normal (ns)]]&lt;$D$509)</f>
        <v>0</v>
      </c>
      <c r="U308" s="5">
        <v>305</v>
      </c>
      <c r="V308" t="b">
        <f>OR(Tabla3108[[#This Row],[Tiempo_lineal (ns)]]&gt;$F$508,Tabla3108[[#This Row],[Tiempo_lineal (ns)]]&lt;$F$509)</f>
        <v>0</v>
      </c>
      <c r="W308" t="b">
        <f>OR(Tabla3108[[#This Row],[Tiempo_normal (ns)]]&gt;$G$508,Tabla3108[[#This Row],[Tiempo_normal (ns)]]&lt;$G$509)</f>
        <v>0</v>
      </c>
      <c r="X308" s="5">
        <v>305</v>
      </c>
      <c r="Y308" t="b">
        <f>OR(Tabla4119[[#This Row],[Tiempo_lineal (ns)]]&gt;$I$508,Tabla4119[[#This Row],[Tiempo_lineal (ns)]]&lt;$I$509)</f>
        <v>0</v>
      </c>
      <c r="Z308" t="b">
        <f>OR(Tabla4119[[#This Row],[Tiempo_normal (ns)]]&gt;$J$508,Tabla4119[[#This Row],[Tiempo_normal (ns)]]&lt;$J$509)</f>
        <v>0</v>
      </c>
      <c r="AA308" s="5">
        <v>305</v>
      </c>
      <c r="AB308" t="b">
        <f>OR(Tabla51210[[#This Row],[Tiempo_lineal (ns)]]&gt;$L$508,Tabla51210[[#This Row],[Tiempo_lineal (ns)]]&lt;$L$509)</f>
        <v>0</v>
      </c>
      <c r="AC308" t="b">
        <f>OR(Tabla51210[[#This Row],[Tiempo_normal (ns)]]&gt;$M$508,Tabla51210[[#This Row],[Tiempo_normal (ns)]]&lt;$M$509)</f>
        <v>0</v>
      </c>
      <c r="AD308" s="5">
        <v>305</v>
      </c>
      <c r="AE308" t="b">
        <f>OR(Tabla61311[[#This Row],[Tiempo_lineal (ns)]]&gt;$O$508,Tabla61311[[#This Row],[Tiempo_lineal (ns)]]&lt;$O$509)</f>
        <v>0</v>
      </c>
      <c r="AF308" s="6" t="b">
        <f>OR(Tabla61311[[#This Row],[Tiempo_normal (ns)]]&gt;$P$508,Tabla61311[[#This Row],[Tiempo_normal (ns)]]&lt;$P$509)</f>
        <v>1</v>
      </c>
    </row>
    <row r="309" spans="2:32" x14ac:dyDescent="0.3">
      <c r="B309">
        <v>306</v>
      </c>
      <c r="C309">
        <v>4344</v>
      </c>
      <c r="D309">
        <v>3895</v>
      </c>
      <c r="E309">
        <v>306</v>
      </c>
      <c r="F309">
        <v>94986</v>
      </c>
      <c r="G309">
        <v>37822</v>
      </c>
      <c r="H309">
        <v>306</v>
      </c>
      <c r="I309">
        <v>422253</v>
      </c>
      <c r="J309">
        <v>378754</v>
      </c>
      <c r="K309">
        <v>306</v>
      </c>
      <c r="L309" s="35">
        <v>4068350</v>
      </c>
      <c r="M309" s="35">
        <v>4134830</v>
      </c>
      <c r="N309">
        <v>306</v>
      </c>
      <c r="O309" s="35">
        <v>40970200</v>
      </c>
      <c r="P309" s="35">
        <v>41698000</v>
      </c>
      <c r="R309" s="7">
        <v>306</v>
      </c>
      <c r="S309" t="b">
        <f>OR(Tabla197[[#This Row],[Tiempo_lineal (ns)]]&gt;$C$508,Tabla197[[#This Row],[Tiempo_lineal (ns)]]&lt;$C$509)</f>
        <v>0</v>
      </c>
      <c r="T309" t="b">
        <f>OR(Tabla197[[#This Row],[Tiempo_normal (ns)]]&gt;$D$508,Tabla197[[#This Row],[Tiempo_normal (ns)]]&lt;$D$509)</f>
        <v>0</v>
      </c>
      <c r="U309" s="7">
        <v>306</v>
      </c>
      <c r="V309" t="b">
        <f>OR(Tabla3108[[#This Row],[Tiempo_lineal (ns)]]&gt;$F$508,Tabla3108[[#This Row],[Tiempo_lineal (ns)]]&lt;$F$509)</f>
        <v>1</v>
      </c>
      <c r="W309" t="b">
        <f>OR(Tabla3108[[#This Row],[Tiempo_normal (ns)]]&gt;$G$508,Tabla3108[[#This Row],[Tiempo_normal (ns)]]&lt;$G$509)</f>
        <v>0</v>
      </c>
      <c r="X309" s="7">
        <v>306</v>
      </c>
      <c r="Y309" t="b">
        <f>OR(Tabla4119[[#This Row],[Tiempo_lineal (ns)]]&gt;$I$508,Tabla4119[[#This Row],[Tiempo_lineal (ns)]]&lt;$I$509)</f>
        <v>0</v>
      </c>
      <c r="Z309" t="b">
        <f>OR(Tabla4119[[#This Row],[Tiempo_normal (ns)]]&gt;$J$508,Tabla4119[[#This Row],[Tiempo_normal (ns)]]&lt;$J$509)</f>
        <v>0</v>
      </c>
      <c r="AA309" s="7">
        <v>306</v>
      </c>
      <c r="AB309" t="b">
        <f>OR(Tabla51210[[#This Row],[Tiempo_lineal (ns)]]&gt;$L$508,Tabla51210[[#This Row],[Tiempo_lineal (ns)]]&lt;$L$509)</f>
        <v>0</v>
      </c>
      <c r="AC309" t="b">
        <f>OR(Tabla51210[[#This Row],[Tiempo_normal (ns)]]&gt;$M$508,Tabla51210[[#This Row],[Tiempo_normal (ns)]]&lt;$M$509)</f>
        <v>0</v>
      </c>
      <c r="AD309" s="7">
        <v>306</v>
      </c>
      <c r="AE309" t="b">
        <f>OR(Tabla61311[[#This Row],[Tiempo_lineal (ns)]]&gt;$O$508,Tabla61311[[#This Row],[Tiempo_lineal (ns)]]&lt;$O$509)</f>
        <v>0</v>
      </c>
      <c r="AF309" s="6" t="b">
        <f>OR(Tabla61311[[#This Row],[Tiempo_normal (ns)]]&gt;$P$508,Tabla61311[[#This Row],[Tiempo_normal (ns)]]&lt;$P$509)</f>
        <v>0</v>
      </c>
    </row>
    <row r="310" spans="2:32" x14ac:dyDescent="0.3">
      <c r="B310">
        <v>307</v>
      </c>
      <c r="C310">
        <v>4380</v>
      </c>
      <c r="D310">
        <v>3956</v>
      </c>
      <c r="E310">
        <v>307</v>
      </c>
      <c r="F310">
        <v>42638</v>
      </c>
      <c r="G310">
        <v>59815</v>
      </c>
      <c r="H310">
        <v>307</v>
      </c>
      <c r="I310">
        <v>420789</v>
      </c>
      <c r="J310">
        <v>378772</v>
      </c>
      <c r="K310">
        <v>307</v>
      </c>
      <c r="L310" s="35">
        <v>4046970</v>
      </c>
      <c r="M310" s="35">
        <v>4075640</v>
      </c>
      <c r="N310">
        <v>307</v>
      </c>
      <c r="O310" s="35">
        <v>44637300</v>
      </c>
      <c r="P310" s="35">
        <v>44205100</v>
      </c>
      <c r="R310" s="5">
        <v>307</v>
      </c>
      <c r="S310" t="b">
        <f>OR(Tabla197[[#This Row],[Tiempo_lineal (ns)]]&gt;$C$508,Tabla197[[#This Row],[Tiempo_lineal (ns)]]&lt;$C$509)</f>
        <v>0</v>
      </c>
      <c r="T310" t="b">
        <f>OR(Tabla197[[#This Row],[Tiempo_normal (ns)]]&gt;$D$508,Tabla197[[#This Row],[Tiempo_normal (ns)]]&lt;$D$509)</f>
        <v>0</v>
      </c>
      <c r="U310" s="5">
        <v>307</v>
      </c>
      <c r="V310" t="b">
        <f>OR(Tabla3108[[#This Row],[Tiempo_lineal (ns)]]&gt;$F$508,Tabla3108[[#This Row],[Tiempo_lineal (ns)]]&lt;$F$509)</f>
        <v>0</v>
      </c>
      <c r="W310" t="b">
        <f>OR(Tabla3108[[#This Row],[Tiempo_normal (ns)]]&gt;$G$508,Tabla3108[[#This Row],[Tiempo_normal (ns)]]&lt;$G$509)</f>
        <v>1</v>
      </c>
      <c r="X310" s="5">
        <v>307</v>
      </c>
      <c r="Y310" t="b">
        <f>OR(Tabla4119[[#This Row],[Tiempo_lineal (ns)]]&gt;$I$508,Tabla4119[[#This Row],[Tiempo_lineal (ns)]]&lt;$I$509)</f>
        <v>0</v>
      </c>
      <c r="Z310" t="b">
        <f>OR(Tabla4119[[#This Row],[Tiempo_normal (ns)]]&gt;$J$508,Tabla4119[[#This Row],[Tiempo_normal (ns)]]&lt;$J$509)</f>
        <v>0</v>
      </c>
      <c r="AA310" s="5">
        <v>307</v>
      </c>
      <c r="AB310" t="b">
        <f>OR(Tabla51210[[#This Row],[Tiempo_lineal (ns)]]&gt;$L$508,Tabla51210[[#This Row],[Tiempo_lineal (ns)]]&lt;$L$509)</f>
        <v>0</v>
      </c>
      <c r="AC310" t="b">
        <f>OR(Tabla51210[[#This Row],[Tiempo_normal (ns)]]&gt;$M$508,Tabla51210[[#This Row],[Tiempo_normal (ns)]]&lt;$M$509)</f>
        <v>0</v>
      </c>
      <c r="AD310" s="5">
        <v>307</v>
      </c>
      <c r="AE310" t="b">
        <f>OR(Tabla61311[[#This Row],[Tiempo_lineal (ns)]]&gt;$O$508,Tabla61311[[#This Row],[Tiempo_lineal (ns)]]&lt;$O$509)</f>
        <v>0</v>
      </c>
      <c r="AF310" s="6" t="b">
        <f>OR(Tabla61311[[#This Row],[Tiempo_normal (ns)]]&gt;$P$508,Tabla61311[[#This Row],[Tiempo_normal (ns)]]&lt;$P$509)</f>
        <v>0</v>
      </c>
    </row>
    <row r="311" spans="2:32" x14ac:dyDescent="0.3">
      <c r="B311">
        <v>308</v>
      </c>
      <c r="C311">
        <v>4366</v>
      </c>
      <c r="D311">
        <v>3901</v>
      </c>
      <c r="E311">
        <v>308</v>
      </c>
      <c r="F311">
        <v>38262</v>
      </c>
      <c r="G311">
        <v>37486</v>
      </c>
      <c r="H311">
        <v>308</v>
      </c>
      <c r="I311">
        <v>388697</v>
      </c>
      <c r="J311">
        <v>376664</v>
      </c>
      <c r="K311">
        <v>308</v>
      </c>
      <c r="L311" s="35">
        <v>4146940</v>
      </c>
      <c r="M311" s="35">
        <v>4360000</v>
      </c>
      <c r="N311">
        <v>308</v>
      </c>
      <c r="O311" s="35">
        <v>41957000</v>
      </c>
      <c r="P311" s="35">
        <v>40560700</v>
      </c>
      <c r="R311" s="7">
        <v>308</v>
      </c>
      <c r="S311" t="b">
        <f>OR(Tabla197[[#This Row],[Tiempo_lineal (ns)]]&gt;$C$508,Tabla197[[#This Row],[Tiempo_lineal (ns)]]&lt;$C$509)</f>
        <v>0</v>
      </c>
      <c r="T311" t="b">
        <f>OR(Tabla197[[#This Row],[Tiempo_normal (ns)]]&gt;$D$508,Tabla197[[#This Row],[Tiempo_normal (ns)]]&lt;$D$509)</f>
        <v>0</v>
      </c>
      <c r="U311" s="7">
        <v>308</v>
      </c>
      <c r="V311" t="b">
        <f>OR(Tabla3108[[#This Row],[Tiempo_lineal (ns)]]&gt;$F$508,Tabla3108[[#This Row],[Tiempo_lineal (ns)]]&lt;$F$509)</f>
        <v>0</v>
      </c>
      <c r="W311" t="b">
        <f>OR(Tabla3108[[#This Row],[Tiempo_normal (ns)]]&gt;$G$508,Tabla3108[[#This Row],[Tiempo_normal (ns)]]&lt;$G$509)</f>
        <v>0</v>
      </c>
      <c r="X311" s="7">
        <v>308</v>
      </c>
      <c r="Y311" t="b">
        <f>OR(Tabla4119[[#This Row],[Tiempo_lineal (ns)]]&gt;$I$508,Tabla4119[[#This Row],[Tiempo_lineal (ns)]]&lt;$I$509)</f>
        <v>0</v>
      </c>
      <c r="Z311" t="b">
        <f>OR(Tabla4119[[#This Row],[Tiempo_normal (ns)]]&gt;$J$508,Tabla4119[[#This Row],[Tiempo_normal (ns)]]&lt;$J$509)</f>
        <v>0</v>
      </c>
      <c r="AA311" s="7">
        <v>308</v>
      </c>
      <c r="AB311" t="b">
        <f>OR(Tabla51210[[#This Row],[Tiempo_lineal (ns)]]&gt;$L$508,Tabla51210[[#This Row],[Tiempo_lineal (ns)]]&lt;$L$509)</f>
        <v>0</v>
      </c>
      <c r="AC311" t="b">
        <f>OR(Tabla51210[[#This Row],[Tiempo_normal (ns)]]&gt;$M$508,Tabla51210[[#This Row],[Tiempo_normal (ns)]]&lt;$M$509)</f>
        <v>0</v>
      </c>
      <c r="AD311" s="7">
        <v>308</v>
      </c>
      <c r="AE311" t="b">
        <f>OR(Tabla61311[[#This Row],[Tiempo_lineal (ns)]]&gt;$O$508,Tabla61311[[#This Row],[Tiempo_lineal (ns)]]&lt;$O$509)</f>
        <v>0</v>
      </c>
      <c r="AF311" s="6" t="b">
        <f>OR(Tabla61311[[#This Row],[Tiempo_normal (ns)]]&gt;$P$508,Tabla61311[[#This Row],[Tiempo_normal (ns)]]&lt;$P$509)</f>
        <v>0</v>
      </c>
    </row>
    <row r="312" spans="2:32" x14ac:dyDescent="0.3">
      <c r="B312">
        <v>309</v>
      </c>
      <c r="C312">
        <v>4446</v>
      </c>
      <c r="D312">
        <v>3861</v>
      </c>
      <c r="E312">
        <v>309</v>
      </c>
      <c r="F312">
        <v>38809</v>
      </c>
      <c r="G312">
        <v>37953</v>
      </c>
      <c r="H312">
        <v>309</v>
      </c>
      <c r="I312">
        <v>384793</v>
      </c>
      <c r="J312">
        <v>452664</v>
      </c>
      <c r="K312">
        <v>309</v>
      </c>
      <c r="L312" s="35">
        <v>4141880</v>
      </c>
      <c r="M312" s="35">
        <v>4174260</v>
      </c>
      <c r="N312">
        <v>309</v>
      </c>
      <c r="O312" s="35">
        <v>41379900</v>
      </c>
      <c r="P312" s="35">
        <v>39946300</v>
      </c>
      <c r="R312" s="5">
        <v>309</v>
      </c>
      <c r="S312" t="b">
        <f>OR(Tabla197[[#This Row],[Tiempo_lineal (ns)]]&gt;$C$508,Tabla197[[#This Row],[Tiempo_lineal (ns)]]&lt;$C$509)</f>
        <v>0</v>
      </c>
      <c r="T312" t="b">
        <f>OR(Tabla197[[#This Row],[Tiempo_normal (ns)]]&gt;$D$508,Tabla197[[#This Row],[Tiempo_normal (ns)]]&lt;$D$509)</f>
        <v>0</v>
      </c>
      <c r="U312" s="5">
        <v>309</v>
      </c>
      <c r="V312" t="b">
        <f>OR(Tabla3108[[#This Row],[Tiempo_lineal (ns)]]&gt;$F$508,Tabla3108[[#This Row],[Tiempo_lineal (ns)]]&lt;$F$509)</f>
        <v>0</v>
      </c>
      <c r="W312" t="b">
        <f>OR(Tabla3108[[#This Row],[Tiempo_normal (ns)]]&gt;$G$508,Tabla3108[[#This Row],[Tiempo_normal (ns)]]&lt;$G$509)</f>
        <v>0</v>
      </c>
      <c r="X312" s="5">
        <v>309</v>
      </c>
      <c r="Y312" t="b">
        <f>OR(Tabla4119[[#This Row],[Tiempo_lineal (ns)]]&gt;$I$508,Tabla4119[[#This Row],[Tiempo_lineal (ns)]]&lt;$I$509)</f>
        <v>0</v>
      </c>
      <c r="Z312" t="b">
        <f>OR(Tabla4119[[#This Row],[Tiempo_normal (ns)]]&gt;$J$508,Tabla4119[[#This Row],[Tiempo_normal (ns)]]&lt;$J$509)</f>
        <v>0</v>
      </c>
      <c r="AA312" s="5">
        <v>309</v>
      </c>
      <c r="AB312" t="b">
        <f>OR(Tabla51210[[#This Row],[Tiempo_lineal (ns)]]&gt;$L$508,Tabla51210[[#This Row],[Tiempo_lineal (ns)]]&lt;$L$509)</f>
        <v>0</v>
      </c>
      <c r="AC312" t="b">
        <f>OR(Tabla51210[[#This Row],[Tiempo_normal (ns)]]&gt;$M$508,Tabla51210[[#This Row],[Tiempo_normal (ns)]]&lt;$M$509)</f>
        <v>0</v>
      </c>
      <c r="AD312" s="5">
        <v>309</v>
      </c>
      <c r="AE312" t="b">
        <f>OR(Tabla61311[[#This Row],[Tiempo_lineal (ns)]]&gt;$O$508,Tabla61311[[#This Row],[Tiempo_lineal (ns)]]&lt;$O$509)</f>
        <v>0</v>
      </c>
      <c r="AF312" s="6" t="b">
        <f>OR(Tabla61311[[#This Row],[Tiempo_normal (ns)]]&gt;$P$508,Tabla61311[[#This Row],[Tiempo_normal (ns)]]&lt;$P$509)</f>
        <v>0</v>
      </c>
    </row>
    <row r="313" spans="2:32" x14ac:dyDescent="0.3">
      <c r="B313">
        <v>310</v>
      </c>
      <c r="C313">
        <v>4414</v>
      </c>
      <c r="D313">
        <v>4081</v>
      </c>
      <c r="E313">
        <v>310</v>
      </c>
      <c r="F313">
        <v>37944</v>
      </c>
      <c r="G313">
        <v>37670</v>
      </c>
      <c r="H313">
        <v>310</v>
      </c>
      <c r="I313">
        <v>385256</v>
      </c>
      <c r="J313">
        <v>397482</v>
      </c>
      <c r="K313">
        <v>310</v>
      </c>
      <c r="L313" s="35">
        <v>4037570</v>
      </c>
      <c r="M313" s="35">
        <v>4050100</v>
      </c>
      <c r="N313">
        <v>310</v>
      </c>
      <c r="O313" s="35">
        <v>43076400</v>
      </c>
      <c r="P313" s="35">
        <v>40056500</v>
      </c>
      <c r="R313" s="7">
        <v>310</v>
      </c>
      <c r="S313" t="b">
        <f>OR(Tabla197[[#This Row],[Tiempo_lineal (ns)]]&gt;$C$508,Tabla197[[#This Row],[Tiempo_lineal (ns)]]&lt;$C$509)</f>
        <v>0</v>
      </c>
      <c r="T313" t="b">
        <f>OR(Tabla197[[#This Row],[Tiempo_normal (ns)]]&gt;$D$508,Tabla197[[#This Row],[Tiempo_normal (ns)]]&lt;$D$509)</f>
        <v>0</v>
      </c>
      <c r="U313" s="7">
        <v>310</v>
      </c>
      <c r="V313" t="b">
        <f>OR(Tabla3108[[#This Row],[Tiempo_lineal (ns)]]&gt;$F$508,Tabla3108[[#This Row],[Tiempo_lineal (ns)]]&lt;$F$509)</f>
        <v>0</v>
      </c>
      <c r="W313" t="b">
        <f>OR(Tabla3108[[#This Row],[Tiempo_normal (ns)]]&gt;$G$508,Tabla3108[[#This Row],[Tiempo_normal (ns)]]&lt;$G$509)</f>
        <v>0</v>
      </c>
      <c r="X313" s="7">
        <v>310</v>
      </c>
      <c r="Y313" t="b">
        <f>OR(Tabla4119[[#This Row],[Tiempo_lineal (ns)]]&gt;$I$508,Tabla4119[[#This Row],[Tiempo_lineal (ns)]]&lt;$I$509)</f>
        <v>0</v>
      </c>
      <c r="Z313" t="b">
        <f>OR(Tabla4119[[#This Row],[Tiempo_normal (ns)]]&gt;$J$508,Tabla4119[[#This Row],[Tiempo_normal (ns)]]&lt;$J$509)</f>
        <v>0</v>
      </c>
      <c r="AA313" s="7">
        <v>310</v>
      </c>
      <c r="AB313" t="b">
        <f>OR(Tabla51210[[#This Row],[Tiempo_lineal (ns)]]&gt;$L$508,Tabla51210[[#This Row],[Tiempo_lineal (ns)]]&lt;$L$509)</f>
        <v>0</v>
      </c>
      <c r="AC313" t="b">
        <f>OR(Tabla51210[[#This Row],[Tiempo_normal (ns)]]&gt;$M$508,Tabla51210[[#This Row],[Tiempo_normal (ns)]]&lt;$M$509)</f>
        <v>0</v>
      </c>
      <c r="AD313" s="7">
        <v>310</v>
      </c>
      <c r="AE313" t="b">
        <f>OR(Tabla61311[[#This Row],[Tiempo_lineal (ns)]]&gt;$O$508,Tabla61311[[#This Row],[Tiempo_lineal (ns)]]&lt;$O$509)</f>
        <v>0</v>
      </c>
      <c r="AF313" s="6" t="b">
        <f>OR(Tabla61311[[#This Row],[Tiempo_normal (ns)]]&gt;$P$508,Tabla61311[[#This Row],[Tiempo_normal (ns)]]&lt;$P$509)</f>
        <v>0</v>
      </c>
    </row>
    <row r="314" spans="2:32" x14ac:dyDescent="0.3">
      <c r="B314">
        <v>311</v>
      </c>
      <c r="C314">
        <v>4997</v>
      </c>
      <c r="D314">
        <v>4008</v>
      </c>
      <c r="E314">
        <v>311</v>
      </c>
      <c r="F314">
        <v>38876</v>
      </c>
      <c r="G314">
        <v>38015</v>
      </c>
      <c r="H314">
        <v>311</v>
      </c>
      <c r="I314">
        <v>381600</v>
      </c>
      <c r="J314">
        <v>401632</v>
      </c>
      <c r="K314">
        <v>311</v>
      </c>
      <c r="L314" s="35">
        <v>4680460</v>
      </c>
      <c r="M314" s="35">
        <v>3988650</v>
      </c>
      <c r="N314">
        <v>311</v>
      </c>
      <c r="O314" s="35">
        <v>40996600</v>
      </c>
      <c r="P314" s="35">
        <v>40379800</v>
      </c>
      <c r="R314" s="5">
        <v>311</v>
      </c>
      <c r="S314" t="b">
        <f>OR(Tabla197[[#This Row],[Tiempo_lineal (ns)]]&gt;$C$508,Tabla197[[#This Row],[Tiempo_lineal (ns)]]&lt;$C$509)</f>
        <v>0</v>
      </c>
      <c r="T314" t="b">
        <f>OR(Tabla197[[#This Row],[Tiempo_normal (ns)]]&gt;$D$508,Tabla197[[#This Row],[Tiempo_normal (ns)]]&lt;$D$509)</f>
        <v>0</v>
      </c>
      <c r="U314" s="5">
        <v>311</v>
      </c>
      <c r="V314" t="b">
        <f>OR(Tabla3108[[#This Row],[Tiempo_lineal (ns)]]&gt;$F$508,Tabla3108[[#This Row],[Tiempo_lineal (ns)]]&lt;$F$509)</f>
        <v>0</v>
      </c>
      <c r="W314" t="b">
        <f>OR(Tabla3108[[#This Row],[Tiempo_normal (ns)]]&gt;$G$508,Tabla3108[[#This Row],[Tiempo_normal (ns)]]&lt;$G$509)</f>
        <v>0</v>
      </c>
      <c r="X314" s="5">
        <v>311</v>
      </c>
      <c r="Y314" t="b">
        <f>OR(Tabla4119[[#This Row],[Tiempo_lineal (ns)]]&gt;$I$508,Tabla4119[[#This Row],[Tiempo_lineal (ns)]]&lt;$I$509)</f>
        <v>0</v>
      </c>
      <c r="Z314" t="b">
        <f>OR(Tabla4119[[#This Row],[Tiempo_normal (ns)]]&gt;$J$508,Tabla4119[[#This Row],[Tiempo_normal (ns)]]&lt;$J$509)</f>
        <v>0</v>
      </c>
      <c r="AA314" s="5">
        <v>311</v>
      </c>
      <c r="AB314" t="b">
        <f>OR(Tabla51210[[#This Row],[Tiempo_lineal (ns)]]&gt;$L$508,Tabla51210[[#This Row],[Tiempo_lineal (ns)]]&lt;$L$509)</f>
        <v>1</v>
      </c>
      <c r="AC314" t="b">
        <f>OR(Tabla51210[[#This Row],[Tiempo_normal (ns)]]&gt;$M$508,Tabla51210[[#This Row],[Tiempo_normal (ns)]]&lt;$M$509)</f>
        <v>0</v>
      </c>
      <c r="AD314" s="5">
        <v>311</v>
      </c>
      <c r="AE314" t="b">
        <f>OR(Tabla61311[[#This Row],[Tiempo_lineal (ns)]]&gt;$O$508,Tabla61311[[#This Row],[Tiempo_lineal (ns)]]&lt;$O$509)</f>
        <v>0</v>
      </c>
      <c r="AF314" s="6" t="b">
        <f>OR(Tabla61311[[#This Row],[Tiempo_normal (ns)]]&gt;$P$508,Tabla61311[[#This Row],[Tiempo_normal (ns)]]&lt;$P$509)</f>
        <v>0</v>
      </c>
    </row>
    <row r="315" spans="2:32" x14ac:dyDescent="0.3">
      <c r="B315">
        <v>312</v>
      </c>
      <c r="C315">
        <v>4356</v>
      </c>
      <c r="D315">
        <v>3919</v>
      </c>
      <c r="E315">
        <v>312</v>
      </c>
      <c r="F315">
        <v>39909</v>
      </c>
      <c r="G315">
        <v>37981</v>
      </c>
      <c r="H315">
        <v>312</v>
      </c>
      <c r="I315">
        <v>382488</v>
      </c>
      <c r="J315">
        <v>455501</v>
      </c>
      <c r="K315">
        <v>312</v>
      </c>
      <c r="L315" s="35">
        <v>4088610</v>
      </c>
      <c r="M315" s="35">
        <v>4029610</v>
      </c>
      <c r="N315">
        <v>312</v>
      </c>
      <c r="O315" s="35">
        <v>42161700</v>
      </c>
      <c r="P315" s="35">
        <v>40203200</v>
      </c>
      <c r="R315" s="7">
        <v>312</v>
      </c>
      <c r="S315" t="b">
        <f>OR(Tabla197[[#This Row],[Tiempo_lineal (ns)]]&gt;$C$508,Tabla197[[#This Row],[Tiempo_lineal (ns)]]&lt;$C$509)</f>
        <v>0</v>
      </c>
      <c r="T315" t="b">
        <f>OR(Tabla197[[#This Row],[Tiempo_normal (ns)]]&gt;$D$508,Tabla197[[#This Row],[Tiempo_normal (ns)]]&lt;$D$509)</f>
        <v>0</v>
      </c>
      <c r="U315" s="7">
        <v>312</v>
      </c>
      <c r="V315" t="b">
        <f>OR(Tabla3108[[#This Row],[Tiempo_lineal (ns)]]&gt;$F$508,Tabla3108[[#This Row],[Tiempo_lineal (ns)]]&lt;$F$509)</f>
        <v>0</v>
      </c>
      <c r="W315" t="b">
        <f>OR(Tabla3108[[#This Row],[Tiempo_normal (ns)]]&gt;$G$508,Tabla3108[[#This Row],[Tiempo_normal (ns)]]&lt;$G$509)</f>
        <v>0</v>
      </c>
      <c r="X315" s="7">
        <v>312</v>
      </c>
      <c r="Y315" t="b">
        <f>OR(Tabla4119[[#This Row],[Tiempo_lineal (ns)]]&gt;$I$508,Tabla4119[[#This Row],[Tiempo_lineal (ns)]]&lt;$I$509)</f>
        <v>0</v>
      </c>
      <c r="Z315" t="b">
        <f>OR(Tabla4119[[#This Row],[Tiempo_normal (ns)]]&gt;$J$508,Tabla4119[[#This Row],[Tiempo_normal (ns)]]&lt;$J$509)</f>
        <v>0</v>
      </c>
      <c r="AA315" s="7">
        <v>312</v>
      </c>
      <c r="AB315" t="b">
        <f>OR(Tabla51210[[#This Row],[Tiempo_lineal (ns)]]&gt;$L$508,Tabla51210[[#This Row],[Tiempo_lineal (ns)]]&lt;$L$509)</f>
        <v>0</v>
      </c>
      <c r="AC315" t="b">
        <f>OR(Tabla51210[[#This Row],[Tiempo_normal (ns)]]&gt;$M$508,Tabla51210[[#This Row],[Tiempo_normal (ns)]]&lt;$M$509)</f>
        <v>0</v>
      </c>
      <c r="AD315" s="7">
        <v>312</v>
      </c>
      <c r="AE315" t="b">
        <f>OR(Tabla61311[[#This Row],[Tiempo_lineal (ns)]]&gt;$O$508,Tabla61311[[#This Row],[Tiempo_lineal (ns)]]&lt;$O$509)</f>
        <v>0</v>
      </c>
      <c r="AF315" s="6" t="b">
        <f>OR(Tabla61311[[#This Row],[Tiempo_normal (ns)]]&gt;$P$508,Tabla61311[[#This Row],[Tiempo_normal (ns)]]&lt;$P$509)</f>
        <v>0</v>
      </c>
    </row>
    <row r="316" spans="2:32" x14ac:dyDescent="0.3">
      <c r="B316">
        <v>313</v>
      </c>
      <c r="C316">
        <v>4354</v>
      </c>
      <c r="D316">
        <v>3850</v>
      </c>
      <c r="E316">
        <v>313</v>
      </c>
      <c r="F316">
        <v>38764</v>
      </c>
      <c r="G316">
        <v>39517</v>
      </c>
      <c r="H316">
        <v>313</v>
      </c>
      <c r="I316">
        <v>396229</v>
      </c>
      <c r="J316">
        <v>381981</v>
      </c>
      <c r="K316">
        <v>313</v>
      </c>
      <c r="L316" s="35">
        <v>4187290</v>
      </c>
      <c r="M316" s="35">
        <v>3928080</v>
      </c>
      <c r="N316">
        <v>313</v>
      </c>
      <c r="O316" s="35">
        <v>40896100</v>
      </c>
      <c r="P316" s="35">
        <v>43087400</v>
      </c>
      <c r="R316" s="5">
        <v>313</v>
      </c>
      <c r="S316" t="b">
        <f>OR(Tabla197[[#This Row],[Tiempo_lineal (ns)]]&gt;$C$508,Tabla197[[#This Row],[Tiempo_lineal (ns)]]&lt;$C$509)</f>
        <v>0</v>
      </c>
      <c r="T316" t="b">
        <f>OR(Tabla197[[#This Row],[Tiempo_normal (ns)]]&gt;$D$508,Tabla197[[#This Row],[Tiempo_normal (ns)]]&lt;$D$509)</f>
        <v>0</v>
      </c>
      <c r="U316" s="5">
        <v>313</v>
      </c>
      <c r="V316" t="b">
        <f>OR(Tabla3108[[#This Row],[Tiempo_lineal (ns)]]&gt;$F$508,Tabla3108[[#This Row],[Tiempo_lineal (ns)]]&lt;$F$509)</f>
        <v>0</v>
      </c>
      <c r="W316" t="b">
        <f>OR(Tabla3108[[#This Row],[Tiempo_normal (ns)]]&gt;$G$508,Tabla3108[[#This Row],[Tiempo_normal (ns)]]&lt;$G$509)</f>
        <v>0</v>
      </c>
      <c r="X316" s="5">
        <v>313</v>
      </c>
      <c r="Y316" t="b">
        <f>OR(Tabla4119[[#This Row],[Tiempo_lineal (ns)]]&gt;$I$508,Tabla4119[[#This Row],[Tiempo_lineal (ns)]]&lt;$I$509)</f>
        <v>0</v>
      </c>
      <c r="Z316" t="b">
        <f>OR(Tabla4119[[#This Row],[Tiempo_normal (ns)]]&gt;$J$508,Tabla4119[[#This Row],[Tiempo_normal (ns)]]&lt;$J$509)</f>
        <v>0</v>
      </c>
      <c r="AA316" s="5">
        <v>313</v>
      </c>
      <c r="AB316" t="b">
        <f>OR(Tabla51210[[#This Row],[Tiempo_lineal (ns)]]&gt;$L$508,Tabla51210[[#This Row],[Tiempo_lineal (ns)]]&lt;$L$509)</f>
        <v>0</v>
      </c>
      <c r="AC316" t="b">
        <f>OR(Tabla51210[[#This Row],[Tiempo_normal (ns)]]&gt;$M$508,Tabla51210[[#This Row],[Tiempo_normal (ns)]]&lt;$M$509)</f>
        <v>0</v>
      </c>
      <c r="AD316" s="5">
        <v>313</v>
      </c>
      <c r="AE316" t="b">
        <f>OR(Tabla61311[[#This Row],[Tiempo_lineal (ns)]]&gt;$O$508,Tabla61311[[#This Row],[Tiempo_lineal (ns)]]&lt;$O$509)</f>
        <v>0</v>
      </c>
      <c r="AF316" s="6" t="b">
        <f>OR(Tabla61311[[#This Row],[Tiempo_normal (ns)]]&gt;$P$508,Tabla61311[[#This Row],[Tiempo_normal (ns)]]&lt;$P$509)</f>
        <v>0</v>
      </c>
    </row>
    <row r="317" spans="2:32" x14ac:dyDescent="0.3">
      <c r="B317">
        <v>314</v>
      </c>
      <c r="C317">
        <v>4257</v>
      </c>
      <c r="D317">
        <v>4057</v>
      </c>
      <c r="E317">
        <v>314</v>
      </c>
      <c r="F317">
        <v>40826</v>
      </c>
      <c r="G317">
        <v>38164</v>
      </c>
      <c r="H317">
        <v>314</v>
      </c>
      <c r="I317">
        <v>391643</v>
      </c>
      <c r="J317">
        <v>398362</v>
      </c>
      <c r="K317">
        <v>314</v>
      </c>
      <c r="L317" s="35">
        <v>4024370</v>
      </c>
      <c r="M317" s="35">
        <v>3911450</v>
      </c>
      <c r="N317">
        <v>314</v>
      </c>
      <c r="O317" s="35">
        <v>40278700</v>
      </c>
      <c r="P317" s="35">
        <v>41857600</v>
      </c>
      <c r="R317" s="7">
        <v>314</v>
      </c>
      <c r="S317" t="b">
        <f>OR(Tabla197[[#This Row],[Tiempo_lineal (ns)]]&gt;$C$508,Tabla197[[#This Row],[Tiempo_lineal (ns)]]&lt;$C$509)</f>
        <v>0</v>
      </c>
      <c r="T317" t="b">
        <f>OR(Tabla197[[#This Row],[Tiempo_normal (ns)]]&gt;$D$508,Tabla197[[#This Row],[Tiempo_normal (ns)]]&lt;$D$509)</f>
        <v>0</v>
      </c>
      <c r="U317" s="7">
        <v>314</v>
      </c>
      <c r="V317" t="b">
        <f>OR(Tabla3108[[#This Row],[Tiempo_lineal (ns)]]&gt;$F$508,Tabla3108[[#This Row],[Tiempo_lineal (ns)]]&lt;$F$509)</f>
        <v>0</v>
      </c>
      <c r="W317" t="b">
        <f>OR(Tabla3108[[#This Row],[Tiempo_normal (ns)]]&gt;$G$508,Tabla3108[[#This Row],[Tiempo_normal (ns)]]&lt;$G$509)</f>
        <v>0</v>
      </c>
      <c r="X317" s="7">
        <v>314</v>
      </c>
      <c r="Y317" t="b">
        <f>OR(Tabla4119[[#This Row],[Tiempo_lineal (ns)]]&gt;$I$508,Tabla4119[[#This Row],[Tiempo_lineal (ns)]]&lt;$I$509)</f>
        <v>0</v>
      </c>
      <c r="Z317" t="b">
        <f>OR(Tabla4119[[#This Row],[Tiempo_normal (ns)]]&gt;$J$508,Tabla4119[[#This Row],[Tiempo_normal (ns)]]&lt;$J$509)</f>
        <v>0</v>
      </c>
      <c r="AA317" s="7">
        <v>314</v>
      </c>
      <c r="AB317" t="b">
        <f>OR(Tabla51210[[#This Row],[Tiempo_lineal (ns)]]&gt;$L$508,Tabla51210[[#This Row],[Tiempo_lineal (ns)]]&lt;$L$509)</f>
        <v>0</v>
      </c>
      <c r="AC317" t="b">
        <f>OR(Tabla51210[[#This Row],[Tiempo_normal (ns)]]&gt;$M$508,Tabla51210[[#This Row],[Tiempo_normal (ns)]]&lt;$M$509)</f>
        <v>0</v>
      </c>
      <c r="AD317" s="7">
        <v>314</v>
      </c>
      <c r="AE317" t="b">
        <f>OR(Tabla61311[[#This Row],[Tiempo_lineal (ns)]]&gt;$O$508,Tabla61311[[#This Row],[Tiempo_lineal (ns)]]&lt;$O$509)</f>
        <v>0</v>
      </c>
      <c r="AF317" s="6" t="b">
        <f>OR(Tabla61311[[#This Row],[Tiempo_normal (ns)]]&gt;$P$508,Tabla61311[[#This Row],[Tiempo_normal (ns)]]&lt;$P$509)</f>
        <v>0</v>
      </c>
    </row>
    <row r="318" spans="2:32" x14ac:dyDescent="0.3">
      <c r="B318">
        <v>315</v>
      </c>
      <c r="C318">
        <v>4396</v>
      </c>
      <c r="D318">
        <v>3886</v>
      </c>
      <c r="E318">
        <v>315</v>
      </c>
      <c r="F318">
        <v>39899</v>
      </c>
      <c r="G318">
        <v>38283</v>
      </c>
      <c r="H318">
        <v>315</v>
      </c>
      <c r="I318">
        <v>405616</v>
      </c>
      <c r="J318">
        <v>461555</v>
      </c>
      <c r="K318">
        <v>315</v>
      </c>
      <c r="L318" s="35">
        <v>4136950</v>
      </c>
      <c r="M318" s="35">
        <v>4407690</v>
      </c>
      <c r="N318">
        <v>315</v>
      </c>
      <c r="O318" s="35">
        <v>40373700</v>
      </c>
      <c r="P318" s="35">
        <v>40335700</v>
      </c>
      <c r="R318" s="5">
        <v>315</v>
      </c>
      <c r="S318" t="b">
        <f>OR(Tabla197[[#This Row],[Tiempo_lineal (ns)]]&gt;$C$508,Tabla197[[#This Row],[Tiempo_lineal (ns)]]&lt;$C$509)</f>
        <v>0</v>
      </c>
      <c r="T318" t="b">
        <f>OR(Tabla197[[#This Row],[Tiempo_normal (ns)]]&gt;$D$508,Tabla197[[#This Row],[Tiempo_normal (ns)]]&lt;$D$509)</f>
        <v>0</v>
      </c>
      <c r="U318" s="5">
        <v>315</v>
      </c>
      <c r="V318" t="b">
        <f>OR(Tabla3108[[#This Row],[Tiempo_lineal (ns)]]&gt;$F$508,Tabla3108[[#This Row],[Tiempo_lineal (ns)]]&lt;$F$509)</f>
        <v>0</v>
      </c>
      <c r="W318" t="b">
        <f>OR(Tabla3108[[#This Row],[Tiempo_normal (ns)]]&gt;$G$508,Tabla3108[[#This Row],[Tiempo_normal (ns)]]&lt;$G$509)</f>
        <v>0</v>
      </c>
      <c r="X318" s="5">
        <v>315</v>
      </c>
      <c r="Y318" t="b">
        <f>OR(Tabla4119[[#This Row],[Tiempo_lineal (ns)]]&gt;$I$508,Tabla4119[[#This Row],[Tiempo_lineal (ns)]]&lt;$I$509)</f>
        <v>0</v>
      </c>
      <c r="Z318" t="b">
        <f>OR(Tabla4119[[#This Row],[Tiempo_normal (ns)]]&gt;$J$508,Tabla4119[[#This Row],[Tiempo_normal (ns)]]&lt;$J$509)</f>
        <v>0</v>
      </c>
      <c r="AA318" s="5">
        <v>315</v>
      </c>
      <c r="AB318" t="b">
        <f>OR(Tabla51210[[#This Row],[Tiempo_lineal (ns)]]&gt;$L$508,Tabla51210[[#This Row],[Tiempo_lineal (ns)]]&lt;$L$509)</f>
        <v>0</v>
      </c>
      <c r="AC318" t="b">
        <f>OR(Tabla51210[[#This Row],[Tiempo_normal (ns)]]&gt;$M$508,Tabla51210[[#This Row],[Tiempo_normal (ns)]]&lt;$M$509)</f>
        <v>0</v>
      </c>
      <c r="AD318" s="5">
        <v>315</v>
      </c>
      <c r="AE318" t="b">
        <f>OR(Tabla61311[[#This Row],[Tiempo_lineal (ns)]]&gt;$O$508,Tabla61311[[#This Row],[Tiempo_lineal (ns)]]&lt;$O$509)</f>
        <v>0</v>
      </c>
      <c r="AF318" s="6" t="b">
        <f>OR(Tabla61311[[#This Row],[Tiempo_normal (ns)]]&gt;$P$508,Tabla61311[[#This Row],[Tiempo_normal (ns)]]&lt;$P$509)</f>
        <v>0</v>
      </c>
    </row>
    <row r="319" spans="2:32" x14ac:dyDescent="0.3">
      <c r="B319">
        <v>316</v>
      </c>
      <c r="C319">
        <v>4409</v>
      </c>
      <c r="D319">
        <v>3931</v>
      </c>
      <c r="E319">
        <v>316</v>
      </c>
      <c r="F319">
        <v>39447</v>
      </c>
      <c r="G319">
        <v>38142</v>
      </c>
      <c r="H319">
        <v>316</v>
      </c>
      <c r="I319">
        <v>385900</v>
      </c>
      <c r="J319">
        <v>376516</v>
      </c>
      <c r="K319">
        <v>316</v>
      </c>
      <c r="L319" s="35">
        <v>4093820</v>
      </c>
      <c r="M319" s="35">
        <v>4073580</v>
      </c>
      <c r="N319">
        <v>316</v>
      </c>
      <c r="O319" s="35">
        <v>41105800</v>
      </c>
      <c r="P319" s="35">
        <v>39830900</v>
      </c>
      <c r="R319" s="7">
        <v>316</v>
      </c>
      <c r="S319" t="b">
        <f>OR(Tabla197[[#This Row],[Tiempo_lineal (ns)]]&gt;$C$508,Tabla197[[#This Row],[Tiempo_lineal (ns)]]&lt;$C$509)</f>
        <v>0</v>
      </c>
      <c r="T319" t="b">
        <f>OR(Tabla197[[#This Row],[Tiempo_normal (ns)]]&gt;$D$508,Tabla197[[#This Row],[Tiempo_normal (ns)]]&lt;$D$509)</f>
        <v>0</v>
      </c>
      <c r="U319" s="7">
        <v>316</v>
      </c>
      <c r="V319" t="b">
        <f>OR(Tabla3108[[#This Row],[Tiempo_lineal (ns)]]&gt;$F$508,Tabla3108[[#This Row],[Tiempo_lineal (ns)]]&lt;$F$509)</f>
        <v>0</v>
      </c>
      <c r="W319" t="b">
        <f>OR(Tabla3108[[#This Row],[Tiempo_normal (ns)]]&gt;$G$508,Tabla3108[[#This Row],[Tiempo_normal (ns)]]&lt;$G$509)</f>
        <v>0</v>
      </c>
      <c r="X319" s="7">
        <v>316</v>
      </c>
      <c r="Y319" t="b">
        <f>OR(Tabla4119[[#This Row],[Tiempo_lineal (ns)]]&gt;$I$508,Tabla4119[[#This Row],[Tiempo_lineal (ns)]]&lt;$I$509)</f>
        <v>0</v>
      </c>
      <c r="Z319" t="b">
        <f>OR(Tabla4119[[#This Row],[Tiempo_normal (ns)]]&gt;$J$508,Tabla4119[[#This Row],[Tiempo_normal (ns)]]&lt;$J$509)</f>
        <v>0</v>
      </c>
      <c r="AA319" s="7">
        <v>316</v>
      </c>
      <c r="AB319" t="b">
        <f>OR(Tabla51210[[#This Row],[Tiempo_lineal (ns)]]&gt;$L$508,Tabla51210[[#This Row],[Tiempo_lineal (ns)]]&lt;$L$509)</f>
        <v>0</v>
      </c>
      <c r="AC319" t="b">
        <f>OR(Tabla51210[[#This Row],[Tiempo_normal (ns)]]&gt;$M$508,Tabla51210[[#This Row],[Tiempo_normal (ns)]]&lt;$M$509)</f>
        <v>0</v>
      </c>
      <c r="AD319" s="7">
        <v>316</v>
      </c>
      <c r="AE319" t="b">
        <f>OR(Tabla61311[[#This Row],[Tiempo_lineal (ns)]]&gt;$O$508,Tabla61311[[#This Row],[Tiempo_lineal (ns)]]&lt;$O$509)</f>
        <v>0</v>
      </c>
      <c r="AF319" s="6" t="b">
        <f>OR(Tabla61311[[#This Row],[Tiempo_normal (ns)]]&gt;$P$508,Tabla61311[[#This Row],[Tiempo_normal (ns)]]&lt;$P$509)</f>
        <v>0</v>
      </c>
    </row>
    <row r="320" spans="2:32" x14ac:dyDescent="0.3">
      <c r="B320">
        <v>317</v>
      </c>
      <c r="C320">
        <v>4432</v>
      </c>
      <c r="D320">
        <v>3962</v>
      </c>
      <c r="E320">
        <v>317</v>
      </c>
      <c r="F320">
        <v>40102</v>
      </c>
      <c r="G320">
        <v>39252</v>
      </c>
      <c r="H320">
        <v>317</v>
      </c>
      <c r="I320">
        <v>395042</v>
      </c>
      <c r="J320">
        <v>388610</v>
      </c>
      <c r="K320">
        <v>317</v>
      </c>
      <c r="L320" s="35">
        <v>4305030</v>
      </c>
      <c r="M320" s="35">
        <v>4819080</v>
      </c>
      <c r="N320">
        <v>317</v>
      </c>
      <c r="O320" s="35">
        <v>42506200</v>
      </c>
      <c r="P320" s="35">
        <v>40570800</v>
      </c>
      <c r="R320" s="5">
        <v>317</v>
      </c>
      <c r="S320" t="b">
        <f>OR(Tabla197[[#This Row],[Tiempo_lineal (ns)]]&gt;$C$508,Tabla197[[#This Row],[Tiempo_lineal (ns)]]&lt;$C$509)</f>
        <v>0</v>
      </c>
      <c r="T320" t="b">
        <f>OR(Tabla197[[#This Row],[Tiempo_normal (ns)]]&gt;$D$508,Tabla197[[#This Row],[Tiempo_normal (ns)]]&lt;$D$509)</f>
        <v>0</v>
      </c>
      <c r="U320" s="5">
        <v>317</v>
      </c>
      <c r="V320" t="b">
        <f>OR(Tabla3108[[#This Row],[Tiempo_lineal (ns)]]&gt;$F$508,Tabla3108[[#This Row],[Tiempo_lineal (ns)]]&lt;$F$509)</f>
        <v>0</v>
      </c>
      <c r="W320" t="b">
        <f>OR(Tabla3108[[#This Row],[Tiempo_normal (ns)]]&gt;$G$508,Tabla3108[[#This Row],[Tiempo_normal (ns)]]&lt;$G$509)</f>
        <v>0</v>
      </c>
      <c r="X320" s="5">
        <v>317</v>
      </c>
      <c r="Y320" t="b">
        <f>OR(Tabla4119[[#This Row],[Tiempo_lineal (ns)]]&gt;$I$508,Tabla4119[[#This Row],[Tiempo_lineal (ns)]]&lt;$I$509)</f>
        <v>0</v>
      </c>
      <c r="Z320" t="b">
        <f>OR(Tabla4119[[#This Row],[Tiempo_normal (ns)]]&gt;$J$508,Tabla4119[[#This Row],[Tiempo_normal (ns)]]&lt;$J$509)</f>
        <v>0</v>
      </c>
      <c r="AA320" s="5">
        <v>317</v>
      </c>
      <c r="AB320" t="b">
        <f>OR(Tabla51210[[#This Row],[Tiempo_lineal (ns)]]&gt;$L$508,Tabla51210[[#This Row],[Tiempo_lineal (ns)]]&lt;$L$509)</f>
        <v>0</v>
      </c>
      <c r="AC320" t="b">
        <f>OR(Tabla51210[[#This Row],[Tiempo_normal (ns)]]&gt;$M$508,Tabla51210[[#This Row],[Tiempo_normal (ns)]]&lt;$M$509)</f>
        <v>1</v>
      </c>
      <c r="AD320" s="5">
        <v>317</v>
      </c>
      <c r="AE320" t="b">
        <f>OR(Tabla61311[[#This Row],[Tiempo_lineal (ns)]]&gt;$O$508,Tabla61311[[#This Row],[Tiempo_lineal (ns)]]&lt;$O$509)</f>
        <v>0</v>
      </c>
      <c r="AF320" s="6" t="b">
        <f>OR(Tabla61311[[#This Row],[Tiempo_normal (ns)]]&gt;$P$508,Tabla61311[[#This Row],[Tiempo_normal (ns)]]&lt;$P$509)</f>
        <v>0</v>
      </c>
    </row>
    <row r="321" spans="2:32" x14ac:dyDescent="0.3">
      <c r="B321">
        <v>318</v>
      </c>
      <c r="C321">
        <v>4529</v>
      </c>
      <c r="D321">
        <v>3867</v>
      </c>
      <c r="E321">
        <v>318</v>
      </c>
      <c r="F321">
        <v>50590</v>
      </c>
      <c r="G321">
        <v>38399</v>
      </c>
      <c r="H321">
        <v>318</v>
      </c>
      <c r="I321">
        <v>394660</v>
      </c>
      <c r="J321">
        <v>494744</v>
      </c>
      <c r="K321">
        <v>318</v>
      </c>
      <c r="L321" s="35">
        <v>4101100</v>
      </c>
      <c r="M321" s="35">
        <v>4054610</v>
      </c>
      <c r="N321">
        <v>318</v>
      </c>
      <c r="O321" s="35">
        <v>43498000</v>
      </c>
      <c r="P321" s="35">
        <v>39589100</v>
      </c>
      <c r="R321" s="7">
        <v>318</v>
      </c>
      <c r="S321" t="b">
        <f>OR(Tabla197[[#This Row],[Tiempo_lineal (ns)]]&gt;$C$508,Tabla197[[#This Row],[Tiempo_lineal (ns)]]&lt;$C$509)</f>
        <v>0</v>
      </c>
      <c r="T321" t="b">
        <f>OR(Tabla197[[#This Row],[Tiempo_normal (ns)]]&gt;$D$508,Tabla197[[#This Row],[Tiempo_normal (ns)]]&lt;$D$509)</f>
        <v>0</v>
      </c>
      <c r="U321" s="7">
        <v>318</v>
      </c>
      <c r="V321" t="b">
        <f>OR(Tabla3108[[#This Row],[Tiempo_lineal (ns)]]&gt;$F$508,Tabla3108[[#This Row],[Tiempo_lineal (ns)]]&lt;$F$509)</f>
        <v>1</v>
      </c>
      <c r="W321" t="b">
        <f>OR(Tabla3108[[#This Row],[Tiempo_normal (ns)]]&gt;$G$508,Tabla3108[[#This Row],[Tiempo_normal (ns)]]&lt;$G$509)</f>
        <v>0</v>
      </c>
      <c r="X321" s="7">
        <v>318</v>
      </c>
      <c r="Y321" t="b">
        <f>OR(Tabla4119[[#This Row],[Tiempo_lineal (ns)]]&gt;$I$508,Tabla4119[[#This Row],[Tiempo_lineal (ns)]]&lt;$I$509)</f>
        <v>0</v>
      </c>
      <c r="Z321" t="b">
        <f>OR(Tabla4119[[#This Row],[Tiempo_normal (ns)]]&gt;$J$508,Tabla4119[[#This Row],[Tiempo_normal (ns)]]&lt;$J$509)</f>
        <v>1</v>
      </c>
      <c r="AA321" s="7">
        <v>318</v>
      </c>
      <c r="AB321" t="b">
        <f>OR(Tabla51210[[#This Row],[Tiempo_lineal (ns)]]&gt;$L$508,Tabla51210[[#This Row],[Tiempo_lineal (ns)]]&lt;$L$509)</f>
        <v>0</v>
      </c>
      <c r="AC321" t="b">
        <f>OR(Tabla51210[[#This Row],[Tiempo_normal (ns)]]&gt;$M$508,Tabla51210[[#This Row],[Tiempo_normal (ns)]]&lt;$M$509)</f>
        <v>0</v>
      </c>
      <c r="AD321" s="7">
        <v>318</v>
      </c>
      <c r="AE321" t="b">
        <f>OR(Tabla61311[[#This Row],[Tiempo_lineal (ns)]]&gt;$O$508,Tabla61311[[#This Row],[Tiempo_lineal (ns)]]&lt;$O$509)</f>
        <v>0</v>
      </c>
      <c r="AF321" s="6" t="b">
        <f>OR(Tabla61311[[#This Row],[Tiempo_normal (ns)]]&gt;$P$508,Tabla61311[[#This Row],[Tiempo_normal (ns)]]&lt;$P$509)</f>
        <v>0</v>
      </c>
    </row>
    <row r="322" spans="2:32" x14ac:dyDescent="0.3">
      <c r="B322">
        <v>319</v>
      </c>
      <c r="C322">
        <v>4387</v>
      </c>
      <c r="D322">
        <v>3878</v>
      </c>
      <c r="E322">
        <v>319</v>
      </c>
      <c r="F322">
        <v>39998</v>
      </c>
      <c r="G322">
        <v>37754</v>
      </c>
      <c r="H322">
        <v>319</v>
      </c>
      <c r="I322">
        <v>442865</v>
      </c>
      <c r="J322">
        <v>382955</v>
      </c>
      <c r="K322">
        <v>319</v>
      </c>
      <c r="L322" s="35">
        <v>4215690</v>
      </c>
      <c r="M322" s="35">
        <v>4019780</v>
      </c>
      <c r="N322">
        <v>319</v>
      </c>
      <c r="O322" s="35">
        <v>43632400</v>
      </c>
      <c r="P322" s="35">
        <v>41565300</v>
      </c>
      <c r="R322" s="5">
        <v>319</v>
      </c>
      <c r="S322" t="b">
        <f>OR(Tabla197[[#This Row],[Tiempo_lineal (ns)]]&gt;$C$508,Tabla197[[#This Row],[Tiempo_lineal (ns)]]&lt;$C$509)</f>
        <v>0</v>
      </c>
      <c r="T322" t="b">
        <f>OR(Tabla197[[#This Row],[Tiempo_normal (ns)]]&gt;$D$508,Tabla197[[#This Row],[Tiempo_normal (ns)]]&lt;$D$509)</f>
        <v>0</v>
      </c>
      <c r="U322" s="5">
        <v>319</v>
      </c>
      <c r="V322" t="b">
        <f>OR(Tabla3108[[#This Row],[Tiempo_lineal (ns)]]&gt;$F$508,Tabla3108[[#This Row],[Tiempo_lineal (ns)]]&lt;$F$509)</f>
        <v>0</v>
      </c>
      <c r="W322" t="b">
        <f>OR(Tabla3108[[#This Row],[Tiempo_normal (ns)]]&gt;$G$508,Tabla3108[[#This Row],[Tiempo_normal (ns)]]&lt;$G$509)</f>
        <v>0</v>
      </c>
      <c r="X322" s="5">
        <v>319</v>
      </c>
      <c r="Y322" t="b">
        <f>OR(Tabla4119[[#This Row],[Tiempo_lineal (ns)]]&gt;$I$508,Tabla4119[[#This Row],[Tiempo_lineal (ns)]]&lt;$I$509)</f>
        <v>0</v>
      </c>
      <c r="Z322" t="b">
        <f>OR(Tabla4119[[#This Row],[Tiempo_normal (ns)]]&gt;$J$508,Tabla4119[[#This Row],[Tiempo_normal (ns)]]&lt;$J$509)</f>
        <v>0</v>
      </c>
      <c r="AA322" s="5">
        <v>319</v>
      </c>
      <c r="AB322" t="b">
        <f>OR(Tabla51210[[#This Row],[Tiempo_lineal (ns)]]&gt;$L$508,Tabla51210[[#This Row],[Tiempo_lineal (ns)]]&lt;$L$509)</f>
        <v>0</v>
      </c>
      <c r="AC322" t="b">
        <f>OR(Tabla51210[[#This Row],[Tiempo_normal (ns)]]&gt;$M$508,Tabla51210[[#This Row],[Tiempo_normal (ns)]]&lt;$M$509)</f>
        <v>0</v>
      </c>
      <c r="AD322" s="5">
        <v>319</v>
      </c>
      <c r="AE322" t="b">
        <f>OR(Tabla61311[[#This Row],[Tiempo_lineal (ns)]]&gt;$O$508,Tabla61311[[#This Row],[Tiempo_lineal (ns)]]&lt;$O$509)</f>
        <v>0</v>
      </c>
      <c r="AF322" s="6" t="b">
        <f>OR(Tabla61311[[#This Row],[Tiempo_normal (ns)]]&gt;$P$508,Tabla61311[[#This Row],[Tiempo_normal (ns)]]&lt;$P$509)</f>
        <v>0</v>
      </c>
    </row>
    <row r="323" spans="2:32" x14ac:dyDescent="0.3">
      <c r="B323">
        <v>320</v>
      </c>
      <c r="C323">
        <v>4392</v>
      </c>
      <c r="D323">
        <v>3832</v>
      </c>
      <c r="E323">
        <v>320</v>
      </c>
      <c r="F323">
        <v>40558</v>
      </c>
      <c r="G323">
        <v>37929</v>
      </c>
      <c r="H323">
        <v>320</v>
      </c>
      <c r="I323">
        <v>412530</v>
      </c>
      <c r="J323">
        <v>396407</v>
      </c>
      <c r="K323">
        <v>320</v>
      </c>
      <c r="L323" s="35">
        <v>4057460</v>
      </c>
      <c r="M323" s="35">
        <v>4034540</v>
      </c>
      <c r="N323">
        <v>320</v>
      </c>
      <c r="O323" s="35">
        <v>42869800</v>
      </c>
      <c r="P323" s="35">
        <v>41022300</v>
      </c>
      <c r="R323" s="7">
        <v>320</v>
      </c>
      <c r="S323" t="b">
        <f>OR(Tabla197[[#This Row],[Tiempo_lineal (ns)]]&gt;$C$508,Tabla197[[#This Row],[Tiempo_lineal (ns)]]&lt;$C$509)</f>
        <v>0</v>
      </c>
      <c r="T323" t="b">
        <f>OR(Tabla197[[#This Row],[Tiempo_normal (ns)]]&gt;$D$508,Tabla197[[#This Row],[Tiempo_normal (ns)]]&lt;$D$509)</f>
        <v>0</v>
      </c>
      <c r="U323" s="7">
        <v>320</v>
      </c>
      <c r="V323" t="b">
        <f>OR(Tabla3108[[#This Row],[Tiempo_lineal (ns)]]&gt;$F$508,Tabla3108[[#This Row],[Tiempo_lineal (ns)]]&lt;$F$509)</f>
        <v>0</v>
      </c>
      <c r="W323" t="b">
        <f>OR(Tabla3108[[#This Row],[Tiempo_normal (ns)]]&gt;$G$508,Tabla3108[[#This Row],[Tiempo_normal (ns)]]&lt;$G$509)</f>
        <v>0</v>
      </c>
      <c r="X323" s="7">
        <v>320</v>
      </c>
      <c r="Y323" t="b">
        <f>OR(Tabla4119[[#This Row],[Tiempo_lineal (ns)]]&gt;$I$508,Tabla4119[[#This Row],[Tiempo_lineal (ns)]]&lt;$I$509)</f>
        <v>0</v>
      </c>
      <c r="Z323" t="b">
        <f>OR(Tabla4119[[#This Row],[Tiempo_normal (ns)]]&gt;$J$508,Tabla4119[[#This Row],[Tiempo_normal (ns)]]&lt;$J$509)</f>
        <v>0</v>
      </c>
      <c r="AA323" s="7">
        <v>320</v>
      </c>
      <c r="AB323" t="b">
        <f>OR(Tabla51210[[#This Row],[Tiempo_lineal (ns)]]&gt;$L$508,Tabla51210[[#This Row],[Tiempo_lineal (ns)]]&lt;$L$509)</f>
        <v>0</v>
      </c>
      <c r="AC323" t="b">
        <f>OR(Tabla51210[[#This Row],[Tiempo_normal (ns)]]&gt;$M$508,Tabla51210[[#This Row],[Tiempo_normal (ns)]]&lt;$M$509)</f>
        <v>0</v>
      </c>
      <c r="AD323" s="7">
        <v>320</v>
      </c>
      <c r="AE323" t="b">
        <f>OR(Tabla61311[[#This Row],[Tiempo_lineal (ns)]]&gt;$O$508,Tabla61311[[#This Row],[Tiempo_lineal (ns)]]&lt;$O$509)</f>
        <v>0</v>
      </c>
      <c r="AF323" s="6" t="b">
        <f>OR(Tabla61311[[#This Row],[Tiempo_normal (ns)]]&gt;$P$508,Tabla61311[[#This Row],[Tiempo_normal (ns)]]&lt;$P$509)</f>
        <v>0</v>
      </c>
    </row>
    <row r="324" spans="2:32" x14ac:dyDescent="0.3">
      <c r="B324">
        <v>321</v>
      </c>
      <c r="C324">
        <v>4500</v>
      </c>
      <c r="D324">
        <v>3902</v>
      </c>
      <c r="E324">
        <v>321</v>
      </c>
      <c r="F324">
        <v>39013</v>
      </c>
      <c r="G324">
        <v>37891</v>
      </c>
      <c r="H324">
        <v>321</v>
      </c>
      <c r="I324">
        <v>387237</v>
      </c>
      <c r="J324">
        <v>420901</v>
      </c>
      <c r="K324">
        <v>321</v>
      </c>
      <c r="L324" s="35">
        <v>4264190</v>
      </c>
      <c r="M324" s="35">
        <v>4152650</v>
      </c>
      <c r="N324">
        <v>321</v>
      </c>
      <c r="O324" s="35">
        <v>40853300</v>
      </c>
      <c r="P324" s="35">
        <v>42136300</v>
      </c>
      <c r="R324" s="5">
        <v>321</v>
      </c>
      <c r="S324" t="b">
        <f>OR(Tabla197[[#This Row],[Tiempo_lineal (ns)]]&gt;$C$508,Tabla197[[#This Row],[Tiempo_lineal (ns)]]&lt;$C$509)</f>
        <v>0</v>
      </c>
      <c r="T324" t="b">
        <f>OR(Tabla197[[#This Row],[Tiempo_normal (ns)]]&gt;$D$508,Tabla197[[#This Row],[Tiempo_normal (ns)]]&lt;$D$509)</f>
        <v>0</v>
      </c>
      <c r="U324" s="5">
        <v>321</v>
      </c>
      <c r="V324" t="b">
        <f>OR(Tabla3108[[#This Row],[Tiempo_lineal (ns)]]&gt;$F$508,Tabla3108[[#This Row],[Tiempo_lineal (ns)]]&lt;$F$509)</f>
        <v>0</v>
      </c>
      <c r="W324" t="b">
        <f>OR(Tabla3108[[#This Row],[Tiempo_normal (ns)]]&gt;$G$508,Tabla3108[[#This Row],[Tiempo_normal (ns)]]&lt;$G$509)</f>
        <v>0</v>
      </c>
      <c r="X324" s="5">
        <v>321</v>
      </c>
      <c r="Y324" t="b">
        <f>OR(Tabla4119[[#This Row],[Tiempo_lineal (ns)]]&gt;$I$508,Tabla4119[[#This Row],[Tiempo_lineal (ns)]]&lt;$I$509)</f>
        <v>0</v>
      </c>
      <c r="Z324" t="b">
        <f>OR(Tabla4119[[#This Row],[Tiempo_normal (ns)]]&gt;$J$508,Tabla4119[[#This Row],[Tiempo_normal (ns)]]&lt;$J$509)</f>
        <v>0</v>
      </c>
      <c r="AA324" s="5">
        <v>321</v>
      </c>
      <c r="AB324" t="b">
        <f>OR(Tabla51210[[#This Row],[Tiempo_lineal (ns)]]&gt;$L$508,Tabla51210[[#This Row],[Tiempo_lineal (ns)]]&lt;$L$509)</f>
        <v>0</v>
      </c>
      <c r="AC324" t="b">
        <f>OR(Tabla51210[[#This Row],[Tiempo_normal (ns)]]&gt;$M$508,Tabla51210[[#This Row],[Tiempo_normal (ns)]]&lt;$M$509)</f>
        <v>0</v>
      </c>
      <c r="AD324" s="5">
        <v>321</v>
      </c>
      <c r="AE324" t="b">
        <f>OR(Tabla61311[[#This Row],[Tiempo_lineal (ns)]]&gt;$O$508,Tabla61311[[#This Row],[Tiempo_lineal (ns)]]&lt;$O$509)</f>
        <v>0</v>
      </c>
      <c r="AF324" s="6" t="b">
        <f>OR(Tabla61311[[#This Row],[Tiempo_normal (ns)]]&gt;$P$508,Tabla61311[[#This Row],[Tiempo_normal (ns)]]&lt;$P$509)</f>
        <v>0</v>
      </c>
    </row>
    <row r="325" spans="2:32" x14ac:dyDescent="0.3">
      <c r="B325">
        <v>322</v>
      </c>
      <c r="C325">
        <v>4490</v>
      </c>
      <c r="D325">
        <v>3901</v>
      </c>
      <c r="E325">
        <v>322</v>
      </c>
      <c r="F325">
        <v>40615</v>
      </c>
      <c r="G325">
        <v>38051</v>
      </c>
      <c r="H325">
        <v>322</v>
      </c>
      <c r="I325">
        <v>485471</v>
      </c>
      <c r="J325">
        <v>378431</v>
      </c>
      <c r="K325">
        <v>322</v>
      </c>
      <c r="L325" s="35">
        <v>4558040</v>
      </c>
      <c r="M325" s="35">
        <v>5016580</v>
      </c>
      <c r="N325">
        <v>322</v>
      </c>
      <c r="O325" s="35">
        <v>40678100</v>
      </c>
      <c r="P325" s="35">
        <v>40609600</v>
      </c>
      <c r="R325" s="7">
        <v>322</v>
      </c>
      <c r="S325" t="b">
        <f>OR(Tabla197[[#This Row],[Tiempo_lineal (ns)]]&gt;$C$508,Tabla197[[#This Row],[Tiempo_lineal (ns)]]&lt;$C$509)</f>
        <v>0</v>
      </c>
      <c r="T325" t="b">
        <f>OR(Tabla197[[#This Row],[Tiempo_normal (ns)]]&gt;$D$508,Tabla197[[#This Row],[Tiempo_normal (ns)]]&lt;$D$509)</f>
        <v>0</v>
      </c>
      <c r="U325" s="7">
        <v>322</v>
      </c>
      <c r="V325" t="b">
        <f>OR(Tabla3108[[#This Row],[Tiempo_lineal (ns)]]&gt;$F$508,Tabla3108[[#This Row],[Tiempo_lineal (ns)]]&lt;$F$509)</f>
        <v>0</v>
      </c>
      <c r="W325" t="b">
        <f>OR(Tabla3108[[#This Row],[Tiempo_normal (ns)]]&gt;$G$508,Tabla3108[[#This Row],[Tiempo_normal (ns)]]&lt;$G$509)</f>
        <v>0</v>
      </c>
      <c r="X325" s="7">
        <v>322</v>
      </c>
      <c r="Y325" t="b">
        <f>OR(Tabla4119[[#This Row],[Tiempo_lineal (ns)]]&gt;$I$508,Tabla4119[[#This Row],[Tiempo_lineal (ns)]]&lt;$I$509)</f>
        <v>0</v>
      </c>
      <c r="Z325" t="b">
        <f>OR(Tabla4119[[#This Row],[Tiempo_normal (ns)]]&gt;$J$508,Tabla4119[[#This Row],[Tiempo_normal (ns)]]&lt;$J$509)</f>
        <v>0</v>
      </c>
      <c r="AA325" s="7">
        <v>322</v>
      </c>
      <c r="AB325" t="b">
        <f>OR(Tabla51210[[#This Row],[Tiempo_lineal (ns)]]&gt;$L$508,Tabla51210[[#This Row],[Tiempo_lineal (ns)]]&lt;$L$509)</f>
        <v>0</v>
      </c>
      <c r="AC325" t="b">
        <f>OR(Tabla51210[[#This Row],[Tiempo_normal (ns)]]&gt;$M$508,Tabla51210[[#This Row],[Tiempo_normal (ns)]]&lt;$M$509)</f>
        <v>1</v>
      </c>
      <c r="AD325" s="7">
        <v>322</v>
      </c>
      <c r="AE325" t="b">
        <f>OR(Tabla61311[[#This Row],[Tiempo_lineal (ns)]]&gt;$O$508,Tabla61311[[#This Row],[Tiempo_lineal (ns)]]&lt;$O$509)</f>
        <v>0</v>
      </c>
      <c r="AF325" s="6" t="b">
        <f>OR(Tabla61311[[#This Row],[Tiempo_normal (ns)]]&gt;$P$508,Tabla61311[[#This Row],[Tiempo_normal (ns)]]&lt;$P$509)</f>
        <v>0</v>
      </c>
    </row>
    <row r="326" spans="2:32" x14ac:dyDescent="0.3">
      <c r="B326">
        <v>323</v>
      </c>
      <c r="C326">
        <v>4460</v>
      </c>
      <c r="D326">
        <v>3842</v>
      </c>
      <c r="E326">
        <v>323</v>
      </c>
      <c r="F326">
        <v>39936</v>
      </c>
      <c r="G326">
        <v>38155</v>
      </c>
      <c r="H326">
        <v>323</v>
      </c>
      <c r="I326">
        <v>399191</v>
      </c>
      <c r="J326">
        <v>382154</v>
      </c>
      <c r="K326">
        <v>323</v>
      </c>
      <c r="L326" s="35">
        <v>4308120</v>
      </c>
      <c r="M326" s="35">
        <v>4034660</v>
      </c>
      <c r="N326">
        <v>323</v>
      </c>
      <c r="O326" s="35">
        <v>41422000</v>
      </c>
      <c r="P326" s="35">
        <v>42979000</v>
      </c>
      <c r="R326" s="5">
        <v>323</v>
      </c>
      <c r="S326" t="b">
        <f>OR(Tabla197[[#This Row],[Tiempo_lineal (ns)]]&gt;$C$508,Tabla197[[#This Row],[Tiempo_lineal (ns)]]&lt;$C$509)</f>
        <v>0</v>
      </c>
      <c r="T326" t="b">
        <f>OR(Tabla197[[#This Row],[Tiempo_normal (ns)]]&gt;$D$508,Tabla197[[#This Row],[Tiempo_normal (ns)]]&lt;$D$509)</f>
        <v>0</v>
      </c>
      <c r="U326" s="5">
        <v>323</v>
      </c>
      <c r="V326" t="b">
        <f>OR(Tabla3108[[#This Row],[Tiempo_lineal (ns)]]&gt;$F$508,Tabla3108[[#This Row],[Tiempo_lineal (ns)]]&lt;$F$509)</f>
        <v>0</v>
      </c>
      <c r="W326" t="b">
        <f>OR(Tabla3108[[#This Row],[Tiempo_normal (ns)]]&gt;$G$508,Tabla3108[[#This Row],[Tiempo_normal (ns)]]&lt;$G$509)</f>
        <v>0</v>
      </c>
      <c r="X326" s="5">
        <v>323</v>
      </c>
      <c r="Y326" t="b">
        <f>OR(Tabla4119[[#This Row],[Tiempo_lineal (ns)]]&gt;$I$508,Tabla4119[[#This Row],[Tiempo_lineal (ns)]]&lt;$I$509)</f>
        <v>0</v>
      </c>
      <c r="Z326" t="b">
        <f>OR(Tabla4119[[#This Row],[Tiempo_normal (ns)]]&gt;$J$508,Tabla4119[[#This Row],[Tiempo_normal (ns)]]&lt;$J$509)</f>
        <v>0</v>
      </c>
      <c r="AA326" s="5">
        <v>323</v>
      </c>
      <c r="AB326" t="b">
        <f>OR(Tabla51210[[#This Row],[Tiempo_lineal (ns)]]&gt;$L$508,Tabla51210[[#This Row],[Tiempo_lineal (ns)]]&lt;$L$509)</f>
        <v>0</v>
      </c>
      <c r="AC326" t="b">
        <f>OR(Tabla51210[[#This Row],[Tiempo_normal (ns)]]&gt;$M$508,Tabla51210[[#This Row],[Tiempo_normal (ns)]]&lt;$M$509)</f>
        <v>0</v>
      </c>
      <c r="AD326" s="5">
        <v>323</v>
      </c>
      <c r="AE326" t="b">
        <f>OR(Tabla61311[[#This Row],[Tiempo_lineal (ns)]]&gt;$O$508,Tabla61311[[#This Row],[Tiempo_lineal (ns)]]&lt;$O$509)</f>
        <v>0</v>
      </c>
      <c r="AF326" s="6" t="b">
        <f>OR(Tabla61311[[#This Row],[Tiempo_normal (ns)]]&gt;$P$508,Tabla61311[[#This Row],[Tiempo_normal (ns)]]&lt;$P$509)</f>
        <v>0</v>
      </c>
    </row>
    <row r="327" spans="2:32" x14ac:dyDescent="0.3">
      <c r="B327">
        <v>324</v>
      </c>
      <c r="C327">
        <v>4475</v>
      </c>
      <c r="D327">
        <v>3908</v>
      </c>
      <c r="E327">
        <v>324</v>
      </c>
      <c r="F327">
        <v>337767</v>
      </c>
      <c r="G327">
        <v>40505</v>
      </c>
      <c r="H327">
        <v>324</v>
      </c>
      <c r="I327">
        <v>386772</v>
      </c>
      <c r="J327">
        <v>400571</v>
      </c>
      <c r="K327">
        <v>324</v>
      </c>
      <c r="L327" s="35">
        <v>4106990</v>
      </c>
      <c r="M327" s="35">
        <v>4007680</v>
      </c>
      <c r="N327">
        <v>324</v>
      </c>
      <c r="O327" s="35">
        <v>41404700</v>
      </c>
      <c r="P327" s="35">
        <v>40496700</v>
      </c>
      <c r="R327" s="7">
        <v>324</v>
      </c>
      <c r="S327" t="b">
        <f>OR(Tabla197[[#This Row],[Tiempo_lineal (ns)]]&gt;$C$508,Tabla197[[#This Row],[Tiempo_lineal (ns)]]&lt;$C$509)</f>
        <v>0</v>
      </c>
      <c r="T327" t="b">
        <f>OR(Tabla197[[#This Row],[Tiempo_normal (ns)]]&gt;$D$508,Tabla197[[#This Row],[Tiempo_normal (ns)]]&lt;$D$509)</f>
        <v>0</v>
      </c>
      <c r="U327" s="7">
        <v>324</v>
      </c>
      <c r="V327" t="b">
        <f>OR(Tabla3108[[#This Row],[Tiempo_lineal (ns)]]&gt;$F$508,Tabla3108[[#This Row],[Tiempo_lineal (ns)]]&lt;$F$509)</f>
        <v>1</v>
      </c>
      <c r="W327" t="b">
        <f>OR(Tabla3108[[#This Row],[Tiempo_normal (ns)]]&gt;$G$508,Tabla3108[[#This Row],[Tiempo_normal (ns)]]&lt;$G$509)</f>
        <v>0</v>
      </c>
      <c r="X327" s="7">
        <v>324</v>
      </c>
      <c r="Y327" t="b">
        <f>OR(Tabla4119[[#This Row],[Tiempo_lineal (ns)]]&gt;$I$508,Tabla4119[[#This Row],[Tiempo_lineal (ns)]]&lt;$I$509)</f>
        <v>0</v>
      </c>
      <c r="Z327" t="b">
        <f>OR(Tabla4119[[#This Row],[Tiempo_normal (ns)]]&gt;$J$508,Tabla4119[[#This Row],[Tiempo_normal (ns)]]&lt;$J$509)</f>
        <v>0</v>
      </c>
      <c r="AA327" s="7">
        <v>324</v>
      </c>
      <c r="AB327" t="b">
        <f>OR(Tabla51210[[#This Row],[Tiempo_lineal (ns)]]&gt;$L$508,Tabla51210[[#This Row],[Tiempo_lineal (ns)]]&lt;$L$509)</f>
        <v>0</v>
      </c>
      <c r="AC327" t="b">
        <f>OR(Tabla51210[[#This Row],[Tiempo_normal (ns)]]&gt;$M$508,Tabla51210[[#This Row],[Tiempo_normal (ns)]]&lt;$M$509)</f>
        <v>0</v>
      </c>
      <c r="AD327" s="7">
        <v>324</v>
      </c>
      <c r="AE327" t="b">
        <f>OR(Tabla61311[[#This Row],[Tiempo_lineal (ns)]]&gt;$O$508,Tabla61311[[#This Row],[Tiempo_lineal (ns)]]&lt;$O$509)</f>
        <v>0</v>
      </c>
      <c r="AF327" s="6" t="b">
        <f>OR(Tabla61311[[#This Row],[Tiempo_normal (ns)]]&gt;$P$508,Tabla61311[[#This Row],[Tiempo_normal (ns)]]&lt;$P$509)</f>
        <v>0</v>
      </c>
    </row>
    <row r="328" spans="2:32" x14ac:dyDescent="0.3">
      <c r="B328">
        <v>325</v>
      </c>
      <c r="C328">
        <v>4421</v>
      </c>
      <c r="D328">
        <v>3939</v>
      </c>
      <c r="E328">
        <v>325</v>
      </c>
      <c r="F328">
        <v>46049</v>
      </c>
      <c r="G328">
        <v>42722</v>
      </c>
      <c r="H328">
        <v>325</v>
      </c>
      <c r="I328">
        <v>385833</v>
      </c>
      <c r="J328">
        <v>375079</v>
      </c>
      <c r="K328">
        <v>325</v>
      </c>
      <c r="L328" s="35">
        <v>4293820</v>
      </c>
      <c r="M328" s="35">
        <v>4468020</v>
      </c>
      <c r="N328">
        <v>325</v>
      </c>
      <c r="O328" s="35">
        <v>40639400</v>
      </c>
      <c r="P328" s="35">
        <v>39361000</v>
      </c>
      <c r="R328" s="5">
        <v>325</v>
      </c>
      <c r="S328" t="b">
        <f>OR(Tabla197[[#This Row],[Tiempo_lineal (ns)]]&gt;$C$508,Tabla197[[#This Row],[Tiempo_lineal (ns)]]&lt;$C$509)</f>
        <v>0</v>
      </c>
      <c r="T328" t="b">
        <f>OR(Tabla197[[#This Row],[Tiempo_normal (ns)]]&gt;$D$508,Tabla197[[#This Row],[Tiempo_normal (ns)]]&lt;$D$509)</f>
        <v>0</v>
      </c>
      <c r="U328" s="5">
        <v>325</v>
      </c>
      <c r="V328" t="b">
        <f>OR(Tabla3108[[#This Row],[Tiempo_lineal (ns)]]&gt;$F$508,Tabla3108[[#This Row],[Tiempo_lineal (ns)]]&lt;$F$509)</f>
        <v>1</v>
      </c>
      <c r="W328" t="b">
        <f>OR(Tabla3108[[#This Row],[Tiempo_normal (ns)]]&gt;$G$508,Tabla3108[[#This Row],[Tiempo_normal (ns)]]&lt;$G$509)</f>
        <v>1</v>
      </c>
      <c r="X328" s="5">
        <v>325</v>
      </c>
      <c r="Y328" t="b">
        <f>OR(Tabla4119[[#This Row],[Tiempo_lineal (ns)]]&gt;$I$508,Tabla4119[[#This Row],[Tiempo_lineal (ns)]]&lt;$I$509)</f>
        <v>0</v>
      </c>
      <c r="Z328" t="b">
        <f>OR(Tabla4119[[#This Row],[Tiempo_normal (ns)]]&gt;$J$508,Tabla4119[[#This Row],[Tiempo_normal (ns)]]&lt;$J$509)</f>
        <v>0</v>
      </c>
      <c r="AA328" s="5">
        <v>325</v>
      </c>
      <c r="AB328" t="b">
        <f>OR(Tabla51210[[#This Row],[Tiempo_lineal (ns)]]&gt;$L$508,Tabla51210[[#This Row],[Tiempo_lineal (ns)]]&lt;$L$509)</f>
        <v>0</v>
      </c>
      <c r="AC328" t="b">
        <f>OR(Tabla51210[[#This Row],[Tiempo_normal (ns)]]&gt;$M$508,Tabla51210[[#This Row],[Tiempo_normal (ns)]]&lt;$M$509)</f>
        <v>0</v>
      </c>
      <c r="AD328" s="5">
        <v>325</v>
      </c>
      <c r="AE328" t="b">
        <f>OR(Tabla61311[[#This Row],[Tiempo_lineal (ns)]]&gt;$O$508,Tabla61311[[#This Row],[Tiempo_lineal (ns)]]&lt;$O$509)</f>
        <v>0</v>
      </c>
      <c r="AF328" s="6" t="b">
        <f>OR(Tabla61311[[#This Row],[Tiempo_normal (ns)]]&gt;$P$508,Tabla61311[[#This Row],[Tiempo_normal (ns)]]&lt;$P$509)</f>
        <v>0</v>
      </c>
    </row>
    <row r="329" spans="2:32" x14ac:dyDescent="0.3">
      <c r="B329">
        <v>326</v>
      </c>
      <c r="C329">
        <v>4389</v>
      </c>
      <c r="D329">
        <v>3897</v>
      </c>
      <c r="E329">
        <v>326</v>
      </c>
      <c r="F329">
        <v>47674</v>
      </c>
      <c r="G329">
        <v>39318</v>
      </c>
      <c r="H329">
        <v>326</v>
      </c>
      <c r="I329">
        <v>395904</v>
      </c>
      <c r="J329">
        <v>507157</v>
      </c>
      <c r="K329">
        <v>326</v>
      </c>
      <c r="L329" s="35">
        <v>4004740</v>
      </c>
      <c r="M329" s="35">
        <v>4088980</v>
      </c>
      <c r="N329">
        <v>326</v>
      </c>
      <c r="O329" s="35">
        <v>41126400</v>
      </c>
      <c r="P329" s="35">
        <v>41354600</v>
      </c>
      <c r="R329" s="7">
        <v>326</v>
      </c>
      <c r="S329" t="b">
        <f>OR(Tabla197[[#This Row],[Tiempo_lineal (ns)]]&gt;$C$508,Tabla197[[#This Row],[Tiempo_lineal (ns)]]&lt;$C$509)</f>
        <v>0</v>
      </c>
      <c r="T329" t="b">
        <f>OR(Tabla197[[#This Row],[Tiempo_normal (ns)]]&gt;$D$508,Tabla197[[#This Row],[Tiempo_normal (ns)]]&lt;$D$509)</f>
        <v>0</v>
      </c>
      <c r="U329" s="7">
        <v>326</v>
      </c>
      <c r="V329" t="b">
        <f>OR(Tabla3108[[#This Row],[Tiempo_lineal (ns)]]&gt;$F$508,Tabla3108[[#This Row],[Tiempo_lineal (ns)]]&lt;$F$509)</f>
        <v>1</v>
      </c>
      <c r="W329" t="b">
        <f>OR(Tabla3108[[#This Row],[Tiempo_normal (ns)]]&gt;$G$508,Tabla3108[[#This Row],[Tiempo_normal (ns)]]&lt;$G$509)</f>
        <v>0</v>
      </c>
      <c r="X329" s="7">
        <v>326</v>
      </c>
      <c r="Y329" t="b">
        <f>OR(Tabla4119[[#This Row],[Tiempo_lineal (ns)]]&gt;$I$508,Tabla4119[[#This Row],[Tiempo_lineal (ns)]]&lt;$I$509)</f>
        <v>0</v>
      </c>
      <c r="Z329" t="b">
        <f>OR(Tabla4119[[#This Row],[Tiempo_normal (ns)]]&gt;$J$508,Tabla4119[[#This Row],[Tiempo_normal (ns)]]&lt;$J$509)</f>
        <v>1</v>
      </c>
      <c r="AA329" s="7">
        <v>326</v>
      </c>
      <c r="AB329" t="b">
        <f>OR(Tabla51210[[#This Row],[Tiempo_lineal (ns)]]&gt;$L$508,Tabla51210[[#This Row],[Tiempo_lineal (ns)]]&lt;$L$509)</f>
        <v>0</v>
      </c>
      <c r="AC329" t="b">
        <f>OR(Tabla51210[[#This Row],[Tiempo_normal (ns)]]&gt;$M$508,Tabla51210[[#This Row],[Tiempo_normal (ns)]]&lt;$M$509)</f>
        <v>0</v>
      </c>
      <c r="AD329" s="7">
        <v>326</v>
      </c>
      <c r="AE329" t="b">
        <f>OR(Tabla61311[[#This Row],[Tiempo_lineal (ns)]]&gt;$O$508,Tabla61311[[#This Row],[Tiempo_lineal (ns)]]&lt;$O$509)</f>
        <v>0</v>
      </c>
      <c r="AF329" s="6" t="b">
        <f>OR(Tabla61311[[#This Row],[Tiempo_normal (ns)]]&gt;$P$508,Tabla61311[[#This Row],[Tiempo_normal (ns)]]&lt;$P$509)</f>
        <v>0</v>
      </c>
    </row>
    <row r="330" spans="2:32" x14ac:dyDescent="0.3">
      <c r="B330">
        <v>327</v>
      </c>
      <c r="C330">
        <v>4409</v>
      </c>
      <c r="D330">
        <v>3920</v>
      </c>
      <c r="E330">
        <v>327</v>
      </c>
      <c r="F330">
        <v>40643</v>
      </c>
      <c r="G330">
        <v>42326</v>
      </c>
      <c r="H330">
        <v>327</v>
      </c>
      <c r="I330">
        <v>380233</v>
      </c>
      <c r="J330">
        <v>392938</v>
      </c>
      <c r="K330">
        <v>327</v>
      </c>
      <c r="L330" s="35">
        <v>4082500</v>
      </c>
      <c r="M330" s="35">
        <v>3985910</v>
      </c>
      <c r="N330">
        <v>327</v>
      </c>
      <c r="O330" s="35">
        <v>41153800</v>
      </c>
      <c r="P330" s="35">
        <v>40140400</v>
      </c>
      <c r="R330" s="5">
        <v>327</v>
      </c>
      <c r="S330" t="b">
        <f>OR(Tabla197[[#This Row],[Tiempo_lineal (ns)]]&gt;$C$508,Tabla197[[#This Row],[Tiempo_lineal (ns)]]&lt;$C$509)</f>
        <v>0</v>
      </c>
      <c r="T330" t="b">
        <f>OR(Tabla197[[#This Row],[Tiempo_normal (ns)]]&gt;$D$508,Tabla197[[#This Row],[Tiempo_normal (ns)]]&lt;$D$509)</f>
        <v>0</v>
      </c>
      <c r="U330" s="5">
        <v>327</v>
      </c>
      <c r="V330" t="b">
        <f>OR(Tabla3108[[#This Row],[Tiempo_lineal (ns)]]&gt;$F$508,Tabla3108[[#This Row],[Tiempo_lineal (ns)]]&lt;$F$509)</f>
        <v>0</v>
      </c>
      <c r="W330" t="b">
        <f>OR(Tabla3108[[#This Row],[Tiempo_normal (ns)]]&gt;$G$508,Tabla3108[[#This Row],[Tiempo_normal (ns)]]&lt;$G$509)</f>
        <v>1</v>
      </c>
      <c r="X330" s="5">
        <v>327</v>
      </c>
      <c r="Y330" t="b">
        <f>OR(Tabla4119[[#This Row],[Tiempo_lineal (ns)]]&gt;$I$508,Tabla4119[[#This Row],[Tiempo_lineal (ns)]]&lt;$I$509)</f>
        <v>0</v>
      </c>
      <c r="Z330" t="b">
        <f>OR(Tabla4119[[#This Row],[Tiempo_normal (ns)]]&gt;$J$508,Tabla4119[[#This Row],[Tiempo_normal (ns)]]&lt;$J$509)</f>
        <v>0</v>
      </c>
      <c r="AA330" s="5">
        <v>327</v>
      </c>
      <c r="AB330" t="b">
        <f>OR(Tabla51210[[#This Row],[Tiempo_lineal (ns)]]&gt;$L$508,Tabla51210[[#This Row],[Tiempo_lineal (ns)]]&lt;$L$509)</f>
        <v>0</v>
      </c>
      <c r="AC330" t="b">
        <f>OR(Tabla51210[[#This Row],[Tiempo_normal (ns)]]&gt;$M$508,Tabla51210[[#This Row],[Tiempo_normal (ns)]]&lt;$M$509)</f>
        <v>0</v>
      </c>
      <c r="AD330" s="5">
        <v>327</v>
      </c>
      <c r="AE330" t="b">
        <f>OR(Tabla61311[[#This Row],[Tiempo_lineal (ns)]]&gt;$O$508,Tabla61311[[#This Row],[Tiempo_lineal (ns)]]&lt;$O$509)</f>
        <v>0</v>
      </c>
      <c r="AF330" s="6" t="b">
        <f>OR(Tabla61311[[#This Row],[Tiempo_normal (ns)]]&gt;$P$508,Tabla61311[[#This Row],[Tiempo_normal (ns)]]&lt;$P$509)</f>
        <v>0</v>
      </c>
    </row>
    <row r="331" spans="2:32" x14ac:dyDescent="0.3">
      <c r="B331">
        <v>328</v>
      </c>
      <c r="C331">
        <v>4431</v>
      </c>
      <c r="D331">
        <v>4025</v>
      </c>
      <c r="E331">
        <v>328</v>
      </c>
      <c r="F331">
        <v>43941</v>
      </c>
      <c r="G331">
        <v>38011</v>
      </c>
      <c r="H331">
        <v>328</v>
      </c>
      <c r="I331">
        <v>379073</v>
      </c>
      <c r="J331">
        <v>388127</v>
      </c>
      <c r="K331">
        <v>328</v>
      </c>
      <c r="L331" s="35">
        <v>3986710</v>
      </c>
      <c r="M331" s="35">
        <v>3919440</v>
      </c>
      <c r="N331">
        <v>328</v>
      </c>
      <c r="O331" s="35">
        <v>40605900</v>
      </c>
      <c r="P331" s="35">
        <v>39767000</v>
      </c>
      <c r="R331" s="7">
        <v>328</v>
      </c>
      <c r="S331" t="b">
        <f>OR(Tabla197[[#This Row],[Tiempo_lineal (ns)]]&gt;$C$508,Tabla197[[#This Row],[Tiempo_lineal (ns)]]&lt;$C$509)</f>
        <v>0</v>
      </c>
      <c r="T331" t="b">
        <f>OR(Tabla197[[#This Row],[Tiempo_normal (ns)]]&gt;$D$508,Tabla197[[#This Row],[Tiempo_normal (ns)]]&lt;$D$509)</f>
        <v>0</v>
      </c>
      <c r="U331" s="7">
        <v>328</v>
      </c>
      <c r="V331" t="b">
        <f>OR(Tabla3108[[#This Row],[Tiempo_lineal (ns)]]&gt;$F$508,Tabla3108[[#This Row],[Tiempo_lineal (ns)]]&lt;$F$509)</f>
        <v>1</v>
      </c>
      <c r="W331" t="b">
        <f>OR(Tabla3108[[#This Row],[Tiempo_normal (ns)]]&gt;$G$508,Tabla3108[[#This Row],[Tiempo_normal (ns)]]&lt;$G$509)</f>
        <v>0</v>
      </c>
      <c r="X331" s="7">
        <v>328</v>
      </c>
      <c r="Y331" t="b">
        <f>OR(Tabla4119[[#This Row],[Tiempo_lineal (ns)]]&gt;$I$508,Tabla4119[[#This Row],[Tiempo_lineal (ns)]]&lt;$I$509)</f>
        <v>0</v>
      </c>
      <c r="Z331" t="b">
        <f>OR(Tabla4119[[#This Row],[Tiempo_normal (ns)]]&gt;$J$508,Tabla4119[[#This Row],[Tiempo_normal (ns)]]&lt;$J$509)</f>
        <v>0</v>
      </c>
      <c r="AA331" s="7">
        <v>328</v>
      </c>
      <c r="AB331" t="b">
        <f>OR(Tabla51210[[#This Row],[Tiempo_lineal (ns)]]&gt;$L$508,Tabla51210[[#This Row],[Tiempo_lineal (ns)]]&lt;$L$509)</f>
        <v>0</v>
      </c>
      <c r="AC331" t="b">
        <f>OR(Tabla51210[[#This Row],[Tiempo_normal (ns)]]&gt;$M$508,Tabla51210[[#This Row],[Tiempo_normal (ns)]]&lt;$M$509)</f>
        <v>0</v>
      </c>
      <c r="AD331" s="7">
        <v>328</v>
      </c>
      <c r="AE331" t="b">
        <f>OR(Tabla61311[[#This Row],[Tiempo_lineal (ns)]]&gt;$O$508,Tabla61311[[#This Row],[Tiempo_lineal (ns)]]&lt;$O$509)</f>
        <v>0</v>
      </c>
      <c r="AF331" s="6" t="b">
        <f>OR(Tabla61311[[#This Row],[Tiempo_normal (ns)]]&gt;$P$508,Tabla61311[[#This Row],[Tiempo_normal (ns)]]&lt;$P$509)</f>
        <v>0</v>
      </c>
    </row>
    <row r="332" spans="2:32" x14ac:dyDescent="0.3">
      <c r="B332">
        <v>329</v>
      </c>
      <c r="C332">
        <v>4442</v>
      </c>
      <c r="D332">
        <v>3965</v>
      </c>
      <c r="E332">
        <v>329</v>
      </c>
      <c r="F332">
        <v>40934</v>
      </c>
      <c r="G332">
        <v>38381</v>
      </c>
      <c r="H332">
        <v>329</v>
      </c>
      <c r="I332">
        <v>390954</v>
      </c>
      <c r="J332">
        <v>422255</v>
      </c>
      <c r="K332">
        <v>329</v>
      </c>
      <c r="L332" s="35">
        <v>4127570</v>
      </c>
      <c r="M332" s="35">
        <v>4053100</v>
      </c>
      <c r="N332">
        <v>329</v>
      </c>
      <c r="O332" s="35">
        <v>42632800</v>
      </c>
      <c r="P332" s="35">
        <v>39672200</v>
      </c>
      <c r="R332" s="5">
        <v>329</v>
      </c>
      <c r="S332" t="b">
        <f>OR(Tabla197[[#This Row],[Tiempo_lineal (ns)]]&gt;$C$508,Tabla197[[#This Row],[Tiempo_lineal (ns)]]&lt;$C$509)</f>
        <v>0</v>
      </c>
      <c r="T332" t="b">
        <f>OR(Tabla197[[#This Row],[Tiempo_normal (ns)]]&gt;$D$508,Tabla197[[#This Row],[Tiempo_normal (ns)]]&lt;$D$509)</f>
        <v>0</v>
      </c>
      <c r="U332" s="5">
        <v>329</v>
      </c>
      <c r="V332" t="b">
        <f>OR(Tabla3108[[#This Row],[Tiempo_lineal (ns)]]&gt;$F$508,Tabla3108[[#This Row],[Tiempo_lineal (ns)]]&lt;$F$509)</f>
        <v>0</v>
      </c>
      <c r="W332" t="b">
        <f>OR(Tabla3108[[#This Row],[Tiempo_normal (ns)]]&gt;$G$508,Tabla3108[[#This Row],[Tiempo_normal (ns)]]&lt;$G$509)</f>
        <v>0</v>
      </c>
      <c r="X332" s="5">
        <v>329</v>
      </c>
      <c r="Y332" t="b">
        <f>OR(Tabla4119[[#This Row],[Tiempo_lineal (ns)]]&gt;$I$508,Tabla4119[[#This Row],[Tiempo_lineal (ns)]]&lt;$I$509)</f>
        <v>0</v>
      </c>
      <c r="Z332" t="b">
        <f>OR(Tabla4119[[#This Row],[Tiempo_normal (ns)]]&gt;$J$508,Tabla4119[[#This Row],[Tiempo_normal (ns)]]&lt;$J$509)</f>
        <v>0</v>
      </c>
      <c r="AA332" s="5">
        <v>329</v>
      </c>
      <c r="AB332" t="b">
        <f>OR(Tabla51210[[#This Row],[Tiempo_lineal (ns)]]&gt;$L$508,Tabla51210[[#This Row],[Tiempo_lineal (ns)]]&lt;$L$509)</f>
        <v>0</v>
      </c>
      <c r="AC332" t="b">
        <f>OR(Tabla51210[[#This Row],[Tiempo_normal (ns)]]&gt;$M$508,Tabla51210[[#This Row],[Tiempo_normal (ns)]]&lt;$M$509)</f>
        <v>0</v>
      </c>
      <c r="AD332" s="5">
        <v>329</v>
      </c>
      <c r="AE332" t="b">
        <f>OR(Tabla61311[[#This Row],[Tiempo_lineal (ns)]]&gt;$O$508,Tabla61311[[#This Row],[Tiempo_lineal (ns)]]&lt;$O$509)</f>
        <v>0</v>
      </c>
      <c r="AF332" s="6" t="b">
        <f>OR(Tabla61311[[#This Row],[Tiempo_normal (ns)]]&gt;$P$508,Tabla61311[[#This Row],[Tiempo_normal (ns)]]&lt;$P$509)</f>
        <v>0</v>
      </c>
    </row>
    <row r="333" spans="2:32" x14ac:dyDescent="0.3">
      <c r="B333">
        <v>330</v>
      </c>
      <c r="C333">
        <v>4337</v>
      </c>
      <c r="D333">
        <v>3955</v>
      </c>
      <c r="E333">
        <v>330</v>
      </c>
      <c r="F333">
        <v>40389</v>
      </c>
      <c r="G333">
        <v>37754</v>
      </c>
      <c r="H333">
        <v>330</v>
      </c>
      <c r="I333">
        <v>392186</v>
      </c>
      <c r="J333">
        <v>392226</v>
      </c>
      <c r="K333">
        <v>330</v>
      </c>
      <c r="L333" s="35">
        <v>4093630</v>
      </c>
      <c r="M333" s="35">
        <v>4001980</v>
      </c>
      <c r="N333">
        <v>330</v>
      </c>
      <c r="O333" s="35">
        <v>43151100</v>
      </c>
      <c r="P333" s="35">
        <v>41636000</v>
      </c>
      <c r="R333" s="7">
        <v>330</v>
      </c>
      <c r="S333" t="b">
        <f>OR(Tabla197[[#This Row],[Tiempo_lineal (ns)]]&gt;$C$508,Tabla197[[#This Row],[Tiempo_lineal (ns)]]&lt;$C$509)</f>
        <v>0</v>
      </c>
      <c r="T333" t="b">
        <f>OR(Tabla197[[#This Row],[Tiempo_normal (ns)]]&gt;$D$508,Tabla197[[#This Row],[Tiempo_normal (ns)]]&lt;$D$509)</f>
        <v>0</v>
      </c>
      <c r="U333" s="7">
        <v>330</v>
      </c>
      <c r="V333" t="b">
        <f>OR(Tabla3108[[#This Row],[Tiempo_lineal (ns)]]&gt;$F$508,Tabla3108[[#This Row],[Tiempo_lineal (ns)]]&lt;$F$509)</f>
        <v>0</v>
      </c>
      <c r="W333" t="b">
        <f>OR(Tabla3108[[#This Row],[Tiempo_normal (ns)]]&gt;$G$508,Tabla3108[[#This Row],[Tiempo_normal (ns)]]&lt;$G$509)</f>
        <v>0</v>
      </c>
      <c r="X333" s="7">
        <v>330</v>
      </c>
      <c r="Y333" t="b">
        <f>OR(Tabla4119[[#This Row],[Tiempo_lineal (ns)]]&gt;$I$508,Tabla4119[[#This Row],[Tiempo_lineal (ns)]]&lt;$I$509)</f>
        <v>0</v>
      </c>
      <c r="Z333" t="b">
        <f>OR(Tabla4119[[#This Row],[Tiempo_normal (ns)]]&gt;$J$508,Tabla4119[[#This Row],[Tiempo_normal (ns)]]&lt;$J$509)</f>
        <v>0</v>
      </c>
      <c r="AA333" s="7">
        <v>330</v>
      </c>
      <c r="AB333" t="b">
        <f>OR(Tabla51210[[#This Row],[Tiempo_lineal (ns)]]&gt;$L$508,Tabla51210[[#This Row],[Tiempo_lineal (ns)]]&lt;$L$509)</f>
        <v>0</v>
      </c>
      <c r="AC333" t="b">
        <f>OR(Tabla51210[[#This Row],[Tiempo_normal (ns)]]&gt;$M$508,Tabla51210[[#This Row],[Tiempo_normal (ns)]]&lt;$M$509)</f>
        <v>0</v>
      </c>
      <c r="AD333" s="7">
        <v>330</v>
      </c>
      <c r="AE333" t="b">
        <f>OR(Tabla61311[[#This Row],[Tiempo_lineal (ns)]]&gt;$O$508,Tabla61311[[#This Row],[Tiempo_lineal (ns)]]&lt;$O$509)</f>
        <v>0</v>
      </c>
      <c r="AF333" s="6" t="b">
        <f>OR(Tabla61311[[#This Row],[Tiempo_normal (ns)]]&gt;$P$508,Tabla61311[[#This Row],[Tiempo_normal (ns)]]&lt;$P$509)</f>
        <v>0</v>
      </c>
    </row>
    <row r="334" spans="2:32" x14ac:dyDescent="0.3">
      <c r="B334">
        <v>331</v>
      </c>
      <c r="C334">
        <v>4278</v>
      </c>
      <c r="D334">
        <v>4155</v>
      </c>
      <c r="E334">
        <v>331</v>
      </c>
      <c r="F334">
        <v>39871</v>
      </c>
      <c r="G334">
        <v>38168</v>
      </c>
      <c r="H334">
        <v>331</v>
      </c>
      <c r="I334">
        <v>384323</v>
      </c>
      <c r="J334">
        <v>376042</v>
      </c>
      <c r="K334">
        <v>331</v>
      </c>
      <c r="L334" s="35">
        <v>4365010</v>
      </c>
      <c r="M334" s="35">
        <v>3868250</v>
      </c>
      <c r="N334">
        <v>331</v>
      </c>
      <c r="O334" s="35">
        <v>40313600</v>
      </c>
      <c r="P334" s="35">
        <v>40286100</v>
      </c>
      <c r="R334" s="5">
        <v>331</v>
      </c>
      <c r="S334" t="b">
        <f>OR(Tabla197[[#This Row],[Tiempo_lineal (ns)]]&gt;$C$508,Tabla197[[#This Row],[Tiempo_lineal (ns)]]&lt;$C$509)</f>
        <v>0</v>
      </c>
      <c r="T334" t="b">
        <f>OR(Tabla197[[#This Row],[Tiempo_normal (ns)]]&gt;$D$508,Tabla197[[#This Row],[Tiempo_normal (ns)]]&lt;$D$509)</f>
        <v>0</v>
      </c>
      <c r="U334" s="5">
        <v>331</v>
      </c>
      <c r="V334" t="b">
        <f>OR(Tabla3108[[#This Row],[Tiempo_lineal (ns)]]&gt;$F$508,Tabla3108[[#This Row],[Tiempo_lineal (ns)]]&lt;$F$509)</f>
        <v>0</v>
      </c>
      <c r="W334" t="b">
        <f>OR(Tabla3108[[#This Row],[Tiempo_normal (ns)]]&gt;$G$508,Tabla3108[[#This Row],[Tiempo_normal (ns)]]&lt;$G$509)</f>
        <v>0</v>
      </c>
      <c r="X334" s="5">
        <v>331</v>
      </c>
      <c r="Y334" t="b">
        <f>OR(Tabla4119[[#This Row],[Tiempo_lineal (ns)]]&gt;$I$508,Tabla4119[[#This Row],[Tiempo_lineal (ns)]]&lt;$I$509)</f>
        <v>0</v>
      </c>
      <c r="Z334" t="b">
        <f>OR(Tabla4119[[#This Row],[Tiempo_normal (ns)]]&gt;$J$508,Tabla4119[[#This Row],[Tiempo_normal (ns)]]&lt;$J$509)</f>
        <v>0</v>
      </c>
      <c r="AA334" s="5">
        <v>331</v>
      </c>
      <c r="AB334" t="b">
        <f>OR(Tabla51210[[#This Row],[Tiempo_lineal (ns)]]&gt;$L$508,Tabla51210[[#This Row],[Tiempo_lineal (ns)]]&lt;$L$509)</f>
        <v>0</v>
      </c>
      <c r="AC334" t="b">
        <f>OR(Tabla51210[[#This Row],[Tiempo_normal (ns)]]&gt;$M$508,Tabla51210[[#This Row],[Tiempo_normal (ns)]]&lt;$M$509)</f>
        <v>0</v>
      </c>
      <c r="AD334" s="5">
        <v>331</v>
      </c>
      <c r="AE334" t="b">
        <f>OR(Tabla61311[[#This Row],[Tiempo_lineal (ns)]]&gt;$O$508,Tabla61311[[#This Row],[Tiempo_lineal (ns)]]&lt;$O$509)</f>
        <v>0</v>
      </c>
      <c r="AF334" s="6" t="b">
        <f>OR(Tabla61311[[#This Row],[Tiempo_normal (ns)]]&gt;$P$508,Tabla61311[[#This Row],[Tiempo_normal (ns)]]&lt;$P$509)</f>
        <v>0</v>
      </c>
    </row>
    <row r="335" spans="2:32" x14ac:dyDescent="0.3">
      <c r="B335">
        <v>332</v>
      </c>
      <c r="C335">
        <v>4463</v>
      </c>
      <c r="D335">
        <v>3940</v>
      </c>
      <c r="E335">
        <v>332</v>
      </c>
      <c r="F335">
        <v>40344</v>
      </c>
      <c r="G335">
        <v>37444</v>
      </c>
      <c r="H335">
        <v>332</v>
      </c>
      <c r="I335">
        <v>386440</v>
      </c>
      <c r="J335">
        <v>406148</v>
      </c>
      <c r="K335">
        <v>332</v>
      </c>
      <c r="L335" s="35">
        <v>4637350</v>
      </c>
      <c r="M335" s="35">
        <v>4043930</v>
      </c>
      <c r="N335">
        <v>332</v>
      </c>
      <c r="O335" s="35">
        <v>43621400</v>
      </c>
      <c r="P335" s="35">
        <v>40641200</v>
      </c>
      <c r="R335" s="7">
        <v>332</v>
      </c>
      <c r="S335" t="b">
        <f>OR(Tabla197[[#This Row],[Tiempo_lineal (ns)]]&gt;$C$508,Tabla197[[#This Row],[Tiempo_lineal (ns)]]&lt;$C$509)</f>
        <v>0</v>
      </c>
      <c r="T335" t="b">
        <f>OR(Tabla197[[#This Row],[Tiempo_normal (ns)]]&gt;$D$508,Tabla197[[#This Row],[Tiempo_normal (ns)]]&lt;$D$509)</f>
        <v>0</v>
      </c>
      <c r="U335" s="7">
        <v>332</v>
      </c>
      <c r="V335" t="b">
        <f>OR(Tabla3108[[#This Row],[Tiempo_lineal (ns)]]&gt;$F$508,Tabla3108[[#This Row],[Tiempo_lineal (ns)]]&lt;$F$509)</f>
        <v>0</v>
      </c>
      <c r="W335" t="b">
        <f>OR(Tabla3108[[#This Row],[Tiempo_normal (ns)]]&gt;$G$508,Tabla3108[[#This Row],[Tiempo_normal (ns)]]&lt;$G$509)</f>
        <v>0</v>
      </c>
      <c r="X335" s="7">
        <v>332</v>
      </c>
      <c r="Y335" t="b">
        <f>OR(Tabla4119[[#This Row],[Tiempo_lineal (ns)]]&gt;$I$508,Tabla4119[[#This Row],[Tiempo_lineal (ns)]]&lt;$I$509)</f>
        <v>0</v>
      </c>
      <c r="Z335" t="b">
        <f>OR(Tabla4119[[#This Row],[Tiempo_normal (ns)]]&gt;$J$508,Tabla4119[[#This Row],[Tiempo_normal (ns)]]&lt;$J$509)</f>
        <v>0</v>
      </c>
      <c r="AA335" s="7">
        <v>332</v>
      </c>
      <c r="AB335" t="b">
        <f>OR(Tabla51210[[#This Row],[Tiempo_lineal (ns)]]&gt;$L$508,Tabla51210[[#This Row],[Tiempo_lineal (ns)]]&lt;$L$509)</f>
        <v>0</v>
      </c>
      <c r="AC335" t="b">
        <f>OR(Tabla51210[[#This Row],[Tiempo_normal (ns)]]&gt;$M$508,Tabla51210[[#This Row],[Tiempo_normal (ns)]]&lt;$M$509)</f>
        <v>0</v>
      </c>
      <c r="AD335" s="7">
        <v>332</v>
      </c>
      <c r="AE335" t="b">
        <f>OR(Tabla61311[[#This Row],[Tiempo_lineal (ns)]]&gt;$O$508,Tabla61311[[#This Row],[Tiempo_lineal (ns)]]&lt;$O$509)</f>
        <v>0</v>
      </c>
      <c r="AF335" s="6" t="b">
        <f>OR(Tabla61311[[#This Row],[Tiempo_normal (ns)]]&gt;$P$508,Tabla61311[[#This Row],[Tiempo_normal (ns)]]&lt;$P$509)</f>
        <v>0</v>
      </c>
    </row>
    <row r="336" spans="2:32" x14ac:dyDescent="0.3">
      <c r="B336">
        <v>333</v>
      </c>
      <c r="C336">
        <v>4413</v>
      </c>
      <c r="D336">
        <v>3892</v>
      </c>
      <c r="E336">
        <v>333</v>
      </c>
      <c r="F336">
        <v>38963</v>
      </c>
      <c r="G336">
        <v>37630</v>
      </c>
      <c r="H336">
        <v>333</v>
      </c>
      <c r="I336">
        <v>394165</v>
      </c>
      <c r="J336">
        <v>379209</v>
      </c>
      <c r="K336">
        <v>333</v>
      </c>
      <c r="L336" s="35">
        <v>4031190</v>
      </c>
      <c r="M336" s="35">
        <v>4025440</v>
      </c>
      <c r="N336">
        <v>333</v>
      </c>
      <c r="O336" s="35">
        <v>40462200</v>
      </c>
      <c r="P336" s="35">
        <v>39446800</v>
      </c>
      <c r="R336" s="5">
        <v>333</v>
      </c>
      <c r="S336" t="b">
        <f>OR(Tabla197[[#This Row],[Tiempo_lineal (ns)]]&gt;$C$508,Tabla197[[#This Row],[Tiempo_lineal (ns)]]&lt;$C$509)</f>
        <v>0</v>
      </c>
      <c r="T336" t="b">
        <f>OR(Tabla197[[#This Row],[Tiempo_normal (ns)]]&gt;$D$508,Tabla197[[#This Row],[Tiempo_normal (ns)]]&lt;$D$509)</f>
        <v>0</v>
      </c>
      <c r="U336" s="5">
        <v>333</v>
      </c>
      <c r="V336" t="b">
        <f>OR(Tabla3108[[#This Row],[Tiempo_lineal (ns)]]&gt;$F$508,Tabla3108[[#This Row],[Tiempo_lineal (ns)]]&lt;$F$509)</f>
        <v>0</v>
      </c>
      <c r="W336" t="b">
        <f>OR(Tabla3108[[#This Row],[Tiempo_normal (ns)]]&gt;$G$508,Tabla3108[[#This Row],[Tiempo_normal (ns)]]&lt;$G$509)</f>
        <v>0</v>
      </c>
      <c r="X336" s="5">
        <v>333</v>
      </c>
      <c r="Y336" t="b">
        <f>OR(Tabla4119[[#This Row],[Tiempo_lineal (ns)]]&gt;$I$508,Tabla4119[[#This Row],[Tiempo_lineal (ns)]]&lt;$I$509)</f>
        <v>0</v>
      </c>
      <c r="Z336" t="b">
        <f>OR(Tabla4119[[#This Row],[Tiempo_normal (ns)]]&gt;$J$508,Tabla4119[[#This Row],[Tiempo_normal (ns)]]&lt;$J$509)</f>
        <v>0</v>
      </c>
      <c r="AA336" s="5">
        <v>333</v>
      </c>
      <c r="AB336" t="b">
        <f>OR(Tabla51210[[#This Row],[Tiempo_lineal (ns)]]&gt;$L$508,Tabla51210[[#This Row],[Tiempo_lineal (ns)]]&lt;$L$509)</f>
        <v>0</v>
      </c>
      <c r="AC336" t="b">
        <f>OR(Tabla51210[[#This Row],[Tiempo_normal (ns)]]&gt;$M$508,Tabla51210[[#This Row],[Tiempo_normal (ns)]]&lt;$M$509)</f>
        <v>0</v>
      </c>
      <c r="AD336" s="5">
        <v>333</v>
      </c>
      <c r="AE336" t="b">
        <f>OR(Tabla61311[[#This Row],[Tiempo_lineal (ns)]]&gt;$O$508,Tabla61311[[#This Row],[Tiempo_lineal (ns)]]&lt;$O$509)</f>
        <v>0</v>
      </c>
      <c r="AF336" s="6" t="b">
        <f>OR(Tabla61311[[#This Row],[Tiempo_normal (ns)]]&gt;$P$508,Tabla61311[[#This Row],[Tiempo_normal (ns)]]&lt;$P$509)</f>
        <v>0</v>
      </c>
    </row>
    <row r="337" spans="2:32" x14ac:dyDescent="0.3">
      <c r="B337">
        <v>334</v>
      </c>
      <c r="C337">
        <v>4464</v>
      </c>
      <c r="D337">
        <v>3897</v>
      </c>
      <c r="E337">
        <v>334</v>
      </c>
      <c r="F337">
        <v>39195</v>
      </c>
      <c r="G337">
        <v>37677</v>
      </c>
      <c r="H337">
        <v>334</v>
      </c>
      <c r="I337">
        <v>409893</v>
      </c>
      <c r="J337">
        <v>431537</v>
      </c>
      <c r="K337">
        <v>334</v>
      </c>
      <c r="L337" s="35">
        <v>4043660</v>
      </c>
      <c r="M337" s="35">
        <v>4052640</v>
      </c>
      <c r="N337">
        <v>334</v>
      </c>
      <c r="O337" s="35">
        <v>41863900</v>
      </c>
      <c r="P337" s="35">
        <v>40802300</v>
      </c>
      <c r="R337" s="7">
        <v>334</v>
      </c>
      <c r="S337" t="b">
        <f>OR(Tabla197[[#This Row],[Tiempo_lineal (ns)]]&gt;$C$508,Tabla197[[#This Row],[Tiempo_lineal (ns)]]&lt;$C$509)</f>
        <v>0</v>
      </c>
      <c r="T337" t="b">
        <f>OR(Tabla197[[#This Row],[Tiempo_normal (ns)]]&gt;$D$508,Tabla197[[#This Row],[Tiempo_normal (ns)]]&lt;$D$509)</f>
        <v>0</v>
      </c>
      <c r="U337" s="7">
        <v>334</v>
      </c>
      <c r="V337" t="b">
        <f>OR(Tabla3108[[#This Row],[Tiempo_lineal (ns)]]&gt;$F$508,Tabla3108[[#This Row],[Tiempo_lineal (ns)]]&lt;$F$509)</f>
        <v>0</v>
      </c>
      <c r="W337" t="b">
        <f>OR(Tabla3108[[#This Row],[Tiempo_normal (ns)]]&gt;$G$508,Tabla3108[[#This Row],[Tiempo_normal (ns)]]&lt;$G$509)</f>
        <v>0</v>
      </c>
      <c r="X337" s="7">
        <v>334</v>
      </c>
      <c r="Y337" t="b">
        <f>OR(Tabla4119[[#This Row],[Tiempo_lineal (ns)]]&gt;$I$508,Tabla4119[[#This Row],[Tiempo_lineal (ns)]]&lt;$I$509)</f>
        <v>0</v>
      </c>
      <c r="Z337" t="b">
        <f>OR(Tabla4119[[#This Row],[Tiempo_normal (ns)]]&gt;$J$508,Tabla4119[[#This Row],[Tiempo_normal (ns)]]&lt;$J$509)</f>
        <v>0</v>
      </c>
      <c r="AA337" s="7">
        <v>334</v>
      </c>
      <c r="AB337" t="b">
        <f>OR(Tabla51210[[#This Row],[Tiempo_lineal (ns)]]&gt;$L$508,Tabla51210[[#This Row],[Tiempo_lineal (ns)]]&lt;$L$509)</f>
        <v>0</v>
      </c>
      <c r="AC337" t="b">
        <f>OR(Tabla51210[[#This Row],[Tiempo_normal (ns)]]&gt;$M$508,Tabla51210[[#This Row],[Tiempo_normal (ns)]]&lt;$M$509)</f>
        <v>0</v>
      </c>
      <c r="AD337" s="7">
        <v>334</v>
      </c>
      <c r="AE337" t="b">
        <f>OR(Tabla61311[[#This Row],[Tiempo_lineal (ns)]]&gt;$O$508,Tabla61311[[#This Row],[Tiempo_lineal (ns)]]&lt;$O$509)</f>
        <v>0</v>
      </c>
      <c r="AF337" s="6" t="b">
        <f>OR(Tabla61311[[#This Row],[Tiempo_normal (ns)]]&gt;$P$508,Tabla61311[[#This Row],[Tiempo_normal (ns)]]&lt;$P$509)</f>
        <v>0</v>
      </c>
    </row>
    <row r="338" spans="2:32" x14ac:dyDescent="0.3">
      <c r="B338">
        <v>335</v>
      </c>
      <c r="C338">
        <v>4491</v>
      </c>
      <c r="D338">
        <v>3971</v>
      </c>
      <c r="E338">
        <v>335</v>
      </c>
      <c r="F338">
        <v>39591</v>
      </c>
      <c r="G338">
        <v>37414</v>
      </c>
      <c r="H338">
        <v>335</v>
      </c>
      <c r="I338">
        <v>389631</v>
      </c>
      <c r="J338">
        <v>398115</v>
      </c>
      <c r="K338">
        <v>335</v>
      </c>
      <c r="L338" s="35">
        <v>3978180</v>
      </c>
      <c r="M338" s="35">
        <v>3863360</v>
      </c>
      <c r="N338">
        <v>335</v>
      </c>
      <c r="O338" s="35">
        <v>42479800</v>
      </c>
      <c r="P338" s="35">
        <v>42774000</v>
      </c>
      <c r="R338" s="5">
        <v>335</v>
      </c>
      <c r="S338" t="b">
        <f>OR(Tabla197[[#This Row],[Tiempo_lineal (ns)]]&gt;$C$508,Tabla197[[#This Row],[Tiempo_lineal (ns)]]&lt;$C$509)</f>
        <v>0</v>
      </c>
      <c r="T338" t="b">
        <f>OR(Tabla197[[#This Row],[Tiempo_normal (ns)]]&gt;$D$508,Tabla197[[#This Row],[Tiempo_normal (ns)]]&lt;$D$509)</f>
        <v>0</v>
      </c>
      <c r="U338" s="5">
        <v>335</v>
      </c>
      <c r="V338" t="b">
        <f>OR(Tabla3108[[#This Row],[Tiempo_lineal (ns)]]&gt;$F$508,Tabla3108[[#This Row],[Tiempo_lineal (ns)]]&lt;$F$509)</f>
        <v>0</v>
      </c>
      <c r="W338" t="b">
        <f>OR(Tabla3108[[#This Row],[Tiempo_normal (ns)]]&gt;$G$508,Tabla3108[[#This Row],[Tiempo_normal (ns)]]&lt;$G$509)</f>
        <v>0</v>
      </c>
      <c r="X338" s="5">
        <v>335</v>
      </c>
      <c r="Y338" t="b">
        <f>OR(Tabla4119[[#This Row],[Tiempo_lineal (ns)]]&gt;$I$508,Tabla4119[[#This Row],[Tiempo_lineal (ns)]]&lt;$I$509)</f>
        <v>0</v>
      </c>
      <c r="Z338" t="b">
        <f>OR(Tabla4119[[#This Row],[Tiempo_normal (ns)]]&gt;$J$508,Tabla4119[[#This Row],[Tiempo_normal (ns)]]&lt;$J$509)</f>
        <v>0</v>
      </c>
      <c r="AA338" s="5">
        <v>335</v>
      </c>
      <c r="AB338" t="b">
        <f>OR(Tabla51210[[#This Row],[Tiempo_lineal (ns)]]&gt;$L$508,Tabla51210[[#This Row],[Tiempo_lineal (ns)]]&lt;$L$509)</f>
        <v>0</v>
      </c>
      <c r="AC338" t="b">
        <f>OR(Tabla51210[[#This Row],[Tiempo_normal (ns)]]&gt;$M$508,Tabla51210[[#This Row],[Tiempo_normal (ns)]]&lt;$M$509)</f>
        <v>0</v>
      </c>
      <c r="AD338" s="5">
        <v>335</v>
      </c>
      <c r="AE338" t="b">
        <f>OR(Tabla61311[[#This Row],[Tiempo_lineal (ns)]]&gt;$O$508,Tabla61311[[#This Row],[Tiempo_lineal (ns)]]&lt;$O$509)</f>
        <v>0</v>
      </c>
      <c r="AF338" s="6" t="b">
        <f>OR(Tabla61311[[#This Row],[Tiempo_normal (ns)]]&gt;$P$508,Tabla61311[[#This Row],[Tiempo_normal (ns)]]&lt;$P$509)</f>
        <v>0</v>
      </c>
    </row>
    <row r="339" spans="2:32" x14ac:dyDescent="0.3">
      <c r="B339">
        <v>336</v>
      </c>
      <c r="C339">
        <v>4311</v>
      </c>
      <c r="D339">
        <v>3868</v>
      </c>
      <c r="E339">
        <v>336</v>
      </c>
      <c r="F339">
        <v>39017</v>
      </c>
      <c r="G339">
        <v>37916</v>
      </c>
      <c r="H339">
        <v>336</v>
      </c>
      <c r="I339">
        <v>377350</v>
      </c>
      <c r="J339">
        <v>518712</v>
      </c>
      <c r="K339">
        <v>336</v>
      </c>
      <c r="L339" s="35">
        <v>4010910</v>
      </c>
      <c r="M339" s="35">
        <v>4152490</v>
      </c>
      <c r="N339">
        <v>336</v>
      </c>
      <c r="O339" s="35">
        <v>40963200</v>
      </c>
      <c r="P339" s="35">
        <v>39352500</v>
      </c>
      <c r="R339" s="7">
        <v>336</v>
      </c>
      <c r="S339" t="b">
        <f>OR(Tabla197[[#This Row],[Tiempo_lineal (ns)]]&gt;$C$508,Tabla197[[#This Row],[Tiempo_lineal (ns)]]&lt;$C$509)</f>
        <v>0</v>
      </c>
      <c r="T339" t="b">
        <f>OR(Tabla197[[#This Row],[Tiempo_normal (ns)]]&gt;$D$508,Tabla197[[#This Row],[Tiempo_normal (ns)]]&lt;$D$509)</f>
        <v>0</v>
      </c>
      <c r="U339" s="7">
        <v>336</v>
      </c>
      <c r="V339" t="b">
        <f>OR(Tabla3108[[#This Row],[Tiempo_lineal (ns)]]&gt;$F$508,Tabla3108[[#This Row],[Tiempo_lineal (ns)]]&lt;$F$509)</f>
        <v>0</v>
      </c>
      <c r="W339" t="b">
        <f>OR(Tabla3108[[#This Row],[Tiempo_normal (ns)]]&gt;$G$508,Tabla3108[[#This Row],[Tiempo_normal (ns)]]&lt;$G$509)</f>
        <v>0</v>
      </c>
      <c r="X339" s="7">
        <v>336</v>
      </c>
      <c r="Y339" t="b">
        <f>OR(Tabla4119[[#This Row],[Tiempo_lineal (ns)]]&gt;$I$508,Tabla4119[[#This Row],[Tiempo_lineal (ns)]]&lt;$I$509)</f>
        <v>0</v>
      </c>
      <c r="Z339" t="b">
        <f>OR(Tabla4119[[#This Row],[Tiempo_normal (ns)]]&gt;$J$508,Tabla4119[[#This Row],[Tiempo_normal (ns)]]&lt;$J$509)</f>
        <v>1</v>
      </c>
      <c r="AA339" s="7">
        <v>336</v>
      </c>
      <c r="AB339" t="b">
        <f>OR(Tabla51210[[#This Row],[Tiempo_lineal (ns)]]&gt;$L$508,Tabla51210[[#This Row],[Tiempo_lineal (ns)]]&lt;$L$509)</f>
        <v>0</v>
      </c>
      <c r="AC339" t="b">
        <f>OR(Tabla51210[[#This Row],[Tiempo_normal (ns)]]&gt;$M$508,Tabla51210[[#This Row],[Tiempo_normal (ns)]]&lt;$M$509)</f>
        <v>0</v>
      </c>
      <c r="AD339" s="7">
        <v>336</v>
      </c>
      <c r="AE339" t="b">
        <f>OR(Tabla61311[[#This Row],[Tiempo_lineal (ns)]]&gt;$O$508,Tabla61311[[#This Row],[Tiempo_lineal (ns)]]&lt;$O$509)</f>
        <v>0</v>
      </c>
      <c r="AF339" s="6" t="b">
        <f>OR(Tabla61311[[#This Row],[Tiempo_normal (ns)]]&gt;$P$508,Tabla61311[[#This Row],[Tiempo_normal (ns)]]&lt;$P$509)</f>
        <v>0</v>
      </c>
    </row>
    <row r="340" spans="2:32" x14ac:dyDescent="0.3">
      <c r="B340">
        <v>337</v>
      </c>
      <c r="C340">
        <v>4394</v>
      </c>
      <c r="D340">
        <v>4099</v>
      </c>
      <c r="E340">
        <v>337</v>
      </c>
      <c r="F340">
        <v>40239</v>
      </c>
      <c r="G340">
        <v>37728</v>
      </c>
      <c r="H340">
        <v>337</v>
      </c>
      <c r="I340">
        <v>408608</v>
      </c>
      <c r="J340">
        <v>446164</v>
      </c>
      <c r="K340">
        <v>337</v>
      </c>
      <c r="L340" s="35">
        <v>4130370</v>
      </c>
      <c r="M340" s="35">
        <v>6869450</v>
      </c>
      <c r="N340">
        <v>337</v>
      </c>
      <c r="O340" s="35">
        <v>41385500</v>
      </c>
      <c r="P340" s="35">
        <v>40069300</v>
      </c>
      <c r="R340" s="5">
        <v>337</v>
      </c>
      <c r="S340" t="b">
        <f>OR(Tabla197[[#This Row],[Tiempo_lineal (ns)]]&gt;$C$508,Tabla197[[#This Row],[Tiempo_lineal (ns)]]&lt;$C$509)</f>
        <v>0</v>
      </c>
      <c r="T340" t="b">
        <f>OR(Tabla197[[#This Row],[Tiempo_normal (ns)]]&gt;$D$508,Tabla197[[#This Row],[Tiempo_normal (ns)]]&lt;$D$509)</f>
        <v>0</v>
      </c>
      <c r="U340" s="5">
        <v>337</v>
      </c>
      <c r="V340" t="b">
        <f>OR(Tabla3108[[#This Row],[Tiempo_lineal (ns)]]&gt;$F$508,Tabla3108[[#This Row],[Tiempo_lineal (ns)]]&lt;$F$509)</f>
        <v>0</v>
      </c>
      <c r="W340" t="b">
        <f>OR(Tabla3108[[#This Row],[Tiempo_normal (ns)]]&gt;$G$508,Tabla3108[[#This Row],[Tiempo_normal (ns)]]&lt;$G$509)</f>
        <v>0</v>
      </c>
      <c r="X340" s="5">
        <v>337</v>
      </c>
      <c r="Y340" t="b">
        <f>OR(Tabla4119[[#This Row],[Tiempo_lineal (ns)]]&gt;$I$508,Tabla4119[[#This Row],[Tiempo_lineal (ns)]]&lt;$I$509)</f>
        <v>0</v>
      </c>
      <c r="Z340" t="b">
        <f>OR(Tabla4119[[#This Row],[Tiempo_normal (ns)]]&gt;$J$508,Tabla4119[[#This Row],[Tiempo_normal (ns)]]&lt;$J$509)</f>
        <v>0</v>
      </c>
      <c r="AA340" s="5">
        <v>337</v>
      </c>
      <c r="AB340" t="b">
        <f>OR(Tabla51210[[#This Row],[Tiempo_lineal (ns)]]&gt;$L$508,Tabla51210[[#This Row],[Tiempo_lineal (ns)]]&lt;$L$509)</f>
        <v>0</v>
      </c>
      <c r="AC340" t="b">
        <f>OR(Tabla51210[[#This Row],[Tiempo_normal (ns)]]&gt;$M$508,Tabla51210[[#This Row],[Tiempo_normal (ns)]]&lt;$M$509)</f>
        <v>1</v>
      </c>
      <c r="AD340" s="5">
        <v>337</v>
      </c>
      <c r="AE340" t="b">
        <f>OR(Tabla61311[[#This Row],[Tiempo_lineal (ns)]]&gt;$O$508,Tabla61311[[#This Row],[Tiempo_lineal (ns)]]&lt;$O$509)</f>
        <v>0</v>
      </c>
      <c r="AF340" s="6" t="b">
        <f>OR(Tabla61311[[#This Row],[Tiempo_normal (ns)]]&gt;$P$508,Tabla61311[[#This Row],[Tiempo_normal (ns)]]&lt;$P$509)</f>
        <v>0</v>
      </c>
    </row>
    <row r="341" spans="2:32" x14ac:dyDescent="0.3">
      <c r="B341">
        <v>338</v>
      </c>
      <c r="C341">
        <v>4352</v>
      </c>
      <c r="D341">
        <v>4017</v>
      </c>
      <c r="E341">
        <v>338</v>
      </c>
      <c r="F341">
        <v>42313</v>
      </c>
      <c r="G341">
        <v>39101</v>
      </c>
      <c r="H341">
        <v>338</v>
      </c>
      <c r="I341">
        <v>398261</v>
      </c>
      <c r="J341">
        <v>391568</v>
      </c>
      <c r="K341">
        <v>338</v>
      </c>
      <c r="L341" s="35">
        <v>4218640</v>
      </c>
      <c r="M341" s="35">
        <v>4010050</v>
      </c>
      <c r="N341">
        <v>338</v>
      </c>
      <c r="O341" s="35">
        <v>40671300</v>
      </c>
      <c r="P341" s="35">
        <v>40141900</v>
      </c>
      <c r="R341" s="7">
        <v>338</v>
      </c>
      <c r="S341" t="b">
        <f>OR(Tabla197[[#This Row],[Tiempo_lineal (ns)]]&gt;$C$508,Tabla197[[#This Row],[Tiempo_lineal (ns)]]&lt;$C$509)</f>
        <v>0</v>
      </c>
      <c r="T341" t="b">
        <f>OR(Tabla197[[#This Row],[Tiempo_normal (ns)]]&gt;$D$508,Tabla197[[#This Row],[Tiempo_normal (ns)]]&lt;$D$509)</f>
        <v>0</v>
      </c>
      <c r="U341" s="7">
        <v>338</v>
      </c>
      <c r="V341" t="b">
        <f>OR(Tabla3108[[#This Row],[Tiempo_lineal (ns)]]&gt;$F$508,Tabla3108[[#This Row],[Tiempo_lineal (ns)]]&lt;$F$509)</f>
        <v>0</v>
      </c>
      <c r="W341" t="b">
        <f>OR(Tabla3108[[#This Row],[Tiempo_normal (ns)]]&gt;$G$508,Tabla3108[[#This Row],[Tiempo_normal (ns)]]&lt;$G$509)</f>
        <v>0</v>
      </c>
      <c r="X341" s="7">
        <v>338</v>
      </c>
      <c r="Y341" t="b">
        <f>OR(Tabla4119[[#This Row],[Tiempo_lineal (ns)]]&gt;$I$508,Tabla4119[[#This Row],[Tiempo_lineal (ns)]]&lt;$I$509)</f>
        <v>0</v>
      </c>
      <c r="Z341" t="b">
        <f>OR(Tabla4119[[#This Row],[Tiempo_normal (ns)]]&gt;$J$508,Tabla4119[[#This Row],[Tiempo_normal (ns)]]&lt;$J$509)</f>
        <v>0</v>
      </c>
      <c r="AA341" s="7">
        <v>338</v>
      </c>
      <c r="AB341" t="b">
        <f>OR(Tabla51210[[#This Row],[Tiempo_lineal (ns)]]&gt;$L$508,Tabla51210[[#This Row],[Tiempo_lineal (ns)]]&lt;$L$509)</f>
        <v>0</v>
      </c>
      <c r="AC341" t="b">
        <f>OR(Tabla51210[[#This Row],[Tiempo_normal (ns)]]&gt;$M$508,Tabla51210[[#This Row],[Tiempo_normal (ns)]]&lt;$M$509)</f>
        <v>0</v>
      </c>
      <c r="AD341" s="7">
        <v>338</v>
      </c>
      <c r="AE341" t="b">
        <f>OR(Tabla61311[[#This Row],[Tiempo_lineal (ns)]]&gt;$O$508,Tabla61311[[#This Row],[Tiempo_lineal (ns)]]&lt;$O$509)</f>
        <v>0</v>
      </c>
      <c r="AF341" s="6" t="b">
        <f>OR(Tabla61311[[#This Row],[Tiempo_normal (ns)]]&gt;$P$508,Tabla61311[[#This Row],[Tiempo_normal (ns)]]&lt;$P$509)</f>
        <v>0</v>
      </c>
    </row>
    <row r="342" spans="2:32" x14ac:dyDescent="0.3">
      <c r="B342">
        <v>339</v>
      </c>
      <c r="C342">
        <v>4437</v>
      </c>
      <c r="D342">
        <v>3964</v>
      </c>
      <c r="E342">
        <v>339</v>
      </c>
      <c r="F342">
        <v>47323</v>
      </c>
      <c r="G342">
        <v>38144</v>
      </c>
      <c r="H342">
        <v>339</v>
      </c>
      <c r="I342">
        <v>390134</v>
      </c>
      <c r="J342">
        <v>398612</v>
      </c>
      <c r="K342">
        <v>339</v>
      </c>
      <c r="L342" s="35">
        <v>4160830</v>
      </c>
      <c r="M342" s="35">
        <v>5025370</v>
      </c>
      <c r="N342">
        <v>339</v>
      </c>
      <c r="O342" s="35">
        <v>41125300</v>
      </c>
      <c r="P342" s="35">
        <v>43517000</v>
      </c>
      <c r="R342" s="5">
        <v>339</v>
      </c>
      <c r="S342" t="b">
        <f>OR(Tabla197[[#This Row],[Tiempo_lineal (ns)]]&gt;$C$508,Tabla197[[#This Row],[Tiempo_lineal (ns)]]&lt;$C$509)</f>
        <v>0</v>
      </c>
      <c r="T342" t="b">
        <f>OR(Tabla197[[#This Row],[Tiempo_normal (ns)]]&gt;$D$508,Tabla197[[#This Row],[Tiempo_normal (ns)]]&lt;$D$509)</f>
        <v>0</v>
      </c>
      <c r="U342" s="5">
        <v>339</v>
      </c>
      <c r="V342" t="b">
        <f>OR(Tabla3108[[#This Row],[Tiempo_lineal (ns)]]&gt;$F$508,Tabla3108[[#This Row],[Tiempo_lineal (ns)]]&lt;$F$509)</f>
        <v>1</v>
      </c>
      <c r="W342" t="b">
        <f>OR(Tabla3108[[#This Row],[Tiempo_normal (ns)]]&gt;$G$508,Tabla3108[[#This Row],[Tiempo_normal (ns)]]&lt;$G$509)</f>
        <v>0</v>
      </c>
      <c r="X342" s="5">
        <v>339</v>
      </c>
      <c r="Y342" t="b">
        <f>OR(Tabla4119[[#This Row],[Tiempo_lineal (ns)]]&gt;$I$508,Tabla4119[[#This Row],[Tiempo_lineal (ns)]]&lt;$I$509)</f>
        <v>0</v>
      </c>
      <c r="Z342" t="b">
        <f>OR(Tabla4119[[#This Row],[Tiempo_normal (ns)]]&gt;$J$508,Tabla4119[[#This Row],[Tiempo_normal (ns)]]&lt;$J$509)</f>
        <v>0</v>
      </c>
      <c r="AA342" s="5">
        <v>339</v>
      </c>
      <c r="AB342" t="b">
        <f>OR(Tabla51210[[#This Row],[Tiempo_lineal (ns)]]&gt;$L$508,Tabla51210[[#This Row],[Tiempo_lineal (ns)]]&lt;$L$509)</f>
        <v>0</v>
      </c>
      <c r="AC342" t="b">
        <f>OR(Tabla51210[[#This Row],[Tiempo_normal (ns)]]&gt;$M$508,Tabla51210[[#This Row],[Tiempo_normal (ns)]]&lt;$M$509)</f>
        <v>1</v>
      </c>
      <c r="AD342" s="5">
        <v>339</v>
      </c>
      <c r="AE342" t="b">
        <f>OR(Tabla61311[[#This Row],[Tiempo_lineal (ns)]]&gt;$O$508,Tabla61311[[#This Row],[Tiempo_lineal (ns)]]&lt;$O$509)</f>
        <v>0</v>
      </c>
      <c r="AF342" s="6" t="b">
        <f>OR(Tabla61311[[#This Row],[Tiempo_normal (ns)]]&gt;$P$508,Tabla61311[[#This Row],[Tiempo_normal (ns)]]&lt;$P$509)</f>
        <v>0</v>
      </c>
    </row>
    <row r="343" spans="2:32" x14ac:dyDescent="0.3">
      <c r="B343">
        <v>340</v>
      </c>
      <c r="C343">
        <v>4433</v>
      </c>
      <c r="D343">
        <v>3864</v>
      </c>
      <c r="E343">
        <v>340</v>
      </c>
      <c r="F343">
        <v>38757</v>
      </c>
      <c r="G343">
        <v>43641</v>
      </c>
      <c r="H343">
        <v>340</v>
      </c>
      <c r="I343">
        <v>466738</v>
      </c>
      <c r="J343">
        <v>431438</v>
      </c>
      <c r="K343">
        <v>340</v>
      </c>
      <c r="L343" s="35">
        <v>4988340</v>
      </c>
      <c r="M343" s="35">
        <v>4035710</v>
      </c>
      <c r="N343">
        <v>340</v>
      </c>
      <c r="O343" s="35">
        <v>44468900</v>
      </c>
      <c r="P343" s="35">
        <v>39410900</v>
      </c>
      <c r="R343" s="7">
        <v>340</v>
      </c>
      <c r="S343" t="b">
        <f>OR(Tabla197[[#This Row],[Tiempo_lineal (ns)]]&gt;$C$508,Tabla197[[#This Row],[Tiempo_lineal (ns)]]&lt;$C$509)</f>
        <v>0</v>
      </c>
      <c r="T343" t="b">
        <f>OR(Tabla197[[#This Row],[Tiempo_normal (ns)]]&gt;$D$508,Tabla197[[#This Row],[Tiempo_normal (ns)]]&lt;$D$509)</f>
        <v>0</v>
      </c>
      <c r="U343" s="7">
        <v>340</v>
      </c>
      <c r="V343" t="b">
        <f>OR(Tabla3108[[#This Row],[Tiempo_lineal (ns)]]&gt;$F$508,Tabla3108[[#This Row],[Tiempo_lineal (ns)]]&lt;$F$509)</f>
        <v>0</v>
      </c>
      <c r="W343" t="b">
        <f>OR(Tabla3108[[#This Row],[Tiempo_normal (ns)]]&gt;$G$508,Tabla3108[[#This Row],[Tiempo_normal (ns)]]&lt;$G$509)</f>
        <v>1</v>
      </c>
      <c r="X343" s="7">
        <v>340</v>
      </c>
      <c r="Y343" t="b">
        <f>OR(Tabla4119[[#This Row],[Tiempo_lineal (ns)]]&gt;$I$508,Tabla4119[[#This Row],[Tiempo_lineal (ns)]]&lt;$I$509)</f>
        <v>0</v>
      </c>
      <c r="Z343" t="b">
        <f>OR(Tabla4119[[#This Row],[Tiempo_normal (ns)]]&gt;$J$508,Tabla4119[[#This Row],[Tiempo_normal (ns)]]&lt;$J$509)</f>
        <v>0</v>
      </c>
      <c r="AA343" s="7">
        <v>340</v>
      </c>
      <c r="AB343" t="b">
        <f>OR(Tabla51210[[#This Row],[Tiempo_lineal (ns)]]&gt;$L$508,Tabla51210[[#This Row],[Tiempo_lineal (ns)]]&lt;$L$509)</f>
        <v>1</v>
      </c>
      <c r="AC343" t="b">
        <f>OR(Tabla51210[[#This Row],[Tiempo_normal (ns)]]&gt;$M$508,Tabla51210[[#This Row],[Tiempo_normal (ns)]]&lt;$M$509)</f>
        <v>0</v>
      </c>
      <c r="AD343" s="7">
        <v>340</v>
      </c>
      <c r="AE343" t="b">
        <f>OR(Tabla61311[[#This Row],[Tiempo_lineal (ns)]]&gt;$O$508,Tabla61311[[#This Row],[Tiempo_lineal (ns)]]&lt;$O$509)</f>
        <v>0</v>
      </c>
      <c r="AF343" s="6" t="b">
        <f>OR(Tabla61311[[#This Row],[Tiempo_normal (ns)]]&gt;$P$508,Tabla61311[[#This Row],[Tiempo_normal (ns)]]&lt;$P$509)</f>
        <v>0</v>
      </c>
    </row>
    <row r="344" spans="2:32" x14ac:dyDescent="0.3">
      <c r="B344">
        <v>341</v>
      </c>
      <c r="C344">
        <v>4416</v>
      </c>
      <c r="D344">
        <v>3996</v>
      </c>
      <c r="E344">
        <v>341</v>
      </c>
      <c r="F344">
        <v>38714</v>
      </c>
      <c r="G344">
        <v>37770</v>
      </c>
      <c r="H344">
        <v>341</v>
      </c>
      <c r="I344">
        <v>535628</v>
      </c>
      <c r="J344">
        <v>410058</v>
      </c>
      <c r="K344">
        <v>341</v>
      </c>
      <c r="L344" s="35">
        <v>4157450</v>
      </c>
      <c r="M344" s="35">
        <v>4655770</v>
      </c>
      <c r="N344">
        <v>341</v>
      </c>
      <c r="O344" s="35">
        <v>42357300</v>
      </c>
      <c r="P344" s="35">
        <v>41237800</v>
      </c>
      <c r="R344" s="5">
        <v>341</v>
      </c>
      <c r="S344" t="b">
        <f>OR(Tabla197[[#This Row],[Tiempo_lineal (ns)]]&gt;$C$508,Tabla197[[#This Row],[Tiempo_lineal (ns)]]&lt;$C$509)</f>
        <v>0</v>
      </c>
      <c r="T344" t="b">
        <f>OR(Tabla197[[#This Row],[Tiempo_normal (ns)]]&gt;$D$508,Tabla197[[#This Row],[Tiempo_normal (ns)]]&lt;$D$509)</f>
        <v>0</v>
      </c>
      <c r="U344" s="5">
        <v>341</v>
      </c>
      <c r="V344" t="b">
        <f>OR(Tabla3108[[#This Row],[Tiempo_lineal (ns)]]&gt;$F$508,Tabla3108[[#This Row],[Tiempo_lineal (ns)]]&lt;$F$509)</f>
        <v>0</v>
      </c>
      <c r="W344" t="b">
        <f>OR(Tabla3108[[#This Row],[Tiempo_normal (ns)]]&gt;$G$508,Tabla3108[[#This Row],[Tiempo_normal (ns)]]&lt;$G$509)</f>
        <v>0</v>
      </c>
      <c r="X344" s="5">
        <v>341</v>
      </c>
      <c r="Y344" t="b">
        <f>OR(Tabla4119[[#This Row],[Tiempo_lineal (ns)]]&gt;$I$508,Tabla4119[[#This Row],[Tiempo_lineal (ns)]]&lt;$I$509)</f>
        <v>1</v>
      </c>
      <c r="Z344" t="b">
        <f>OR(Tabla4119[[#This Row],[Tiempo_normal (ns)]]&gt;$J$508,Tabla4119[[#This Row],[Tiempo_normal (ns)]]&lt;$J$509)</f>
        <v>0</v>
      </c>
      <c r="AA344" s="5">
        <v>341</v>
      </c>
      <c r="AB344" t="b">
        <f>OR(Tabla51210[[#This Row],[Tiempo_lineal (ns)]]&gt;$L$508,Tabla51210[[#This Row],[Tiempo_lineal (ns)]]&lt;$L$509)</f>
        <v>0</v>
      </c>
      <c r="AC344" t="b">
        <f>OR(Tabla51210[[#This Row],[Tiempo_normal (ns)]]&gt;$M$508,Tabla51210[[#This Row],[Tiempo_normal (ns)]]&lt;$M$509)</f>
        <v>0</v>
      </c>
      <c r="AD344" s="5">
        <v>341</v>
      </c>
      <c r="AE344" t="b">
        <f>OR(Tabla61311[[#This Row],[Tiempo_lineal (ns)]]&gt;$O$508,Tabla61311[[#This Row],[Tiempo_lineal (ns)]]&lt;$O$509)</f>
        <v>0</v>
      </c>
      <c r="AF344" s="6" t="b">
        <f>OR(Tabla61311[[#This Row],[Tiempo_normal (ns)]]&gt;$P$508,Tabla61311[[#This Row],[Tiempo_normal (ns)]]&lt;$P$509)</f>
        <v>0</v>
      </c>
    </row>
    <row r="345" spans="2:32" x14ac:dyDescent="0.3">
      <c r="B345">
        <v>342</v>
      </c>
      <c r="C345">
        <v>4390</v>
      </c>
      <c r="D345">
        <v>4048</v>
      </c>
      <c r="E345">
        <v>342</v>
      </c>
      <c r="F345">
        <v>38675</v>
      </c>
      <c r="G345">
        <v>39014</v>
      </c>
      <c r="H345">
        <v>342</v>
      </c>
      <c r="I345">
        <v>390681</v>
      </c>
      <c r="J345">
        <v>377389</v>
      </c>
      <c r="K345">
        <v>342</v>
      </c>
      <c r="L345" s="35">
        <v>4093900</v>
      </c>
      <c r="M345" s="35">
        <v>3855440</v>
      </c>
      <c r="N345">
        <v>342</v>
      </c>
      <c r="O345" s="35">
        <v>42025900</v>
      </c>
      <c r="P345" s="35">
        <v>44545100</v>
      </c>
      <c r="R345" s="7">
        <v>342</v>
      </c>
      <c r="S345" t="b">
        <f>OR(Tabla197[[#This Row],[Tiempo_lineal (ns)]]&gt;$C$508,Tabla197[[#This Row],[Tiempo_lineal (ns)]]&lt;$C$509)</f>
        <v>0</v>
      </c>
      <c r="T345" t="b">
        <f>OR(Tabla197[[#This Row],[Tiempo_normal (ns)]]&gt;$D$508,Tabla197[[#This Row],[Tiempo_normal (ns)]]&lt;$D$509)</f>
        <v>0</v>
      </c>
      <c r="U345" s="7">
        <v>342</v>
      </c>
      <c r="V345" t="b">
        <f>OR(Tabla3108[[#This Row],[Tiempo_lineal (ns)]]&gt;$F$508,Tabla3108[[#This Row],[Tiempo_lineal (ns)]]&lt;$F$509)</f>
        <v>0</v>
      </c>
      <c r="W345" t="b">
        <f>OR(Tabla3108[[#This Row],[Tiempo_normal (ns)]]&gt;$G$508,Tabla3108[[#This Row],[Tiempo_normal (ns)]]&lt;$G$509)</f>
        <v>0</v>
      </c>
      <c r="X345" s="7">
        <v>342</v>
      </c>
      <c r="Y345" t="b">
        <f>OR(Tabla4119[[#This Row],[Tiempo_lineal (ns)]]&gt;$I$508,Tabla4119[[#This Row],[Tiempo_lineal (ns)]]&lt;$I$509)</f>
        <v>0</v>
      </c>
      <c r="Z345" t="b">
        <f>OR(Tabla4119[[#This Row],[Tiempo_normal (ns)]]&gt;$J$508,Tabla4119[[#This Row],[Tiempo_normal (ns)]]&lt;$J$509)</f>
        <v>0</v>
      </c>
      <c r="AA345" s="7">
        <v>342</v>
      </c>
      <c r="AB345" t="b">
        <f>OR(Tabla51210[[#This Row],[Tiempo_lineal (ns)]]&gt;$L$508,Tabla51210[[#This Row],[Tiempo_lineal (ns)]]&lt;$L$509)</f>
        <v>0</v>
      </c>
      <c r="AC345" t="b">
        <f>OR(Tabla51210[[#This Row],[Tiempo_normal (ns)]]&gt;$M$508,Tabla51210[[#This Row],[Tiempo_normal (ns)]]&lt;$M$509)</f>
        <v>0</v>
      </c>
      <c r="AD345" s="7">
        <v>342</v>
      </c>
      <c r="AE345" t="b">
        <f>OR(Tabla61311[[#This Row],[Tiempo_lineal (ns)]]&gt;$O$508,Tabla61311[[#This Row],[Tiempo_lineal (ns)]]&lt;$O$509)</f>
        <v>0</v>
      </c>
      <c r="AF345" s="6" t="b">
        <f>OR(Tabla61311[[#This Row],[Tiempo_normal (ns)]]&gt;$P$508,Tabla61311[[#This Row],[Tiempo_normal (ns)]]&lt;$P$509)</f>
        <v>0</v>
      </c>
    </row>
    <row r="346" spans="2:32" x14ac:dyDescent="0.3">
      <c r="B346">
        <v>343</v>
      </c>
      <c r="C346">
        <v>4528</v>
      </c>
      <c r="D346">
        <v>4369</v>
      </c>
      <c r="E346">
        <v>343</v>
      </c>
      <c r="F346">
        <v>41819</v>
      </c>
      <c r="G346">
        <v>38280</v>
      </c>
      <c r="H346">
        <v>343</v>
      </c>
      <c r="I346">
        <v>432207</v>
      </c>
      <c r="J346">
        <v>444976</v>
      </c>
      <c r="K346">
        <v>343</v>
      </c>
      <c r="L346" s="35">
        <v>4504060</v>
      </c>
      <c r="M346" s="35">
        <v>3967030</v>
      </c>
      <c r="N346">
        <v>343</v>
      </c>
      <c r="O346" s="35">
        <v>40563300</v>
      </c>
      <c r="P346" s="35">
        <v>42864600</v>
      </c>
      <c r="R346" s="5">
        <v>343</v>
      </c>
      <c r="S346" t="b">
        <f>OR(Tabla197[[#This Row],[Tiempo_lineal (ns)]]&gt;$C$508,Tabla197[[#This Row],[Tiempo_lineal (ns)]]&lt;$C$509)</f>
        <v>0</v>
      </c>
      <c r="T346" t="b">
        <f>OR(Tabla197[[#This Row],[Tiempo_normal (ns)]]&gt;$D$508,Tabla197[[#This Row],[Tiempo_normal (ns)]]&lt;$D$509)</f>
        <v>0</v>
      </c>
      <c r="U346" s="5">
        <v>343</v>
      </c>
      <c r="V346" t="b">
        <f>OR(Tabla3108[[#This Row],[Tiempo_lineal (ns)]]&gt;$F$508,Tabla3108[[#This Row],[Tiempo_lineal (ns)]]&lt;$F$509)</f>
        <v>0</v>
      </c>
      <c r="W346" t="b">
        <f>OR(Tabla3108[[#This Row],[Tiempo_normal (ns)]]&gt;$G$508,Tabla3108[[#This Row],[Tiempo_normal (ns)]]&lt;$G$509)</f>
        <v>0</v>
      </c>
      <c r="X346" s="5">
        <v>343</v>
      </c>
      <c r="Y346" t="b">
        <f>OR(Tabla4119[[#This Row],[Tiempo_lineal (ns)]]&gt;$I$508,Tabla4119[[#This Row],[Tiempo_lineal (ns)]]&lt;$I$509)</f>
        <v>0</v>
      </c>
      <c r="Z346" t="b">
        <f>OR(Tabla4119[[#This Row],[Tiempo_normal (ns)]]&gt;$J$508,Tabla4119[[#This Row],[Tiempo_normal (ns)]]&lt;$J$509)</f>
        <v>0</v>
      </c>
      <c r="AA346" s="5">
        <v>343</v>
      </c>
      <c r="AB346" t="b">
        <f>OR(Tabla51210[[#This Row],[Tiempo_lineal (ns)]]&gt;$L$508,Tabla51210[[#This Row],[Tiempo_lineal (ns)]]&lt;$L$509)</f>
        <v>0</v>
      </c>
      <c r="AC346" t="b">
        <f>OR(Tabla51210[[#This Row],[Tiempo_normal (ns)]]&gt;$M$508,Tabla51210[[#This Row],[Tiempo_normal (ns)]]&lt;$M$509)</f>
        <v>0</v>
      </c>
      <c r="AD346" s="5">
        <v>343</v>
      </c>
      <c r="AE346" t="b">
        <f>OR(Tabla61311[[#This Row],[Tiempo_lineal (ns)]]&gt;$O$508,Tabla61311[[#This Row],[Tiempo_lineal (ns)]]&lt;$O$509)</f>
        <v>0</v>
      </c>
      <c r="AF346" s="6" t="b">
        <f>OR(Tabla61311[[#This Row],[Tiempo_normal (ns)]]&gt;$P$508,Tabla61311[[#This Row],[Tiempo_normal (ns)]]&lt;$P$509)</f>
        <v>0</v>
      </c>
    </row>
    <row r="347" spans="2:32" x14ac:dyDescent="0.3">
      <c r="B347">
        <v>344</v>
      </c>
      <c r="C347">
        <v>5354</v>
      </c>
      <c r="D347">
        <v>4046</v>
      </c>
      <c r="E347">
        <v>344</v>
      </c>
      <c r="F347">
        <v>39114</v>
      </c>
      <c r="G347">
        <v>38938</v>
      </c>
      <c r="H347">
        <v>344</v>
      </c>
      <c r="I347">
        <v>461144</v>
      </c>
      <c r="J347">
        <v>377740</v>
      </c>
      <c r="K347">
        <v>344</v>
      </c>
      <c r="L347" s="35">
        <v>5323410</v>
      </c>
      <c r="M347" s="35">
        <v>4155180</v>
      </c>
      <c r="N347">
        <v>344</v>
      </c>
      <c r="O347" s="35">
        <v>41883900</v>
      </c>
      <c r="P347" s="35">
        <v>41426900</v>
      </c>
      <c r="R347" s="7">
        <v>344</v>
      </c>
      <c r="S347" t="b">
        <f>OR(Tabla197[[#This Row],[Tiempo_lineal (ns)]]&gt;$C$508,Tabla197[[#This Row],[Tiempo_lineal (ns)]]&lt;$C$509)</f>
        <v>0</v>
      </c>
      <c r="T347" t="b">
        <f>OR(Tabla197[[#This Row],[Tiempo_normal (ns)]]&gt;$D$508,Tabla197[[#This Row],[Tiempo_normal (ns)]]&lt;$D$509)</f>
        <v>0</v>
      </c>
      <c r="U347" s="7">
        <v>344</v>
      </c>
      <c r="V347" t="b">
        <f>OR(Tabla3108[[#This Row],[Tiempo_lineal (ns)]]&gt;$F$508,Tabla3108[[#This Row],[Tiempo_lineal (ns)]]&lt;$F$509)</f>
        <v>0</v>
      </c>
      <c r="W347" t="b">
        <f>OR(Tabla3108[[#This Row],[Tiempo_normal (ns)]]&gt;$G$508,Tabla3108[[#This Row],[Tiempo_normal (ns)]]&lt;$G$509)</f>
        <v>0</v>
      </c>
      <c r="X347" s="7">
        <v>344</v>
      </c>
      <c r="Y347" t="b">
        <f>OR(Tabla4119[[#This Row],[Tiempo_lineal (ns)]]&gt;$I$508,Tabla4119[[#This Row],[Tiempo_lineal (ns)]]&lt;$I$509)</f>
        <v>0</v>
      </c>
      <c r="Z347" t="b">
        <f>OR(Tabla4119[[#This Row],[Tiempo_normal (ns)]]&gt;$J$508,Tabla4119[[#This Row],[Tiempo_normal (ns)]]&lt;$J$509)</f>
        <v>0</v>
      </c>
      <c r="AA347" s="7">
        <v>344</v>
      </c>
      <c r="AB347" t="b">
        <f>OR(Tabla51210[[#This Row],[Tiempo_lineal (ns)]]&gt;$L$508,Tabla51210[[#This Row],[Tiempo_lineal (ns)]]&lt;$L$509)</f>
        <v>1</v>
      </c>
      <c r="AC347" t="b">
        <f>OR(Tabla51210[[#This Row],[Tiempo_normal (ns)]]&gt;$M$508,Tabla51210[[#This Row],[Tiempo_normal (ns)]]&lt;$M$509)</f>
        <v>0</v>
      </c>
      <c r="AD347" s="7">
        <v>344</v>
      </c>
      <c r="AE347" t="b">
        <f>OR(Tabla61311[[#This Row],[Tiempo_lineal (ns)]]&gt;$O$508,Tabla61311[[#This Row],[Tiempo_lineal (ns)]]&lt;$O$509)</f>
        <v>0</v>
      </c>
      <c r="AF347" s="6" t="b">
        <f>OR(Tabla61311[[#This Row],[Tiempo_normal (ns)]]&gt;$P$508,Tabla61311[[#This Row],[Tiempo_normal (ns)]]&lt;$P$509)</f>
        <v>0</v>
      </c>
    </row>
    <row r="348" spans="2:32" x14ac:dyDescent="0.3">
      <c r="B348">
        <v>345</v>
      </c>
      <c r="C348">
        <v>4462</v>
      </c>
      <c r="D348">
        <v>4664</v>
      </c>
      <c r="E348">
        <v>345</v>
      </c>
      <c r="F348">
        <v>39299</v>
      </c>
      <c r="G348">
        <v>37858</v>
      </c>
      <c r="H348">
        <v>345</v>
      </c>
      <c r="I348">
        <v>415195</v>
      </c>
      <c r="J348">
        <v>431104</v>
      </c>
      <c r="K348">
        <v>345</v>
      </c>
      <c r="L348" s="35">
        <v>4045380</v>
      </c>
      <c r="M348" s="35">
        <v>3915750</v>
      </c>
      <c r="N348">
        <v>345</v>
      </c>
      <c r="O348" s="35">
        <v>42470000</v>
      </c>
      <c r="P348" s="35">
        <v>40755300</v>
      </c>
      <c r="R348" s="5">
        <v>345</v>
      </c>
      <c r="S348" t="b">
        <f>OR(Tabla197[[#This Row],[Tiempo_lineal (ns)]]&gt;$C$508,Tabla197[[#This Row],[Tiempo_lineal (ns)]]&lt;$C$509)</f>
        <v>0</v>
      </c>
      <c r="T348" t="b">
        <f>OR(Tabla197[[#This Row],[Tiempo_normal (ns)]]&gt;$D$508,Tabla197[[#This Row],[Tiempo_normal (ns)]]&lt;$D$509)</f>
        <v>0</v>
      </c>
      <c r="U348" s="5">
        <v>345</v>
      </c>
      <c r="V348" t="b">
        <f>OR(Tabla3108[[#This Row],[Tiempo_lineal (ns)]]&gt;$F$508,Tabla3108[[#This Row],[Tiempo_lineal (ns)]]&lt;$F$509)</f>
        <v>0</v>
      </c>
      <c r="W348" t="b">
        <f>OR(Tabla3108[[#This Row],[Tiempo_normal (ns)]]&gt;$G$508,Tabla3108[[#This Row],[Tiempo_normal (ns)]]&lt;$G$509)</f>
        <v>0</v>
      </c>
      <c r="X348" s="5">
        <v>345</v>
      </c>
      <c r="Y348" t="b">
        <f>OR(Tabla4119[[#This Row],[Tiempo_lineal (ns)]]&gt;$I$508,Tabla4119[[#This Row],[Tiempo_lineal (ns)]]&lt;$I$509)</f>
        <v>0</v>
      </c>
      <c r="Z348" t="b">
        <f>OR(Tabla4119[[#This Row],[Tiempo_normal (ns)]]&gt;$J$508,Tabla4119[[#This Row],[Tiempo_normal (ns)]]&lt;$J$509)</f>
        <v>0</v>
      </c>
      <c r="AA348" s="5">
        <v>345</v>
      </c>
      <c r="AB348" t="b">
        <f>OR(Tabla51210[[#This Row],[Tiempo_lineal (ns)]]&gt;$L$508,Tabla51210[[#This Row],[Tiempo_lineal (ns)]]&lt;$L$509)</f>
        <v>0</v>
      </c>
      <c r="AC348" t="b">
        <f>OR(Tabla51210[[#This Row],[Tiempo_normal (ns)]]&gt;$M$508,Tabla51210[[#This Row],[Tiempo_normal (ns)]]&lt;$M$509)</f>
        <v>0</v>
      </c>
      <c r="AD348" s="5">
        <v>345</v>
      </c>
      <c r="AE348" t="b">
        <f>OR(Tabla61311[[#This Row],[Tiempo_lineal (ns)]]&gt;$O$508,Tabla61311[[#This Row],[Tiempo_lineal (ns)]]&lt;$O$509)</f>
        <v>0</v>
      </c>
      <c r="AF348" s="6" t="b">
        <f>OR(Tabla61311[[#This Row],[Tiempo_normal (ns)]]&gt;$P$508,Tabla61311[[#This Row],[Tiempo_normal (ns)]]&lt;$P$509)</f>
        <v>0</v>
      </c>
    </row>
    <row r="349" spans="2:32" x14ac:dyDescent="0.3">
      <c r="B349">
        <v>346</v>
      </c>
      <c r="C349">
        <v>4410</v>
      </c>
      <c r="D349">
        <v>4146</v>
      </c>
      <c r="E349">
        <v>346</v>
      </c>
      <c r="F349">
        <v>38852</v>
      </c>
      <c r="G349">
        <v>37940</v>
      </c>
      <c r="H349">
        <v>346</v>
      </c>
      <c r="I349">
        <v>725193</v>
      </c>
      <c r="J349">
        <v>380151</v>
      </c>
      <c r="K349">
        <v>346</v>
      </c>
      <c r="L349" s="35">
        <v>4104620</v>
      </c>
      <c r="M349" s="35">
        <v>3855520</v>
      </c>
      <c r="N349">
        <v>346</v>
      </c>
      <c r="O349" s="35">
        <v>40536400</v>
      </c>
      <c r="P349" s="35">
        <v>41176500</v>
      </c>
      <c r="R349" s="7">
        <v>346</v>
      </c>
      <c r="S349" t="b">
        <f>OR(Tabla197[[#This Row],[Tiempo_lineal (ns)]]&gt;$C$508,Tabla197[[#This Row],[Tiempo_lineal (ns)]]&lt;$C$509)</f>
        <v>0</v>
      </c>
      <c r="T349" t="b">
        <f>OR(Tabla197[[#This Row],[Tiempo_normal (ns)]]&gt;$D$508,Tabla197[[#This Row],[Tiempo_normal (ns)]]&lt;$D$509)</f>
        <v>0</v>
      </c>
      <c r="U349" s="7">
        <v>346</v>
      </c>
      <c r="V349" t="b">
        <f>OR(Tabla3108[[#This Row],[Tiempo_lineal (ns)]]&gt;$F$508,Tabla3108[[#This Row],[Tiempo_lineal (ns)]]&lt;$F$509)</f>
        <v>0</v>
      </c>
      <c r="W349" t="b">
        <f>OR(Tabla3108[[#This Row],[Tiempo_normal (ns)]]&gt;$G$508,Tabla3108[[#This Row],[Tiempo_normal (ns)]]&lt;$G$509)</f>
        <v>0</v>
      </c>
      <c r="X349" s="7">
        <v>346</v>
      </c>
      <c r="Y349" t="b">
        <f>OR(Tabla4119[[#This Row],[Tiempo_lineal (ns)]]&gt;$I$508,Tabla4119[[#This Row],[Tiempo_lineal (ns)]]&lt;$I$509)</f>
        <v>1</v>
      </c>
      <c r="Z349" t="b">
        <f>OR(Tabla4119[[#This Row],[Tiempo_normal (ns)]]&gt;$J$508,Tabla4119[[#This Row],[Tiempo_normal (ns)]]&lt;$J$509)</f>
        <v>0</v>
      </c>
      <c r="AA349" s="7">
        <v>346</v>
      </c>
      <c r="AB349" t="b">
        <f>OR(Tabla51210[[#This Row],[Tiempo_lineal (ns)]]&gt;$L$508,Tabla51210[[#This Row],[Tiempo_lineal (ns)]]&lt;$L$509)</f>
        <v>0</v>
      </c>
      <c r="AC349" t="b">
        <f>OR(Tabla51210[[#This Row],[Tiempo_normal (ns)]]&gt;$M$508,Tabla51210[[#This Row],[Tiempo_normal (ns)]]&lt;$M$509)</f>
        <v>0</v>
      </c>
      <c r="AD349" s="7">
        <v>346</v>
      </c>
      <c r="AE349" t="b">
        <f>OR(Tabla61311[[#This Row],[Tiempo_lineal (ns)]]&gt;$O$508,Tabla61311[[#This Row],[Tiempo_lineal (ns)]]&lt;$O$509)</f>
        <v>0</v>
      </c>
      <c r="AF349" s="6" t="b">
        <f>OR(Tabla61311[[#This Row],[Tiempo_normal (ns)]]&gt;$P$508,Tabla61311[[#This Row],[Tiempo_normal (ns)]]&lt;$P$509)</f>
        <v>0</v>
      </c>
    </row>
    <row r="350" spans="2:32" x14ac:dyDescent="0.3">
      <c r="B350">
        <v>347</v>
      </c>
      <c r="C350">
        <v>4766</v>
      </c>
      <c r="D350">
        <v>3937</v>
      </c>
      <c r="E350">
        <v>347</v>
      </c>
      <c r="F350">
        <v>38783</v>
      </c>
      <c r="G350">
        <v>37773</v>
      </c>
      <c r="H350">
        <v>347</v>
      </c>
      <c r="I350">
        <v>446379</v>
      </c>
      <c r="J350">
        <v>395441</v>
      </c>
      <c r="K350">
        <v>347</v>
      </c>
      <c r="L350" s="35">
        <v>4060310</v>
      </c>
      <c r="M350" s="35">
        <v>3952240</v>
      </c>
      <c r="N350">
        <v>347</v>
      </c>
      <c r="O350" s="35">
        <v>43271800</v>
      </c>
      <c r="P350" s="35">
        <v>40239400</v>
      </c>
      <c r="R350" s="5">
        <v>347</v>
      </c>
      <c r="S350" t="b">
        <f>OR(Tabla197[[#This Row],[Tiempo_lineal (ns)]]&gt;$C$508,Tabla197[[#This Row],[Tiempo_lineal (ns)]]&lt;$C$509)</f>
        <v>0</v>
      </c>
      <c r="T350" t="b">
        <f>OR(Tabla197[[#This Row],[Tiempo_normal (ns)]]&gt;$D$508,Tabla197[[#This Row],[Tiempo_normal (ns)]]&lt;$D$509)</f>
        <v>0</v>
      </c>
      <c r="U350" s="5">
        <v>347</v>
      </c>
      <c r="V350" t="b">
        <f>OR(Tabla3108[[#This Row],[Tiempo_lineal (ns)]]&gt;$F$508,Tabla3108[[#This Row],[Tiempo_lineal (ns)]]&lt;$F$509)</f>
        <v>0</v>
      </c>
      <c r="W350" t="b">
        <f>OR(Tabla3108[[#This Row],[Tiempo_normal (ns)]]&gt;$G$508,Tabla3108[[#This Row],[Tiempo_normal (ns)]]&lt;$G$509)</f>
        <v>0</v>
      </c>
      <c r="X350" s="5">
        <v>347</v>
      </c>
      <c r="Y350" t="b">
        <f>OR(Tabla4119[[#This Row],[Tiempo_lineal (ns)]]&gt;$I$508,Tabla4119[[#This Row],[Tiempo_lineal (ns)]]&lt;$I$509)</f>
        <v>0</v>
      </c>
      <c r="Z350" t="b">
        <f>OR(Tabla4119[[#This Row],[Tiempo_normal (ns)]]&gt;$J$508,Tabla4119[[#This Row],[Tiempo_normal (ns)]]&lt;$J$509)</f>
        <v>0</v>
      </c>
      <c r="AA350" s="5">
        <v>347</v>
      </c>
      <c r="AB350" t="b">
        <f>OR(Tabla51210[[#This Row],[Tiempo_lineal (ns)]]&gt;$L$508,Tabla51210[[#This Row],[Tiempo_lineal (ns)]]&lt;$L$509)</f>
        <v>0</v>
      </c>
      <c r="AC350" t="b">
        <f>OR(Tabla51210[[#This Row],[Tiempo_normal (ns)]]&gt;$M$508,Tabla51210[[#This Row],[Tiempo_normal (ns)]]&lt;$M$509)</f>
        <v>0</v>
      </c>
      <c r="AD350" s="5">
        <v>347</v>
      </c>
      <c r="AE350" t="b">
        <f>OR(Tabla61311[[#This Row],[Tiempo_lineal (ns)]]&gt;$O$508,Tabla61311[[#This Row],[Tiempo_lineal (ns)]]&lt;$O$509)</f>
        <v>0</v>
      </c>
      <c r="AF350" s="6" t="b">
        <f>OR(Tabla61311[[#This Row],[Tiempo_normal (ns)]]&gt;$P$508,Tabla61311[[#This Row],[Tiempo_normal (ns)]]&lt;$P$509)</f>
        <v>0</v>
      </c>
    </row>
    <row r="351" spans="2:32" x14ac:dyDescent="0.3">
      <c r="B351">
        <v>348</v>
      </c>
      <c r="C351">
        <v>4432</v>
      </c>
      <c r="D351">
        <v>4215</v>
      </c>
      <c r="E351">
        <v>348</v>
      </c>
      <c r="F351">
        <v>39326</v>
      </c>
      <c r="G351">
        <v>38226</v>
      </c>
      <c r="H351">
        <v>348</v>
      </c>
      <c r="I351">
        <v>598809</v>
      </c>
      <c r="J351">
        <v>379161</v>
      </c>
      <c r="K351">
        <v>348</v>
      </c>
      <c r="L351" s="35">
        <v>4331290</v>
      </c>
      <c r="M351" s="35">
        <v>4051330</v>
      </c>
      <c r="N351">
        <v>348</v>
      </c>
      <c r="O351" s="35">
        <v>41266100</v>
      </c>
      <c r="P351" s="35">
        <v>43373800</v>
      </c>
      <c r="R351" s="7">
        <v>348</v>
      </c>
      <c r="S351" t="b">
        <f>OR(Tabla197[[#This Row],[Tiempo_lineal (ns)]]&gt;$C$508,Tabla197[[#This Row],[Tiempo_lineal (ns)]]&lt;$C$509)</f>
        <v>0</v>
      </c>
      <c r="T351" t="b">
        <f>OR(Tabla197[[#This Row],[Tiempo_normal (ns)]]&gt;$D$508,Tabla197[[#This Row],[Tiempo_normal (ns)]]&lt;$D$509)</f>
        <v>0</v>
      </c>
      <c r="U351" s="7">
        <v>348</v>
      </c>
      <c r="V351" t="b">
        <f>OR(Tabla3108[[#This Row],[Tiempo_lineal (ns)]]&gt;$F$508,Tabla3108[[#This Row],[Tiempo_lineal (ns)]]&lt;$F$509)</f>
        <v>0</v>
      </c>
      <c r="W351" t="b">
        <f>OR(Tabla3108[[#This Row],[Tiempo_normal (ns)]]&gt;$G$508,Tabla3108[[#This Row],[Tiempo_normal (ns)]]&lt;$G$509)</f>
        <v>0</v>
      </c>
      <c r="X351" s="7">
        <v>348</v>
      </c>
      <c r="Y351" t="b">
        <f>OR(Tabla4119[[#This Row],[Tiempo_lineal (ns)]]&gt;$I$508,Tabla4119[[#This Row],[Tiempo_lineal (ns)]]&lt;$I$509)</f>
        <v>1</v>
      </c>
      <c r="Z351" t="b">
        <f>OR(Tabla4119[[#This Row],[Tiempo_normal (ns)]]&gt;$J$508,Tabla4119[[#This Row],[Tiempo_normal (ns)]]&lt;$J$509)</f>
        <v>0</v>
      </c>
      <c r="AA351" s="7">
        <v>348</v>
      </c>
      <c r="AB351" t="b">
        <f>OR(Tabla51210[[#This Row],[Tiempo_lineal (ns)]]&gt;$L$508,Tabla51210[[#This Row],[Tiempo_lineal (ns)]]&lt;$L$509)</f>
        <v>0</v>
      </c>
      <c r="AC351" t="b">
        <f>OR(Tabla51210[[#This Row],[Tiempo_normal (ns)]]&gt;$M$508,Tabla51210[[#This Row],[Tiempo_normal (ns)]]&lt;$M$509)</f>
        <v>0</v>
      </c>
      <c r="AD351" s="7">
        <v>348</v>
      </c>
      <c r="AE351" t="b">
        <f>OR(Tabla61311[[#This Row],[Tiempo_lineal (ns)]]&gt;$O$508,Tabla61311[[#This Row],[Tiempo_lineal (ns)]]&lt;$O$509)</f>
        <v>0</v>
      </c>
      <c r="AF351" s="6" t="b">
        <f>OR(Tabla61311[[#This Row],[Tiempo_normal (ns)]]&gt;$P$508,Tabla61311[[#This Row],[Tiempo_normal (ns)]]&lt;$P$509)</f>
        <v>0</v>
      </c>
    </row>
    <row r="352" spans="2:32" x14ac:dyDescent="0.3">
      <c r="B352">
        <v>349</v>
      </c>
      <c r="C352">
        <v>4339</v>
      </c>
      <c r="D352">
        <v>3985</v>
      </c>
      <c r="E352">
        <v>349</v>
      </c>
      <c r="F352">
        <v>40476</v>
      </c>
      <c r="G352">
        <v>37940</v>
      </c>
      <c r="H352">
        <v>349</v>
      </c>
      <c r="I352">
        <v>400697</v>
      </c>
      <c r="J352">
        <v>438741</v>
      </c>
      <c r="K352">
        <v>349</v>
      </c>
      <c r="L352" s="35">
        <v>4127300</v>
      </c>
      <c r="M352" s="35">
        <v>3865070</v>
      </c>
      <c r="N352">
        <v>349</v>
      </c>
      <c r="O352" s="35">
        <v>41742500</v>
      </c>
      <c r="P352" s="35">
        <v>40222900</v>
      </c>
      <c r="R352" s="5">
        <v>349</v>
      </c>
      <c r="S352" t="b">
        <f>OR(Tabla197[[#This Row],[Tiempo_lineal (ns)]]&gt;$C$508,Tabla197[[#This Row],[Tiempo_lineal (ns)]]&lt;$C$509)</f>
        <v>0</v>
      </c>
      <c r="T352" t="b">
        <f>OR(Tabla197[[#This Row],[Tiempo_normal (ns)]]&gt;$D$508,Tabla197[[#This Row],[Tiempo_normal (ns)]]&lt;$D$509)</f>
        <v>0</v>
      </c>
      <c r="U352" s="5">
        <v>349</v>
      </c>
      <c r="V352" t="b">
        <f>OR(Tabla3108[[#This Row],[Tiempo_lineal (ns)]]&gt;$F$508,Tabla3108[[#This Row],[Tiempo_lineal (ns)]]&lt;$F$509)</f>
        <v>0</v>
      </c>
      <c r="W352" t="b">
        <f>OR(Tabla3108[[#This Row],[Tiempo_normal (ns)]]&gt;$G$508,Tabla3108[[#This Row],[Tiempo_normal (ns)]]&lt;$G$509)</f>
        <v>0</v>
      </c>
      <c r="X352" s="5">
        <v>349</v>
      </c>
      <c r="Y352" t="b">
        <f>OR(Tabla4119[[#This Row],[Tiempo_lineal (ns)]]&gt;$I$508,Tabla4119[[#This Row],[Tiempo_lineal (ns)]]&lt;$I$509)</f>
        <v>0</v>
      </c>
      <c r="Z352" t="b">
        <f>OR(Tabla4119[[#This Row],[Tiempo_normal (ns)]]&gt;$J$508,Tabla4119[[#This Row],[Tiempo_normal (ns)]]&lt;$J$509)</f>
        <v>0</v>
      </c>
      <c r="AA352" s="5">
        <v>349</v>
      </c>
      <c r="AB352" t="b">
        <f>OR(Tabla51210[[#This Row],[Tiempo_lineal (ns)]]&gt;$L$508,Tabla51210[[#This Row],[Tiempo_lineal (ns)]]&lt;$L$509)</f>
        <v>0</v>
      </c>
      <c r="AC352" t="b">
        <f>OR(Tabla51210[[#This Row],[Tiempo_normal (ns)]]&gt;$M$508,Tabla51210[[#This Row],[Tiempo_normal (ns)]]&lt;$M$509)</f>
        <v>0</v>
      </c>
      <c r="AD352" s="5">
        <v>349</v>
      </c>
      <c r="AE352" t="b">
        <f>OR(Tabla61311[[#This Row],[Tiempo_lineal (ns)]]&gt;$O$508,Tabla61311[[#This Row],[Tiempo_lineal (ns)]]&lt;$O$509)</f>
        <v>0</v>
      </c>
      <c r="AF352" s="6" t="b">
        <f>OR(Tabla61311[[#This Row],[Tiempo_normal (ns)]]&gt;$P$508,Tabla61311[[#This Row],[Tiempo_normal (ns)]]&lt;$P$509)</f>
        <v>0</v>
      </c>
    </row>
    <row r="353" spans="2:32" x14ac:dyDescent="0.3">
      <c r="B353">
        <v>350</v>
      </c>
      <c r="C353">
        <v>4259</v>
      </c>
      <c r="D353">
        <v>3958</v>
      </c>
      <c r="E353">
        <v>350</v>
      </c>
      <c r="F353">
        <v>39637</v>
      </c>
      <c r="G353">
        <v>37798</v>
      </c>
      <c r="H353">
        <v>350</v>
      </c>
      <c r="I353">
        <v>514028</v>
      </c>
      <c r="J353">
        <v>541482</v>
      </c>
      <c r="K353">
        <v>350</v>
      </c>
      <c r="L353" s="35">
        <v>4091650</v>
      </c>
      <c r="M353" s="35">
        <v>4473470</v>
      </c>
      <c r="N353">
        <v>350</v>
      </c>
      <c r="O353" s="35">
        <v>54450100</v>
      </c>
      <c r="P353" s="35">
        <v>39259700</v>
      </c>
      <c r="R353" s="7">
        <v>350</v>
      </c>
      <c r="S353" t="b">
        <f>OR(Tabla197[[#This Row],[Tiempo_lineal (ns)]]&gt;$C$508,Tabla197[[#This Row],[Tiempo_lineal (ns)]]&lt;$C$509)</f>
        <v>0</v>
      </c>
      <c r="T353" t="b">
        <f>OR(Tabla197[[#This Row],[Tiempo_normal (ns)]]&gt;$D$508,Tabla197[[#This Row],[Tiempo_normal (ns)]]&lt;$D$509)</f>
        <v>0</v>
      </c>
      <c r="U353" s="7">
        <v>350</v>
      </c>
      <c r="V353" t="b">
        <f>OR(Tabla3108[[#This Row],[Tiempo_lineal (ns)]]&gt;$F$508,Tabla3108[[#This Row],[Tiempo_lineal (ns)]]&lt;$F$509)</f>
        <v>0</v>
      </c>
      <c r="W353" t="b">
        <f>OR(Tabla3108[[#This Row],[Tiempo_normal (ns)]]&gt;$G$508,Tabla3108[[#This Row],[Tiempo_normal (ns)]]&lt;$G$509)</f>
        <v>0</v>
      </c>
      <c r="X353" s="7">
        <v>350</v>
      </c>
      <c r="Y353" t="b">
        <f>OR(Tabla4119[[#This Row],[Tiempo_lineal (ns)]]&gt;$I$508,Tabla4119[[#This Row],[Tiempo_lineal (ns)]]&lt;$I$509)</f>
        <v>1</v>
      </c>
      <c r="Z353" t="b">
        <f>OR(Tabla4119[[#This Row],[Tiempo_normal (ns)]]&gt;$J$508,Tabla4119[[#This Row],[Tiempo_normal (ns)]]&lt;$J$509)</f>
        <v>1</v>
      </c>
      <c r="AA353" s="7">
        <v>350</v>
      </c>
      <c r="AB353" t="b">
        <f>OR(Tabla51210[[#This Row],[Tiempo_lineal (ns)]]&gt;$L$508,Tabla51210[[#This Row],[Tiempo_lineal (ns)]]&lt;$L$509)</f>
        <v>0</v>
      </c>
      <c r="AC353" t="b">
        <f>OR(Tabla51210[[#This Row],[Tiempo_normal (ns)]]&gt;$M$508,Tabla51210[[#This Row],[Tiempo_normal (ns)]]&lt;$M$509)</f>
        <v>0</v>
      </c>
      <c r="AD353" s="7">
        <v>350</v>
      </c>
      <c r="AE353" t="b">
        <f>OR(Tabla61311[[#This Row],[Tiempo_lineal (ns)]]&gt;$O$508,Tabla61311[[#This Row],[Tiempo_lineal (ns)]]&lt;$O$509)</f>
        <v>1</v>
      </c>
      <c r="AF353" s="6" t="b">
        <f>OR(Tabla61311[[#This Row],[Tiempo_normal (ns)]]&gt;$P$508,Tabla61311[[#This Row],[Tiempo_normal (ns)]]&lt;$P$509)</f>
        <v>0</v>
      </c>
    </row>
    <row r="354" spans="2:32" x14ac:dyDescent="0.3">
      <c r="B354">
        <v>351</v>
      </c>
      <c r="C354">
        <v>4293</v>
      </c>
      <c r="D354">
        <v>4378</v>
      </c>
      <c r="E354">
        <v>351</v>
      </c>
      <c r="F354">
        <v>39630</v>
      </c>
      <c r="G354">
        <v>38359</v>
      </c>
      <c r="H354">
        <v>351</v>
      </c>
      <c r="I354">
        <v>494643</v>
      </c>
      <c r="J354">
        <v>378327</v>
      </c>
      <c r="K354">
        <v>351</v>
      </c>
      <c r="L354" s="35">
        <v>4052980</v>
      </c>
      <c r="M354" s="35">
        <v>4015990</v>
      </c>
      <c r="N354">
        <v>351</v>
      </c>
      <c r="O354" s="35">
        <v>41453300</v>
      </c>
      <c r="P354" s="35">
        <v>42832800</v>
      </c>
      <c r="R354" s="5">
        <v>351</v>
      </c>
      <c r="S354" t="b">
        <f>OR(Tabla197[[#This Row],[Tiempo_lineal (ns)]]&gt;$C$508,Tabla197[[#This Row],[Tiempo_lineal (ns)]]&lt;$C$509)</f>
        <v>0</v>
      </c>
      <c r="T354" t="b">
        <f>OR(Tabla197[[#This Row],[Tiempo_normal (ns)]]&gt;$D$508,Tabla197[[#This Row],[Tiempo_normal (ns)]]&lt;$D$509)</f>
        <v>0</v>
      </c>
      <c r="U354" s="5">
        <v>351</v>
      </c>
      <c r="V354" t="b">
        <f>OR(Tabla3108[[#This Row],[Tiempo_lineal (ns)]]&gt;$F$508,Tabla3108[[#This Row],[Tiempo_lineal (ns)]]&lt;$F$509)</f>
        <v>0</v>
      </c>
      <c r="W354" t="b">
        <f>OR(Tabla3108[[#This Row],[Tiempo_normal (ns)]]&gt;$G$508,Tabla3108[[#This Row],[Tiempo_normal (ns)]]&lt;$G$509)</f>
        <v>0</v>
      </c>
      <c r="X354" s="5">
        <v>351</v>
      </c>
      <c r="Y354" t="b">
        <f>OR(Tabla4119[[#This Row],[Tiempo_lineal (ns)]]&gt;$I$508,Tabla4119[[#This Row],[Tiempo_lineal (ns)]]&lt;$I$509)</f>
        <v>0</v>
      </c>
      <c r="Z354" t="b">
        <f>OR(Tabla4119[[#This Row],[Tiempo_normal (ns)]]&gt;$J$508,Tabla4119[[#This Row],[Tiempo_normal (ns)]]&lt;$J$509)</f>
        <v>0</v>
      </c>
      <c r="AA354" s="5">
        <v>351</v>
      </c>
      <c r="AB354" t="b">
        <f>OR(Tabla51210[[#This Row],[Tiempo_lineal (ns)]]&gt;$L$508,Tabla51210[[#This Row],[Tiempo_lineal (ns)]]&lt;$L$509)</f>
        <v>0</v>
      </c>
      <c r="AC354" t="b">
        <f>OR(Tabla51210[[#This Row],[Tiempo_normal (ns)]]&gt;$M$508,Tabla51210[[#This Row],[Tiempo_normal (ns)]]&lt;$M$509)</f>
        <v>0</v>
      </c>
      <c r="AD354" s="5">
        <v>351</v>
      </c>
      <c r="AE354" t="b">
        <f>OR(Tabla61311[[#This Row],[Tiempo_lineal (ns)]]&gt;$O$508,Tabla61311[[#This Row],[Tiempo_lineal (ns)]]&lt;$O$509)</f>
        <v>0</v>
      </c>
      <c r="AF354" s="6" t="b">
        <f>OR(Tabla61311[[#This Row],[Tiempo_normal (ns)]]&gt;$P$508,Tabla61311[[#This Row],[Tiempo_normal (ns)]]&lt;$P$509)</f>
        <v>0</v>
      </c>
    </row>
    <row r="355" spans="2:32" x14ac:dyDescent="0.3">
      <c r="B355">
        <v>352</v>
      </c>
      <c r="C355">
        <v>4531</v>
      </c>
      <c r="D355">
        <v>3939</v>
      </c>
      <c r="E355">
        <v>352</v>
      </c>
      <c r="F355">
        <v>40040</v>
      </c>
      <c r="G355">
        <v>42453</v>
      </c>
      <c r="H355">
        <v>352</v>
      </c>
      <c r="I355">
        <v>387354</v>
      </c>
      <c r="J355">
        <v>378203</v>
      </c>
      <c r="K355">
        <v>352</v>
      </c>
      <c r="L355" s="35">
        <v>3987610</v>
      </c>
      <c r="M355" s="35">
        <v>3879630</v>
      </c>
      <c r="N355">
        <v>352</v>
      </c>
      <c r="O355" s="35">
        <v>44849100</v>
      </c>
      <c r="P355" s="35">
        <v>41256000</v>
      </c>
      <c r="R355" s="7">
        <v>352</v>
      </c>
      <c r="S355" t="b">
        <f>OR(Tabla197[[#This Row],[Tiempo_lineal (ns)]]&gt;$C$508,Tabla197[[#This Row],[Tiempo_lineal (ns)]]&lt;$C$509)</f>
        <v>0</v>
      </c>
      <c r="T355" t="b">
        <f>OR(Tabla197[[#This Row],[Tiempo_normal (ns)]]&gt;$D$508,Tabla197[[#This Row],[Tiempo_normal (ns)]]&lt;$D$509)</f>
        <v>0</v>
      </c>
      <c r="U355" s="7">
        <v>352</v>
      </c>
      <c r="V355" t="b">
        <f>OR(Tabla3108[[#This Row],[Tiempo_lineal (ns)]]&gt;$F$508,Tabla3108[[#This Row],[Tiempo_lineal (ns)]]&lt;$F$509)</f>
        <v>0</v>
      </c>
      <c r="W355" t="b">
        <f>OR(Tabla3108[[#This Row],[Tiempo_normal (ns)]]&gt;$G$508,Tabla3108[[#This Row],[Tiempo_normal (ns)]]&lt;$G$509)</f>
        <v>1</v>
      </c>
      <c r="X355" s="7">
        <v>352</v>
      </c>
      <c r="Y355" t="b">
        <f>OR(Tabla4119[[#This Row],[Tiempo_lineal (ns)]]&gt;$I$508,Tabla4119[[#This Row],[Tiempo_lineal (ns)]]&lt;$I$509)</f>
        <v>0</v>
      </c>
      <c r="Z355" t="b">
        <f>OR(Tabla4119[[#This Row],[Tiempo_normal (ns)]]&gt;$J$508,Tabla4119[[#This Row],[Tiempo_normal (ns)]]&lt;$J$509)</f>
        <v>0</v>
      </c>
      <c r="AA355" s="7">
        <v>352</v>
      </c>
      <c r="AB355" t="b">
        <f>OR(Tabla51210[[#This Row],[Tiempo_lineal (ns)]]&gt;$L$508,Tabla51210[[#This Row],[Tiempo_lineal (ns)]]&lt;$L$509)</f>
        <v>0</v>
      </c>
      <c r="AC355" t="b">
        <f>OR(Tabla51210[[#This Row],[Tiempo_normal (ns)]]&gt;$M$508,Tabla51210[[#This Row],[Tiempo_normal (ns)]]&lt;$M$509)</f>
        <v>0</v>
      </c>
      <c r="AD355" s="7">
        <v>352</v>
      </c>
      <c r="AE355" t="b">
        <f>OR(Tabla61311[[#This Row],[Tiempo_lineal (ns)]]&gt;$O$508,Tabla61311[[#This Row],[Tiempo_lineal (ns)]]&lt;$O$509)</f>
        <v>0</v>
      </c>
      <c r="AF355" s="6" t="b">
        <f>OR(Tabla61311[[#This Row],[Tiempo_normal (ns)]]&gt;$P$508,Tabla61311[[#This Row],[Tiempo_normal (ns)]]&lt;$P$509)</f>
        <v>0</v>
      </c>
    </row>
    <row r="356" spans="2:32" x14ac:dyDescent="0.3">
      <c r="B356">
        <v>353</v>
      </c>
      <c r="C356">
        <v>4650</v>
      </c>
      <c r="D356">
        <v>3900</v>
      </c>
      <c r="E356">
        <v>353</v>
      </c>
      <c r="F356">
        <v>44064</v>
      </c>
      <c r="G356">
        <v>41270</v>
      </c>
      <c r="H356">
        <v>353</v>
      </c>
      <c r="I356">
        <v>476539</v>
      </c>
      <c r="J356">
        <v>375963</v>
      </c>
      <c r="K356">
        <v>353</v>
      </c>
      <c r="L356" s="35">
        <v>4039420</v>
      </c>
      <c r="M356" s="35">
        <v>4068520</v>
      </c>
      <c r="N356">
        <v>353</v>
      </c>
      <c r="O356" s="35">
        <v>41162500</v>
      </c>
      <c r="P356" s="35">
        <v>41054100</v>
      </c>
      <c r="R356" s="5">
        <v>353</v>
      </c>
      <c r="S356" t="b">
        <f>OR(Tabla197[[#This Row],[Tiempo_lineal (ns)]]&gt;$C$508,Tabla197[[#This Row],[Tiempo_lineal (ns)]]&lt;$C$509)</f>
        <v>0</v>
      </c>
      <c r="T356" t="b">
        <f>OR(Tabla197[[#This Row],[Tiempo_normal (ns)]]&gt;$D$508,Tabla197[[#This Row],[Tiempo_normal (ns)]]&lt;$D$509)</f>
        <v>0</v>
      </c>
      <c r="U356" s="5">
        <v>353</v>
      </c>
      <c r="V356" t="b">
        <f>OR(Tabla3108[[#This Row],[Tiempo_lineal (ns)]]&gt;$F$508,Tabla3108[[#This Row],[Tiempo_lineal (ns)]]&lt;$F$509)</f>
        <v>1</v>
      </c>
      <c r="W356" t="b">
        <f>OR(Tabla3108[[#This Row],[Tiempo_normal (ns)]]&gt;$G$508,Tabla3108[[#This Row],[Tiempo_normal (ns)]]&lt;$G$509)</f>
        <v>1</v>
      </c>
      <c r="X356" s="5">
        <v>353</v>
      </c>
      <c r="Y356" t="b">
        <f>OR(Tabla4119[[#This Row],[Tiempo_lineal (ns)]]&gt;$I$508,Tabla4119[[#This Row],[Tiempo_lineal (ns)]]&lt;$I$509)</f>
        <v>0</v>
      </c>
      <c r="Z356" t="b">
        <f>OR(Tabla4119[[#This Row],[Tiempo_normal (ns)]]&gt;$J$508,Tabla4119[[#This Row],[Tiempo_normal (ns)]]&lt;$J$509)</f>
        <v>0</v>
      </c>
      <c r="AA356" s="5">
        <v>353</v>
      </c>
      <c r="AB356" t="b">
        <f>OR(Tabla51210[[#This Row],[Tiempo_lineal (ns)]]&gt;$L$508,Tabla51210[[#This Row],[Tiempo_lineal (ns)]]&lt;$L$509)</f>
        <v>0</v>
      </c>
      <c r="AC356" t="b">
        <f>OR(Tabla51210[[#This Row],[Tiempo_normal (ns)]]&gt;$M$508,Tabla51210[[#This Row],[Tiempo_normal (ns)]]&lt;$M$509)</f>
        <v>0</v>
      </c>
      <c r="AD356" s="5">
        <v>353</v>
      </c>
      <c r="AE356" t="b">
        <f>OR(Tabla61311[[#This Row],[Tiempo_lineal (ns)]]&gt;$O$508,Tabla61311[[#This Row],[Tiempo_lineal (ns)]]&lt;$O$509)</f>
        <v>0</v>
      </c>
      <c r="AF356" s="6" t="b">
        <f>OR(Tabla61311[[#This Row],[Tiempo_normal (ns)]]&gt;$P$508,Tabla61311[[#This Row],[Tiempo_normal (ns)]]&lt;$P$509)</f>
        <v>0</v>
      </c>
    </row>
    <row r="357" spans="2:32" x14ac:dyDescent="0.3">
      <c r="B357">
        <v>354</v>
      </c>
      <c r="C357">
        <v>4398</v>
      </c>
      <c r="D357">
        <v>3912</v>
      </c>
      <c r="E357">
        <v>354</v>
      </c>
      <c r="F357">
        <v>39192</v>
      </c>
      <c r="G357">
        <v>42607</v>
      </c>
      <c r="H357">
        <v>354</v>
      </c>
      <c r="I357">
        <v>391100</v>
      </c>
      <c r="J357">
        <v>378432</v>
      </c>
      <c r="K357">
        <v>354</v>
      </c>
      <c r="L357" s="35">
        <v>4348020</v>
      </c>
      <c r="M357" s="35">
        <v>4133700</v>
      </c>
      <c r="N357">
        <v>354</v>
      </c>
      <c r="O357" s="35">
        <v>41289900</v>
      </c>
      <c r="P357" s="35">
        <v>41063000</v>
      </c>
      <c r="R357" s="7">
        <v>354</v>
      </c>
      <c r="S357" t="b">
        <f>OR(Tabla197[[#This Row],[Tiempo_lineal (ns)]]&gt;$C$508,Tabla197[[#This Row],[Tiempo_lineal (ns)]]&lt;$C$509)</f>
        <v>0</v>
      </c>
      <c r="T357" t="b">
        <f>OR(Tabla197[[#This Row],[Tiempo_normal (ns)]]&gt;$D$508,Tabla197[[#This Row],[Tiempo_normal (ns)]]&lt;$D$509)</f>
        <v>0</v>
      </c>
      <c r="U357" s="7">
        <v>354</v>
      </c>
      <c r="V357" t="b">
        <f>OR(Tabla3108[[#This Row],[Tiempo_lineal (ns)]]&gt;$F$508,Tabla3108[[#This Row],[Tiempo_lineal (ns)]]&lt;$F$509)</f>
        <v>0</v>
      </c>
      <c r="W357" t="b">
        <f>OR(Tabla3108[[#This Row],[Tiempo_normal (ns)]]&gt;$G$508,Tabla3108[[#This Row],[Tiempo_normal (ns)]]&lt;$G$509)</f>
        <v>1</v>
      </c>
      <c r="X357" s="7">
        <v>354</v>
      </c>
      <c r="Y357" t="b">
        <f>OR(Tabla4119[[#This Row],[Tiempo_lineal (ns)]]&gt;$I$508,Tabla4119[[#This Row],[Tiempo_lineal (ns)]]&lt;$I$509)</f>
        <v>0</v>
      </c>
      <c r="Z357" t="b">
        <f>OR(Tabla4119[[#This Row],[Tiempo_normal (ns)]]&gt;$J$508,Tabla4119[[#This Row],[Tiempo_normal (ns)]]&lt;$J$509)</f>
        <v>0</v>
      </c>
      <c r="AA357" s="7">
        <v>354</v>
      </c>
      <c r="AB357" t="b">
        <f>OR(Tabla51210[[#This Row],[Tiempo_lineal (ns)]]&gt;$L$508,Tabla51210[[#This Row],[Tiempo_lineal (ns)]]&lt;$L$509)</f>
        <v>0</v>
      </c>
      <c r="AC357" t="b">
        <f>OR(Tabla51210[[#This Row],[Tiempo_normal (ns)]]&gt;$M$508,Tabla51210[[#This Row],[Tiempo_normal (ns)]]&lt;$M$509)</f>
        <v>0</v>
      </c>
      <c r="AD357" s="7">
        <v>354</v>
      </c>
      <c r="AE357" t="b">
        <f>OR(Tabla61311[[#This Row],[Tiempo_lineal (ns)]]&gt;$O$508,Tabla61311[[#This Row],[Tiempo_lineal (ns)]]&lt;$O$509)</f>
        <v>0</v>
      </c>
      <c r="AF357" s="6" t="b">
        <f>OR(Tabla61311[[#This Row],[Tiempo_normal (ns)]]&gt;$P$508,Tabla61311[[#This Row],[Tiempo_normal (ns)]]&lt;$P$509)</f>
        <v>0</v>
      </c>
    </row>
    <row r="358" spans="2:32" x14ac:dyDescent="0.3">
      <c r="B358">
        <v>355</v>
      </c>
      <c r="C358">
        <v>4423</v>
      </c>
      <c r="D358">
        <v>4105</v>
      </c>
      <c r="E358">
        <v>355</v>
      </c>
      <c r="F358">
        <v>39274</v>
      </c>
      <c r="G358">
        <v>37599</v>
      </c>
      <c r="H358">
        <v>355</v>
      </c>
      <c r="I358">
        <v>536185</v>
      </c>
      <c r="J358">
        <v>388250</v>
      </c>
      <c r="K358">
        <v>355</v>
      </c>
      <c r="L358" s="35">
        <v>4132420</v>
      </c>
      <c r="M358" s="35">
        <v>4280340</v>
      </c>
      <c r="N358">
        <v>355</v>
      </c>
      <c r="O358" s="35">
        <v>67089000</v>
      </c>
      <c r="P358" s="35">
        <v>44829000</v>
      </c>
      <c r="R358" s="5">
        <v>355</v>
      </c>
      <c r="S358" t="b">
        <f>OR(Tabla197[[#This Row],[Tiempo_lineal (ns)]]&gt;$C$508,Tabla197[[#This Row],[Tiempo_lineal (ns)]]&lt;$C$509)</f>
        <v>0</v>
      </c>
      <c r="T358" t="b">
        <f>OR(Tabla197[[#This Row],[Tiempo_normal (ns)]]&gt;$D$508,Tabla197[[#This Row],[Tiempo_normal (ns)]]&lt;$D$509)</f>
        <v>0</v>
      </c>
      <c r="U358" s="5">
        <v>355</v>
      </c>
      <c r="V358" t="b">
        <f>OR(Tabla3108[[#This Row],[Tiempo_lineal (ns)]]&gt;$F$508,Tabla3108[[#This Row],[Tiempo_lineal (ns)]]&lt;$F$509)</f>
        <v>0</v>
      </c>
      <c r="W358" t="b">
        <f>OR(Tabla3108[[#This Row],[Tiempo_normal (ns)]]&gt;$G$508,Tabla3108[[#This Row],[Tiempo_normal (ns)]]&lt;$G$509)</f>
        <v>0</v>
      </c>
      <c r="X358" s="5">
        <v>355</v>
      </c>
      <c r="Y358" t="b">
        <f>OR(Tabla4119[[#This Row],[Tiempo_lineal (ns)]]&gt;$I$508,Tabla4119[[#This Row],[Tiempo_lineal (ns)]]&lt;$I$509)</f>
        <v>1</v>
      </c>
      <c r="Z358" t="b">
        <f>OR(Tabla4119[[#This Row],[Tiempo_normal (ns)]]&gt;$J$508,Tabla4119[[#This Row],[Tiempo_normal (ns)]]&lt;$J$509)</f>
        <v>0</v>
      </c>
      <c r="AA358" s="5">
        <v>355</v>
      </c>
      <c r="AB358" t="b">
        <f>OR(Tabla51210[[#This Row],[Tiempo_lineal (ns)]]&gt;$L$508,Tabla51210[[#This Row],[Tiempo_lineal (ns)]]&lt;$L$509)</f>
        <v>0</v>
      </c>
      <c r="AC358" t="b">
        <f>OR(Tabla51210[[#This Row],[Tiempo_normal (ns)]]&gt;$M$508,Tabla51210[[#This Row],[Tiempo_normal (ns)]]&lt;$M$509)</f>
        <v>0</v>
      </c>
      <c r="AD358" s="5">
        <v>355</v>
      </c>
      <c r="AE358" t="b">
        <f>OR(Tabla61311[[#This Row],[Tiempo_lineal (ns)]]&gt;$O$508,Tabla61311[[#This Row],[Tiempo_lineal (ns)]]&lt;$O$509)</f>
        <v>1</v>
      </c>
      <c r="AF358" s="6" t="b">
        <f>OR(Tabla61311[[#This Row],[Tiempo_normal (ns)]]&gt;$P$508,Tabla61311[[#This Row],[Tiempo_normal (ns)]]&lt;$P$509)</f>
        <v>0</v>
      </c>
    </row>
    <row r="359" spans="2:32" x14ac:dyDescent="0.3">
      <c r="B359">
        <v>356</v>
      </c>
      <c r="C359">
        <v>4564</v>
      </c>
      <c r="D359">
        <v>3902</v>
      </c>
      <c r="E359">
        <v>356</v>
      </c>
      <c r="F359">
        <v>38432</v>
      </c>
      <c r="G359">
        <v>37676</v>
      </c>
      <c r="H359">
        <v>356</v>
      </c>
      <c r="I359">
        <v>499452</v>
      </c>
      <c r="J359">
        <v>399966</v>
      </c>
      <c r="K359">
        <v>356</v>
      </c>
      <c r="L359" s="35">
        <v>4043360</v>
      </c>
      <c r="M359" s="35">
        <v>3978220</v>
      </c>
      <c r="N359">
        <v>356</v>
      </c>
      <c r="O359" s="35">
        <v>41343200</v>
      </c>
      <c r="P359" s="35">
        <v>55574400</v>
      </c>
      <c r="R359" s="7">
        <v>356</v>
      </c>
      <c r="S359" t="b">
        <f>OR(Tabla197[[#This Row],[Tiempo_lineal (ns)]]&gt;$C$508,Tabla197[[#This Row],[Tiempo_lineal (ns)]]&lt;$C$509)</f>
        <v>0</v>
      </c>
      <c r="T359" t="b">
        <f>OR(Tabla197[[#This Row],[Tiempo_normal (ns)]]&gt;$D$508,Tabla197[[#This Row],[Tiempo_normal (ns)]]&lt;$D$509)</f>
        <v>0</v>
      </c>
      <c r="U359" s="7">
        <v>356</v>
      </c>
      <c r="V359" t="b">
        <f>OR(Tabla3108[[#This Row],[Tiempo_lineal (ns)]]&gt;$F$508,Tabla3108[[#This Row],[Tiempo_lineal (ns)]]&lt;$F$509)</f>
        <v>0</v>
      </c>
      <c r="W359" t="b">
        <f>OR(Tabla3108[[#This Row],[Tiempo_normal (ns)]]&gt;$G$508,Tabla3108[[#This Row],[Tiempo_normal (ns)]]&lt;$G$509)</f>
        <v>0</v>
      </c>
      <c r="X359" s="7">
        <v>356</v>
      </c>
      <c r="Y359" t="b">
        <f>OR(Tabla4119[[#This Row],[Tiempo_lineal (ns)]]&gt;$I$508,Tabla4119[[#This Row],[Tiempo_lineal (ns)]]&lt;$I$509)</f>
        <v>1</v>
      </c>
      <c r="Z359" t="b">
        <f>OR(Tabla4119[[#This Row],[Tiempo_normal (ns)]]&gt;$J$508,Tabla4119[[#This Row],[Tiempo_normal (ns)]]&lt;$J$509)</f>
        <v>0</v>
      </c>
      <c r="AA359" s="7">
        <v>356</v>
      </c>
      <c r="AB359" t="b">
        <f>OR(Tabla51210[[#This Row],[Tiempo_lineal (ns)]]&gt;$L$508,Tabla51210[[#This Row],[Tiempo_lineal (ns)]]&lt;$L$509)</f>
        <v>0</v>
      </c>
      <c r="AC359" t="b">
        <f>OR(Tabla51210[[#This Row],[Tiempo_normal (ns)]]&gt;$M$508,Tabla51210[[#This Row],[Tiempo_normal (ns)]]&lt;$M$509)</f>
        <v>0</v>
      </c>
      <c r="AD359" s="7">
        <v>356</v>
      </c>
      <c r="AE359" t="b">
        <f>OR(Tabla61311[[#This Row],[Tiempo_lineal (ns)]]&gt;$O$508,Tabla61311[[#This Row],[Tiempo_lineal (ns)]]&lt;$O$509)</f>
        <v>0</v>
      </c>
      <c r="AF359" s="6" t="b">
        <f>OR(Tabla61311[[#This Row],[Tiempo_normal (ns)]]&gt;$P$508,Tabla61311[[#This Row],[Tiempo_normal (ns)]]&lt;$P$509)</f>
        <v>1</v>
      </c>
    </row>
    <row r="360" spans="2:32" x14ac:dyDescent="0.3">
      <c r="B360">
        <v>357</v>
      </c>
      <c r="C360">
        <v>4326</v>
      </c>
      <c r="D360">
        <v>4084</v>
      </c>
      <c r="E360">
        <v>357</v>
      </c>
      <c r="F360">
        <v>39217</v>
      </c>
      <c r="G360">
        <v>37693</v>
      </c>
      <c r="H360">
        <v>357</v>
      </c>
      <c r="I360">
        <v>384242</v>
      </c>
      <c r="J360">
        <v>504718</v>
      </c>
      <c r="K360">
        <v>357</v>
      </c>
      <c r="L360" s="35">
        <v>4090210</v>
      </c>
      <c r="M360" s="35">
        <v>3966030</v>
      </c>
      <c r="N360">
        <v>357</v>
      </c>
      <c r="O360" s="35">
        <v>40482700</v>
      </c>
      <c r="P360" s="35">
        <v>40067600</v>
      </c>
      <c r="R360" s="5">
        <v>357</v>
      </c>
      <c r="S360" t="b">
        <f>OR(Tabla197[[#This Row],[Tiempo_lineal (ns)]]&gt;$C$508,Tabla197[[#This Row],[Tiempo_lineal (ns)]]&lt;$C$509)</f>
        <v>0</v>
      </c>
      <c r="T360" t="b">
        <f>OR(Tabla197[[#This Row],[Tiempo_normal (ns)]]&gt;$D$508,Tabla197[[#This Row],[Tiempo_normal (ns)]]&lt;$D$509)</f>
        <v>0</v>
      </c>
      <c r="U360" s="5">
        <v>357</v>
      </c>
      <c r="V360" t="b">
        <f>OR(Tabla3108[[#This Row],[Tiempo_lineal (ns)]]&gt;$F$508,Tabla3108[[#This Row],[Tiempo_lineal (ns)]]&lt;$F$509)</f>
        <v>0</v>
      </c>
      <c r="W360" t="b">
        <f>OR(Tabla3108[[#This Row],[Tiempo_normal (ns)]]&gt;$G$508,Tabla3108[[#This Row],[Tiempo_normal (ns)]]&lt;$G$509)</f>
        <v>0</v>
      </c>
      <c r="X360" s="5">
        <v>357</v>
      </c>
      <c r="Y360" t="b">
        <f>OR(Tabla4119[[#This Row],[Tiempo_lineal (ns)]]&gt;$I$508,Tabla4119[[#This Row],[Tiempo_lineal (ns)]]&lt;$I$509)</f>
        <v>0</v>
      </c>
      <c r="Z360" t="b">
        <f>OR(Tabla4119[[#This Row],[Tiempo_normal (ns)]]&gt;$J$508,Tabla4119[[#This Row],[Tiempo_normal (ns)]]&lt;$J$509)</f>
        <v>1</v>
      </c>
      <c r="AA360" s="5">
        <v>357</v>
      </c>
      <c r="AB360" t="b">
        <f>OR(Tabla51210[[#This Row],[Tiempo_lineal (ns)]]&gt;$L$508,Tabla51210[[#This Row],[Tiempo_lineal (ns)]]&lt;$L$509)</f>
        <v>0</v>
      </c>
      <c r="AC360" t="b">
        <f>OR(Tabla51210[[#This Row],[Tiempo_normal (ns)]]&gt;$M$508,Tabla51210[[#This Row],[Tiempo_normal (ns)]]&lt;$M$509)</f>
        <v>0</v>
      </c>
      <c r="AD360" s="5">
        <v>357</v>
      </c>
      <c r="AE360" t="b">
        <f>OR(Tabla61311[[#This Row],[Tiempo_lineal (ns)]]&gt;$O$508,Tabla61311[[#This Row],[Tiempo_lineal (ns)]]&lt;$O$509)</f>
        <v>0</v>
      </c>
      <c r="AF360" s="6" t="b">
        <f>OR(Tabla61311[[#This Row],[Tiempo_normal (ns)]]&gt;$P$508,Tabla61311[[#This Row],[Tiempo_normal (ns)]]&lt;$P$509)</f>
        <v>0</v>
      </c>
    </row>
    <row r="361" spans="2:32" x14ac:dyDescent="0.3">
      <c r="B361">
        <v>358</v>
      </c>
      <c r="C361">
        <v>4557</v>
      </c>
      <c r="D361">
        <v>4400</v>
      </c>
      <c r="E361">
        <v>358</v>
      </c>
      <c r="F361">
        <v>38888</v>
      </c>
      <c r="G361">
        <v>39718</v>
      </c>
      <c r="H361">
        <v>358</v>
      </c>
      <c r="I361">
        <v>436586</v>
      </c>
      <c r="J361">
        <v>382783</v>
      </c>
      <c r="K361">
        <v>358</v>
      </c>
      <c r="L361" s="35">
        <v>3998060</v>
      </c>
      <c r="M361" s="35">
        <v>4017120</v>
      </c>
      <c r="N361">
        <v>358</v>
      </c>
      <c r="O361" s="35">
        <v>41129500</v>
      </c>
      <c r="P361" s="35">
        <v>39751900</v>
      </c>
      <c r="R361" s="7">
        <v>358</v>
      </c>
      <c r="S361" t="b">
        <f>OR(Tabla197[[#This Row],[Tiempo_lineal (ns)]]&gt;$C$508,Tabla197[[#This Row],[Tiempo_lineal (ns)]]&lt;$C$509)</f>
        <v>0</v>
      </c>
      <c r="T361" t="b">
        <f>OR(Tabla197[[#This Row],[Tiempo_normal (ns)]]&gt;$D$508,Tabla197[[#This Row],[Tiempo_normal (ns)]]&lt;$D$509)</f>
        <v>0</v>
      </c>
      <c r="U361" s="7">
        <v>358</v>
      </c>
      <c r="V361" t="b">
        <f>OR(Tabla3108[[#This Row],[Tiempo_lineal (ns)]]&gt;$F$508,Tabla3108[[#This Row],[Tiempo_lineal (ns)]]&lt;$F$509)</f>
        <v>0</v>
      </c>
      <c r="W361" t="b">
        <f>OR(Tabla3108[[#This Row],[Tiempo_normal (ns)]]&gt;$G$508,Tabla3108[[#This Row],[Tiempo_normal (ns)]]&lt;$G$509)</f>
        <v>0</v>
      </c>
      <c r="X361" s="7">
        <v>358</v>
      </c>
      <c r="Y361" t="b">
        <f>OR(Tabla4119[[#This Row],[Tiempo_lineal (ns)]]&gt;$I$508,Tabla4119[[#This Row],[Tiempo_lineal (ns)]]&lt;$I$509)</f>
        <v>0</v>
      </c>
      <c r="Z361" t="b">
        <f>OR(Tabla4119[[#This Row],[Tiempo_normal (ns)]]&gt;$J$508,Tabla4119[[#This Row],[Tiempo_normal (ns)]]&lt;$J$509)</f>
        <v>0</v>
      </c>
      <c r="AA361" s="7">
        <v>358</v>
      </c>
      <c r="AB361" t="b">
        <f>OR(Tabla51210[[#This Row],[Tiempo_lineal (ns)]]&gt;$L$508,Tabla51210[[#This Row],[Tiempo_lineal (ns)]]&lt;$L$509)</f>
        <v>0</v>
      </c>
      <c r="AC361" t="b">
        <f>OR(Tabla51210[[#This Row],[Tiempo_normal (ns)]]&gt;$M$508,Tabla51210[[#This Row],[Tiempo_normal (ns)]]&lt;$M$509)</f>
        <v>0</v>
      </c>
      <c r="AD361" s="7">
        <v>358</v>
      </c>
      <c r="AE361" t="b">
        <f>OR(Tabla61311[[#This Row],[Tiempo_lineal (ns)]]&gt;$O$508,Tabla61311[[#This Row],[Tiempo_lineal (ns)]]&lt;$O$509)</f>
        <v>0</v>
      </c>
      <c r="AF361" s="6" t="b">
        <f>OR(Tabla61311[[#This Row],[Tiempo_normal (ns)]]&gt;$P$508,Tabla61311[[#This Row],[Tiempo_normal (ns)]]&lt;$P$509)</f>
        <v>0</v>
      </c>
    </row>
    <row r="362" spans="2:32" x14ac:dyDescent="0.3">
      <c r="B362">
        <v>359</v>
      </c>
      <c r="C362">
        <v>4347</v>
      </c>
      <c r="D362">
        <v>3881</v>
      </c>
      <c r="E362">
        <v>359</v>
      </c>
      <c r="F362">
        <v>47409</v>
      </c>
      <c r="G362">
        <v>37896</v>
      </c>
      <c r="H362">
        <v>359</v>
      </c>
      <c r="I362">
        <v>444161</v>
      </c>
      <c r="J362">
        <v>374059</v>
      </c>
      <c r="K362">
        <v>359</v>
      </c>
      <c r="L362" s="35">
        <v>4147290</v>
      </c>
      <c r="M362" s="35">
        <v>4265280</v>
      </c>
      <c r="N362">
        <v>359</v>
      </c>
      <c r="O362" s="35">
        <v>48109000</v>
      </c>
      <c r="P362" s="35">
        <v>44596400</v>
      </c>
      <c r="R362" s="5">
        <v>359</v>
      </c>
      <c r="S362" t="b">
        <f>OR(Tabla197[[#This Row],[Tiempo_lineal (ns)]]&gt;$C$508,Tabla197[[#This Row],[Tiempo_lineal (ns)]]&lt;$C$509)</f>
        <v>0</v>
      </c>
      <c r="T362" t="b">
        <f>OR(Tabla197[[#This Row],[Tiempo_normal (ns)]]&gt;$D$508,Tabla197[[#This Row],[Tiempo_normal (ns)]]&lt;$D$509)</f>
        <v>0</v>
      </c>
      <c r="U362" s="5">
        <v>359</v>
      </c>
      <c r="V362" t="b">
        <f>OR(Tabla3108[[#This Row],[Tiempo_lineal (ns)]]&gt;$F$508,Tabla3108[[#This Row],[Tiempo_lineal (ns)]]&lt;$F$509)</f>
        <v>1</v>
      </c>
      <c r="W362" t="b">
        <f>OR(Tabla3108[[#This Row],[Tiempo_normal (ns)]]&gt;$G$508,Tabla3108[[#This Row],[Tiempo_normal (ns)]]&lt;$G$509)</f>
        <v>0</v>
      </c>
      <c r="X362" s="5">
        <v>359</v>
      </c>
      <c r="Y362" t="b">
        <f>OR(Tabla4119[[#This Row],[Tiempo_lineal (ns)]]&gt;$I$508,Tabla4119[[#This Row],[Tiempo_lineal (ns)]]&lt;$I$509)</f>
        <v>0</v>
      </c>
      <c r="Z362" t="b">
        <f>OR(Tabla4119[[#This Row],[Tiempo_normal (ns)]]&gt;$J$508,Tabla4119[[#This Row],[Tiempo_normal (ns)]]&lt;$J$509)</f>
        <v>0</v>
      </c>
      <c r="AA362" s="5">
        <v>359</v>
      </c>
      <c r="AB362" t="b">
        <f>OR(Tabla51210[[#This Row],[Tiempo_lineal (ns)]]&gt;$L$508,Tabla51210[[#This Row],[Tiempo_lineal (ns)]]&lt;$L$509)</f>
        <v>0</v>
      </c>
      <c r="AC362" t="b">
        <f>OR(Tabla51210[[#This Row],[Tiempo_normal (ns)]]&gt;$M$508,Tabla51210[[#This Row],[Tiempo_normal (ns)]]&lt;$M$509)</f>
        <v>0</v>
      </c>
      <c r="AD362" s="5">
        <v>359</v>
      </c>
      <c r="AE362" t="b">
        <f>OR(Tabla61311[[#This Row],[Tiempo_lineal (ns)]]&gt;$O$508,Tabla61311[[#This Row],[Tiempo_lineal (ns)]]&lt;$O$509)</f>
        <v>1</v>
      </c>
      <c r="AF362" s="6" t="b">
        <f>OR(Tabla61311[[#This Row],[Tiempo_normal (ns)]]&gt;$P$508,Tabla61311[[#This Row],[Tiempo_normal (ns)]]&lt;$P$509)</f>
        <v>0</v>
      </c>
    </row>
    <row r="363" spans="2:32" x14ac:dyDescent="0.3">
      <c r="B363">
        <v>360</v>
      </c>
      <c r="C363">
        <v>4391</v>
      </c>
      <c r="D363">
        <v>3917</v>
      </c>
      <c r="E363">
        <v>360</v>
      </c>
      <c r="F363">
        <v>39032</v>
      </c>
      <c r="G363">
        <v>37504</v>
      </c>
      <c r="H363">
        <v>360</v>
      </c>
      <c r="I363">
        <v>390290</v>
      </c>
      <c r="J363">
        <v>433212</v>
      </c>
      <c r="K363">
        <v>360</v>
      </c>
      <c r="L363" s="35">
        <v>4055410</v>
      </c>
      <c r="M363" s="35">
        <v>4163160</v>
      </c>
      <c r="N363">
        <v>360</v>
      </c>
      <c r="O363" s="35">
        <v>40055600</v>
      </c>
      <c r="P363" s="35">
        <v>42529300</v>
      </c>
      <c r="R363" s="7">
        <v>360</v>
      </c>
      <c r="S363" t="b">
        <f>OR(Tabla197[[#This Row],[Tiempo_lineal (ns)]]&gt;$C$508,Tabla197[[#This Row],[Tiempo_lineal (ns)]]&lt;$C$509)</f>
        <v>0</v>
      </c>
      <c r="T363" t="b">
        <f>OR(Tabla197[[#This Row],[Tiempo_normal (ns)]]&gt;$D$508,Tabla197[[#This Row],[Tiempo_normal (ns)]]&lt;$D$509)</f>
        <v>0</v>
      </c>
      <c r="U363" s="7">
        <v>360</v>
      </c>
      <c r="V363" t="b">
        <f>OR(Tabla3108[[#This Row],[Tiempo_lineal (ns)]]&gt;$F$508,Tabla3108[[#This Row],[Tiempo_lineal (ns)]]&lt;$F$509)</f>
        <v>0</v>
      </c>
      <c r="W363" t="b">
        <f>OR(Tabla3108[[#This Row],[Tiempo_normal (ns)]]&gt;$G$508,Tabla3108[[#This Row],[Tiempo_normal (ns)]]&lt;$G$509)</f>
        <v>0</v>
      </c>
      <c r="X363" s="7">
        <v>360</v>
      </c>
      <c r="Y363" t="b">
        <f>OR(Tabla4119[[#This Row],[Tiempo_lineal (ns)]]&gt;$I$508,Tabla4119[[#This Row],[Tiempo_lineal (ns)]]&lt;$I$509)</f>
        <v>0</v>
      </c>
      <c r="Z363" t="b">
        <f>OR(Tabla4119[[#This Row],[Tiempo_normal (ns)]]&gt;$J$508,Tabla4119[[#This Row],[Tiempo_normal (ns)]]&lt;$J$509)</f>
        <v>0</v>
      </c>
      <c r="AA363" s="7">
        <v>360</v>
      </c>
      <c r="AB363" t="b">
        <f>OR(Tabla51210[[#This Row],[Tiempo_lineal (ns)]]&gt;$L$508,Tabla51210[[#This Row],[Tiempo_lineal (ns)]]&lt;$L$509)</f>
        <v>0</v>
      </c>
      <c r="AC363" t="b">
        <f>OR(Tabla51210[[#This Row],[Tiempo_normal (ns)]]&gt;$M$508,Tabla51210[[#This Row],[Tiempo_normal (ns)]]&lt;$M$509)</f>
        <v>0</v>
      </c>
      <c r="AD363" s="7">
        <v>360</v>
      </c>
      <c r="AE363" t="b">
        <f>OR(Tabla61311[[#This Row],[Tiempo_lineal (ns)]]&gt;$O$508,Tabla61311[[#This Row],[Tiempo_lineal (ns)]]&lt;$O$509)</f>
        <v>0</v>
      </c>
      <c r="AF363" s="6" t="b">
        <f>OR(Tabla61311[[#This Row],[Tiempo_normal (ns)]]&gt;$P$508,Tabla61311[[#This Row],[Tiempo_normal (ns)]]&lt;$P$509)</f>
        <v>0</v>
      </c>
    </row>
    <row r="364" spans="2:32" x14ac:dyDescent="0.3">
      <c r="B364">
        <v>361</v>
      </c>
      <c r="C364">
        <v>4392</v>
      </c>
      <c r="D364">
        <v>4357</v>
      </c>
      <c r="E364">
        <v>361</v>
      </c>
      <c r="F364">
        <v>38075</v>
      </c>
      <c r="G364">
        <v>37498</v>
      </c>
      <c r="H364">
        <v>361</v>
      </c>
      <c r="I364">
        <v>382785</v>
      </c>
      <c r="J364">
        <v>373438</v>
      </c>
      <c r="K364">
        <v>361</v>
      </c>
      <c r="L364" s="35">
        <v>5006850</v>
      </c>
      <c r="M364" s="35">
        <v>4507330</v>
      </c>
      <c r="N364">
        <v>361</v>
      </c>
      <c r="O364" s="35">
        <v>40472700</v>
      </c>
      <c r="P364" s="35">
        <v>41549900</v>
      </c>
      <c r="R364" s="5">
        <v>361</v>
      </c>
      <c r="S364" t="b">
        <f>OR(Tabla197[[#This Row],[Tiempo_lineal (ns)]]&gt;$C$508,Tabla197[[#This Row],[Tiempo_lineal (ns)]]&lt;$C$509)</f>
        <v>0</v>
      </c>
      <c r="T364" t="b">
        <f>OR(Tabla197[[#This Row],[Tiempo_normal (ns)]]&gt;$D$508,Tabla197[[#This Row],[Tiempo_normal (ns)]]&lt;$D$509)</f>
        <v>0</v>
      </c>
      <c r="U364" s="5">
        <v>361</v>
      </c>
      <c r="V364" t="b">
        <f>OR(Tabla3108[[#This Row],[Tiempo_lineal (ns)]]&gt;$F$508,Tabla3108[[#This Row],[Tiempo_lineal (ns)]]&lt;$F$509)</f>
        <v>0</v>
      </c>
      <c r="W364" t="b">
        <f>OR(Tabla3108[[#This Row],[Tiempo_normal (ns)]]&gt;$G$508,Tabla3108[[#This Row],[Tiempo_normal (ns)]]&lt;$G$509)</f>
        <v>0</v>
      </c>
      <c r="X364" s="5">
        <v>361</v>
      </c>
      <c r="Y364" t="b">
        <f>OR(Tabla4119[[#This Row],[Tiempo_lineal (ns)]]&gt;$I$508,Tabla4119[[#This Row],[Tiempo_lineal (ns)]]&lt;$I$509)</f>
        <v>0</v>
      </c>
      <c r="Z364" t="b">
        <f>OR(Tabla4119[[#This Row],[Tiempo_normal (ns)]]&gt;$J$508,Tabla4119[[#This Row],[Tiempo_normal (ns)]]&lt;$J$509)</f>
        <v>0</v>
      </c>
      <c r="AA364" s="5">
        <v>361</v>
      </c>
      <c r="AB364" t="b">
        <f>OR(Tabla51210[[#This Row],[Tiempo_lineal (ns)]]&gt;$L$508,Tabla51210[[#This Row],[Tiempo_lineal (ns)]]&lt;$L$509)</f>
        <v>1</v>
      </c>
      <c r="AC364" t="b">
        <f>OR(Tabla51210[[#This Row],[Tiempo_normal (ns)]]&gt;$M$508,Tabla51210[[#This Row],[Tiempo_normal (ns)]]&lt;$M$509)</f>
        <v>0</v>
      </c>
      <c r="AD364" s="5">
        <v>361</v>
      </c>
      <c r="AE364" t="b">
        <f>OR(Tabla61311[[#This Row],[Tiempo_lineal (ns)]]&gt;$O$508,Tabla61311[[#This Row],[Tiempo_lineal (ns)]]&lt;$O$509)</f>
        <v>0</v>
      </c>
      <c r="AF364" s="6" t="b">
        <f>OR(Tabla61311[[#This Row],[Tiempo_normal (ns)]]&gt;$P$508,Tabla61311[[#This Row],[Tiempo_normal (ns)]]&lt;$P$509)</f>
        <v>0</v>
      </c>
    </row>
    <row r="365" spans="2:32" x14ac:dyDescent="0.3">
      <c r="B365">
        <v>362</v>
      </c>
      <c r="C365">
        <v>5208</v>
      </c>
      <c r="D365">
        <v>5237</v>
      </c>
      <c r="E365">
        <v>362</v>
      </c>
      <c r="F365">
        <v>43380</v>
      </c>
      <c r="G365">
        <v>38371</v>
      </c>
      <c r="H365">
        <v>362</v>
      </c>
      <c r="I365">
        <v>381465</v>
      </c>
      <c r="J365">
        <v>439701</v>
      </c>
      <c r="K365">
        <v>362</v>
      </c>
      <c r="L365" s="35">
        <v>4074620</v>
      </c>
      <c r="M365" s="35">
        <v>4002030</v>
      </c>
      <c r="N365">
        <v>362</v>
      </c>
      <c r="O365" s="35">
        <v>40489900</v>
      </c>
      <c r="P365" s="35">
        <v>39460700</v>
      </c>
      <c r="R365" s="7">
        <v>362</v>
      </c>
      <c r="S365" t="b">
        <f>OR(Tabla197[[#This Row],[Tiempo_lineal (ns)]]&gt;$C$508,Tabla197[[#This Row],[Tiempo_lineal (ns)]]&lt;$C$509)</f>
        <v>0</v>
      </c>
      <c r="T365" t="b">
        <f>OR(Tabla197[[#This Row],[Tiempo_normal (ns)]]&gt;$D$508,Tabla197[[#This Row],[Tiempo_normal (ns)]]&lt;$D$509)</f>
        <v>1</v>
      </c>
      <c r="U365" s="7">
        <v>362</v>
      </c>
      <c r="V365" t="b">
        <f>OR(Tabla3108[[#This Row],[Tiempo_lineal (ns)]]&gt;$F$508,Tabla3108[[#This Row],[Tiempo_lineal (ns)]]&lt;$F$509)</f>
        <v>0</v>
      </c>
      <c r="W365" t="b">
        <f>OR(Tabla3108[[#This Row],[Tiempo_normal (ns)]]&gt;$G$508,Tabla3108[[#This Row],[Tiempo_normal (ns)]]&lt;$G$509)</f>
        <v>0</v>
      </c>
      <c r="X365" s="7">
        <v>362</v>
      </c>
      <c r="Y365" t="b">
        <f>OR(Tabla4119[[#This Row],[Tiempo_lineal (ns)]]&gt;$I$508,Tabla4119[[#This Row],[Tiempo_lineal (ns)]]&lt;$I$509)</f>
        <v>0</v>
      </c>
      <c r="Z365" t="b">
        <f>OR(Tabla4119[[#This Row],[Tiempo_normal (ns)]]&gt;$J$508,Tabla4119[[#This Row],[Tiempo_normal (ns)]]&lt;$J$509)</f>
        <v>0</v>
      </c>
      <c r="AA365" s="7">
        <v>362</v>
      </c>
      <c r="AB365" t="b">
        <f>OR(Tabla51210[[#This Row],[Tiempo_lineal (ns)]]&gt;$L$508,Tabla51210[[#This Row],[Tiempo_lineal (ns)]]&lt;$L$509)</f>
        <v>0</v>
      </c>
      <c r="AC365" t="b">
        <f>OR(Tabla51210[[#This Row],[Tiempo_normal (ns)]]&gt;$M$508,Tabla51210[[#This Row],[Tiempo_normal (ns)]]&lt;$M$509)</f>
        <v>0</v>
      </c>
      <c r="AD365" s="7">
        <v>362</v>
      </c>
      <c r="AE365" t="b">
        <f>OR(Tabla61311[[#This Row],[Tiempo_lineal (ns)]]&gt;$O$508,Tabla61311[[#This Row],[Tiempo_lineal (ns)]]&lt;$O$509)</f>
        <v>0</v>
      </c>
      <c r="AF365" s="6" t="b">
        <f>OR(Tabla61311[[#This Row],[Tiempo_normal (ns)]]&gt;$P$508,Tabla61311[[#This Row],[Tiempo_normal (ns)]]&lt;$P$509)</f>
        <v>0</v>
      </c>
    </row>
    <row r="366" spans="2:32" x14ac:dyDescent="0.3">
      <c r="B366">
        <v>363</v>
      </c>
      <c r="C366">
        <v>5454</v>
      </c>
      <c r="D366">
        <v>5219</v>
      </c>
      <c r="E366">
        <v>363</v>
      </c>
      <c r="F366">
        <v>38675</v>
      </c>
      <c r="G366">
        <v>37589</v>
      </c>
      <c r="H366">
        <v>363</v>
      </c>
      <c r="I366">
        <v>410617</v>
      </c>
      <c r="J366">
        <v>396339</v>
      </c>
      <c r="K366">
        <v>363</v>
      </c>
      <c r="L366" s="35">
        <v>3934000</v>
      </c>
      <c r="M366" s="35">
        <v>3957130</v>
      </c>
      <c r="N366">
        <v>363</v>
      </c>
      <c r="O366" s="35">
        <v>42464700</v>
      </c>
      <c r="P366" s="35">
        <v>43034300</v>
      </c>
      <c r="R366" s="5">
        <v>363</v>
      </c>
      <c r="S366" t="b">
        <f>OR(Tabla197[[#This Row],[Tiempo_lineal (ns)]]&gt;$C$508,Tabla197[[#This Row],[Tiempo_lineal (ns)]]&lt;$C$509)</f>
        <v>0</v>
      </c>
      <c r="T366" t="b">
        <f>OR(Tabla197[[#This Row],[Tiempo_normal (ns)]]&gt;$D$508,Tabla197[[#This Row],[Tiempo_normal (ns)]]&lt;$D$509)</f>
        <v>0</v>
      </c>
      <c r="U366" s="5">
        <v>363</v>
      </c>
      <c r="V366" t="b">
        <f>OR(Tabla3108[[#This Row],[Tiempo_lineal (ns)]]&gt;$F$508,Tabla3108[[#This Row],[Tiempo_lineal (ns)]]&lt;$F$509)</f>
        <v>0</v>
      </c>
      <c r="W366" t="b">
        <f>OR(Tabla3108[[#This Row],[Tiempo_normal (ns)]]&gt;$G$508,Tabla3108[[#This Row],[Tiempo_normal (ns)]]&lt;$G$509)</f>
        <v>0</v>
      </c>
      <c r="X366" s="5">
        <v>363</v>
      </c>
      <c r="Y366" t="b">
        <f>OR(Tabla4119[[#This Row],[Tiempo_lineal (ns)]]&gt;$I$508,Tabla4119[[#This Row],[Tiempo_lineal (ns)]]&lt;$I$509)</f>
        <v>0</v>
      </c>
      <c r="Z366" t="b">
        <f>OR(Tabla4119[[#This Row],[Tiempo_normal (ns)]]&gt;$J$508,Tabla4119[[#This Row],[Tiempo_normal (ns)]]&lt;$J$509)</f>
        <v>0</v>
      </c>
      <c r="AA366" s="5">
        <v>363</v>
      </c>
      <c r="AB366" t="b">
        <f>OR(Tabla51210[[#This Row],[Tiempo_lineal (ns)]]&gt;$L$508,Tabla51210[[#This Row],[Tiempo_lineal (ns)]]&lt;$L$509)</f>
        <v>0</v>
      </c>
      <c r="AC366" t="b">
        <f>OR(Tabla51210[[#This Row],[Tiempo_normal (ns)]]&gt;$M$508,Tabla51210[[#This Row],[Tiempo_normal (ns)]]&lt;$M$509)</f>
        <v>0</v>
      </c>
      <c r="AD366" s="5">
        <v>363</v>
      </c>
      <c r="AE366" t="b">
        <f>OR(Tabla61311[[#This Row],[Tiempo_lineal (ns)]]&gt;$O$508,Tabla61311[[#This Row],[Tiempo_lineal (ns)]]&lt;$O$509)</f>
        <v>0</v>
      </c>
      <c r="AF366" s="6" t="b">
        <f>OR(Tabla61311[[#This Row],[Tiempo_normal (ns)]]&gt;$P$508,Tabla61311[[#This Row],[Tiempo_normal (ns)]]&lt;$P$509)</f>
        <v>0</v>
      </c>
    </row>
    <row r="367" spans="2:32" x14ac:dyDescent="0.3">
      <c r="B367">
        <v>364</v>
      </c>
      <c r="C367">
        <v>5926</v>
      </c>
      <c r="D367">
        <v>4576</v>
      </c>
      <c r="E367">
        <v>364</v>
      </c>
      <c r="F367">
        <v>38223</v>
      </c>
      <c r="G367">
        <v>37955</v>
      </c>
      <c r="H367">
        <v>364</v>
      </c>
      <c r="I367">
        <v>388410</v>
      </c>
      <c r="J367">
        <v>412512</v>
      </c>
      <c r="K367">
        <v>364</v>
      </c>
      <c r="L367" s="35">
        <v>10366100</v>
      </c>
      <c r="M367" s="35">
        <v>3985730</v>
      </c>
      <c r="N367">
        <v>364</v>
      </c>
      <c r="O367" s="35">
        <v>41180500</v>
      </c>
      <c r="P367" s="35">
        <v>41340800</v>
      </c>
      <c r="R367" s="7">
        <v>364</v>
      </c>
      <c r="S367" t="b">
        <f>OR(Tabla197[[#This Row],[Tiempo_lineal (ns)]]&gt;$C$508,Tabla197[[#This Row],[Tiempo_lineal (ns)]]&lt;$C$509)</f>
        <v>0</v>
      </c>
      <c r="T367" t="b">
        <f>OR(Tabla197[[#This Row],[Tiempo_normal (ns)]]&gt;$D$508,Tabla197[[#This Row],[Tiempo_normal (ns)]]&lt;$D$509)</f>
        <v>0</v>
      </c>
      <c r="U367" s="7">
        <v>364</v>
      </c>
      <c r="V367" t="b">
        <f>OR(Tabla3108[[#This Row],[Tiempo_lineal (ns)]]&gt;$F$508,Tabla3108[[#This Row],[Tiempo_lineal (ns)]]&lt;$F$509)</f>
        <v>0</v>
      </c>
      <c r="W367" t="b">
        <f>OR(Tabla3108[[#This Row],[Tiempo_normal (ns)]]&gt;$G$508,Tabla3108[[#This Row],[Tiempo_normal (ns)]]&lt;$G$509)</f>
        <v>0</v>
      </c>
      <c r="X367" s="7">
        <v>364</v>
      </c>
      <c r="Y367" t="b">
        <f>OR(Tabla4119[[#This Row],[Tiempo_lineal (ns)]]&gt;$I$508,Tabla4119[[#This Row],[Tiempo_lineal (ns)]]&lt;$I$509)</f>
        <v>0</v>
      </c>
      <c r="Z367" t="b">
        <f>OR(Tabla4119[[#This Row],[Tiempo_normal (ns)]]&gt;$J$508,Tabla4119[[#This Row],[Tiempo_normal (ns)]]&lt;$J$509)</f>
        <v>0</v>
      </c>
      <c r="AA367" s="7">
        <v>364</v>
      </c>
      <c r="AB367" t="b">
        <f>OR(Tabla51210[[#This Row],[Tiempo_lineal (ns)]]&gt;$L$508,Tabla51210[[#This Row],[Tiempo_lineal (ns)]]&lt;$L$509)</f>
        <v>1</v>
      </c>
      <c r="AC367" t="b">
        <f>OR(Tabla51210[[#This Row],[Tiempo_normal (ns)]]&gt;$M$508,Tabla51210[[#This Row],[Tiempo_normal (ns)]]&lt;$M$509)</f>
        <v>0</v>
      </c>
      <c r="AD367" s="7">
        <v>364</v>
      </c>
      <c r="AE367" t="b">
        <f>OR(Tabla61311[[#This Row],[Tiempo_lineal (ns)]]&gt;$O$508,Tabla61311[[#This Row],[Tiempo_lineal (ns)]]&lt;$O$509)</f>
        <v>0</v>
      </c>
      <c r="AF367" s="6" t="b">
        <f>OR(Tabla61311[[#This Row],[Tiempo_normal (ns)]]&gt;$P$508,Tabla61311[[#This Row],[Tiempo_normal (ns)]]&lt;$P$509)</f>
        <v>0</v>
      </c>
    </row>
    <row r="368" spans="2:32" x14ac:dyDescent="0.3">
      <c r="B368">
        <v>365</v>
      </c>
      <c r="C368">
        <v>5238</v>
      </c>
      <c r="D368">
        <v>4763</v>
      </c>
      <c r="E368">
        <v>365</v>
      </c>
      <c r="F368">
        <v>38786</v>
      </c>
      <c r="G368">
        <v>39380</v>
      </c>
      <c r="H368">
        <v>365</v>
      </c>
      <c r="I368">
        <v>383573</v>
      </c>
      <c r="J368">
        <v>393752</v>
      </c>
      <c r="K368">
        <v>365</v>
      </c>
      <c r="L368" s="35">
        <v>4339090</v>
      </c>
      <c r="M368" s="35">
        <v>4307050</v>
      </c>
      <c r="N368">
        <v>365</v>
      </c>
      <c r="O368" s="35">
        <v>41996700</v>
      </c>
      <c r="P368" s="35">
        <v>41795600</v>
      </c>
      <c r="R368" s="5">
        <v>365</v>
      </c>
      <c r="S368" t="b">
        <f>OR(Tabla197[[#This Row],[Tiempo_lineal (ns)]]&gt;$C$508,Tabla197[[#This Row],[Tiempo_lineal (ns)]]&lt;$C$509)</f>
        <v>0</v>
      </c>
      <c r="T368" t="b">
        <f>OR(Tabla197[[#This Row],[Tiempo_normal (ns)]]&gt;$D$508,Tabla197[[#This Row],[Tiempo_normal (ns)]]&lt;$D$509)</f>
        <v>0</v>
      </c>
      <c r="U368" s="5">
        <v>365</v>
      </c>
      <c r="V368" t="b">
        <f>OR(Tabla3108[[#This Row],[Tiempo_lineal (ns)]]&gt;$F$508,Tabla3108[[#This Row],[Tiempo_lineal (ns)]]&lt;$F$509)</f>
        <v>0</v>
      </c>
      <c r="W368" t="b">
        <f>OR(Tabla3108[[#This Row],[Tiempo_normal (ns)]]&gt;$G$508,Tabla3108[[#This Row],[Tiempo_normal (ns)]]&lt;$G$509)</f>
        <v>0</v>
      </c>
      <c r="X368" s="5">
        <v>365</v>
      </c>
      <c r="Y368" t="b">
        <f>OR(Tabla4119[[#This Row],[Tiempo_lineal (ns)]]&gt;$I$508,Tabla4119[[#This Row],[Tiempo_lineal (ns)]]&lt;$I$509)</f>
        <v>0</v>
      </c>
      <c r="Z368" t="b">
        <f>OR(Tabla4119[[#This Row],[Tiempo_normal (ns)]]&gt;$J$508,Tabla4119[[#This Row],[Tiempo_normal (ns)]]&lt;$J$509)</f>
        <v>0</v>
      </c>
      <c r="AA368" s="5">
        <v>365</v>
      </c>
      <c r="AB368" t="b">
        <f>OR(Tabla51210[[#This Row],[Tiempo_lineal (ns)]]&gt;$L$508,Tabla51210[[#This Row],[Tiempo_lineal (ns)]]&lt;$L$509)</f>
        <v>0</v>
      </c>
      <c r="AC368" t="b">
        <f>OR(Tabla51210[[#This Row],[Tiempo_normal (ns)]]&gt;$M$508,Tabla51210[[#This Row],[Tiempo_normal (ns)]]&lt;$M$509)</f>
        <v>0</v>
      </c>
      <c r="AD368" s="5">
        <v>365</v>
      </c>
      <c r="AE368" t="b">
        <f>OR(Tabla61311[[#This Row],[Tiempo_lineal (ns)]]&gt;$O$508,Tabla61311[[#This Row],[Tiempo_lineal (ns)]]&lt;$O$509)</f>
        <v>0</v>
      </c>
      <c r="AF368" s="6" t="b">
        <f>OR(Tabla61311[[#This Row],[Tiempo_normal (ns)]]&gt;$P$508,Tabla61311[[#This Row],[Tiempo_normal (ns)]]&lt;$P$509)</f>
        <v>0</v>
      </c>
    </row>
    <row r="369" spans="2:32" x14ac:dyDescent="0.3">
      <c r="B369">
        <v>366</v>
      </c>
      <c r="C369">
        <v>5152</v>
      </c>
      <c r="D369">
        <v>50887</v>
      </c>
      <c r="E369">
        <v>366</v>
      </c>
      <c r="F369">
        <v>39667</v>
      </c>
      <c r="G369">
        <v>38188</v>
      </c>
      <c r="H369">
        <v>366</v>
      </c>
      <c r="I369">
        <v>400403</v>
      </c>
      <c r="J369">
        <v>375246</v>
      </c>
      <c r="K369">
        <v>366</v>
      </c>
      <c r="L369" s="35">
        <v>4283100</v>
      </c>
      <c r="M369" s="35">
        <v>4831810</v>
      </c>
      <c r="N369">
        <v>366</v>
      </c>
      <c r="O369" s="35">
        <v>50491600</v>
      </c>
      <c r="P369" s="35">
        <v>39896000</v>
      </c>
      <c r="R369" s="7">
        <v>366</v>
      </c>
      <c r="S369" t="b">
        <f>OR(Tabla197[[#This Row],[Tiempo_lineal (ns)]]&gt;$C$508,Tabla197[[#This Row],[Tiempo_lineal (ns)]]&lt;$C$509)</f>
        <v>0</v>
      </c>
      <c r="T369" t="b">
        <f>OR(Tabla197[[#This Row],[Tiempo_normal (ns)]]&gt;$D$508,Tabla197[[#This Row],[Tiempo_normal (ns)]]&lt;$D$509)</f>
        <v>1</v>
      </c>
      <c r="U369" s="7">
        <v>366</v>
      </c>
      <c r="V369" t="b">
        <f>OR(Tabla3108[[#This Row],[Tiempo_lineal (ns)]]&gt;$F$508,Tabla3108[[#This Row],[Tiempo_lineal (ns)]]&lt;$F$509)</f>
        <v>0</v>
      </c>
      <c r="W369" t="b">
        <f>OR(Tabla3108[[#This Row],[Tiempo_normal (ns)]]&gt;$G$508,Tabla3108[[#This Row],[Tiempo_normal (ns)]]&lt;$G$509)</f>
        <v>0</v>
      </c>
      <c r="X369" s="7">
        <v>366</v>
      </c>
      <c r="Y369" t="b">
        <f>OR(Tabla4119[[#This Row],[Tiempo_lineal (ns)]]&gt;$I$508,Tabla4119[[#This Row],[Tiempo_lineal (ns)]]&lt;$I$509)</f>
        <v>0</v>
      </c>
      <c r="Z369" t="b">
        <f>OR(Tabla4119[[#This Row],[Tiempo_normal (ns)]]&gt;$J$508,Tabla4119[[#This Row],[Tiempo_normal (ns)]]&lt;$J$509)</f>
        <v>0</v>
      </c>
      <c r="AA369" s="7">
        <v>366</v>
      </c>
      <c r="AB369" t="b">
        <f>OR(Tabla51210[[#This Row],[Tiempo_lineal (ns)]]&gt;$L$508,Tabla51210[[#This Row],[Tiempo_lineal (ns)]]&lt;$L$509)</f>
        <v>0</v>
      </c>
      <c r="AC369" t="b">
        <f>OR(Tabla51210[[#This Row],[Tiempo_normal (ns)]]&gt;$M$508,Tabla51210[[#This Row],[Tiempo_normal (ns)]]&lt;$M$509)</f>
        <v>1</v>
      </c>
      <c r="AD369" s="7">
        <v>366</v>
      </c>
      <c r="AE369" t="b">
        <f>OR(Tabla61311[[#This Row],[Tiempo_lineal (ns)]]&gt;$O$508,Tabla61311[[#This Row],[Tiempo_lineal (ns)]]&lt;$O$509)</f>
        <v>1</v>
      </c>
      <c r="AF369" s="6" t="b">
        <f>OR(Tabla61311[[#This Row],[Tiempo_normal (ns)]]&gt;$P$508,Tabla61311[[#This Row],[Tiempo_normal (ns)]]&lt;$P$509)</f>
        <v>0</v>
      </c>
    </row>
    <row r="370" spans="2:32" x14ac:dyDescent="0.3">
      <c r="B370">
        <v>367</v>
      </c>
      <c r="C370">
        <v>5377</v>
      </c>
      <c r="D370">
        <v>4985</v>
      </c>
      <c r="E370">
        <v>367</v>
      </c>
      <c r="F370">
        <v>39401</v>
      </c>
      <c r="G370">
        <v>38299</v>
      </c>
      <c r="H370">
        <v>367</v>
      </c>
      <c r="I370">
        <v>391629</v>
      </c>
      <c r="J370">
        <v>401166</v>
      </c>
      <c r="K370">
        <v>367</v>
      </c>
      <c r="L370" s="35">
        <v>4404620</v>
      </c>
      <c r="M370" s="35">
        <v>4020480</v>
      </c>
      <c r="N370">
        <v>367</v>
      </c>
      <c r="O370" s="35">
        <v>41744300</v>
      </c>
      <c r="P370" s="35">
        <v>40448300</v>
      </c>
      <c r="R370" s="5">
        <v>367</v>
      </c>
      <c r="S370" t="b">
        <f>OR(Tabla197[[#This Row],[Tiempo_lineal (ns)]]&gt;$C$508,Tabla197[[#This Row],[Tiempo_lineal (ns)]]&lt;$C$509)</f>
        <v>0</v>
      </c>
      <c r="T370" t="b">
        <f>OR(Tabla197[[#This Row],[Tiempo_normal (ns)]]&gt;$D$508,Tabla197[[#This Row],[Tiempo_normal (ns)]]&lt;$D$509)</f>
        <v>0</v>
      </c>
      <c r="U370" s="5">
        <v>367</v>
      </c>
      <c r="V370" t="b">
        <f>OR(Tabla3108[[#This Row],[Tiempo_lineal (ns)]]&gt;$F$508,Tabla3108[[#This Row],[Tiempo_lineal (ns)]]&lt;$F$509)</f>
        <v>0</v>
      </c>
      <c r="W370" t="b">
        <f>OR(Tabla3108[[#This Row],[Tiempo_normal (ns)]]&gt;$G$508,Tabla3108[[#This Row],[Tiempo_normal (ns)]]&lt;$G$509)</f>
        <v>0</v>
      </c>
      <c r="X370" s="5">
        <v>367</v>
      </c>
      <c r="Y370" t="b">
        <f>OR(Tabla4119[[#This Row],[Tiempo_lineal (ns)]]&gt;$I$508,Tabla4119[[#This Row],[Tiempo_lineal (ns)]]&lt;$I$509)</f>
        <v>0</v>
      </c>
      <c r="Z370" t="b">
        <f>OR(Tabla4119[[#This Row],[Tiempo_normal (ns)]]&gt;$J$508,Tabla4119[[#This Row],[Tiempo_normal (ns)]]&lt;$J$509)</f>
        <v>0</v>
      </c>
      <c r="AA370" s="5">
        <v>367</v>
      </c>
      <c r="AB370" t="b">
        <f>OR(Tabla51210[[#This Row],[Tiempo_lineal (ns)]]&gt;$L$508,Tabla51210[[#This Row],[Tiempo_lineal (ns)]]&lt;$L$509)</f>
        <v>0</v>
      </c>
      <c r="AC370" t="b">
        <f>OR(Tabla51210[[#This Row],[Tiempo_normal (ns)]]&gt;$M$508,Tabla51210[[#This Row],[Tiempo_normal (ns)]]&lt;$M$509)</f>
        <v>0</v>
      </c>
      <c r="AD370" s="5">
        <v>367</v>
      </c>
      <c r="AE370" t="b">
        <f>OR(Tabla61311[[#This Row],[Tiempo_lineal (ns)]]&gt;$O$508,Tabla61311[[#This Row],[Tiempo_lineal (ns)]]&lt;$O$509)</f>
        <v>0</v>
      </c>
      <c r="AF370" s="6" t="b">
        <f>OR(Tabla61311[[#This Row],[Tiempo_normal (ns)]]&gt;$P$508,Tabla61311[[#This Row],[Tiempo_normal (ns)]]&lt;$P$509)</f>
        <v>0</v>
      </c>
    </row>
    <row r="371" spans="2:32" x14ac:dyDescent="0.3">
      <c r="B371">
        <v>368</v>
      </c>
      <c r="C371">
        <v>5609</v>
      </c>
      <c r="D371">
        <v>4720</v>
      </c>
      <c r="E371">
        <v>368</v>
      </c>
      <c r="F371">
        <v>39492</v>
      </c>
      <c r="G371">
        <v>37516</v>
      </c>
      <c r="H371">
        <v>368</v>
      </c>
      <c r="I371">
        <v>420505</v>
      </c>
      <c r="J371">
        <v>381453</v>
      </c>
      <c r="K371">
        <v>368</v>
      </c>
      <c r="L371" s="35">
        <v>4126640</v>
      </c>
      <c r="M371" s="35">
        <v>4694200</v>
      </c>
      <c r="N371">
        <v>368</v>
      </c>
      <c r="O371" s="35">
        <v>40291800</v>
      </c>
      <c r="P371" s="35">
        <v>39162300</v>
      </c>
      <c r="R371" s="7">
        <v>368</v>
      </c>
      <c r="S371" t="b">
        <f>OR(Tabla197[[#This Row],[Tiempo_lineal (ns)]]&gt;$C$508,Tabla197[[#This Row],[Tiempo_lineal (ns)]]&lt;$C$509)</f>
        <v>0</v>
      </c>
      <c r="T371" t="b">
        <f>OR(Tabla197[[#This Row],[Tiempo_normal (ns)]]&gt;$D$508,Tabla197[[#This Row],[Tiempo_normal (ns)]]&lt;$D$509)</f>
        <v>0</v>
      </c>
      <c r="U371" s="7">
        <v>368</v>
      </c>
      <c r="V371" t="b">
        <f>OR(Tabla3108[[#This Row],[Tiempo_lineal (ns)]]&gt;$F$508,Tabla3108[[#This Row],[Tiempo_lineal (ns)]]&lt;$F$509)</f>
        <v>0</v>
      </c>
      <c r="W371" t="b">
        <f>OR(Tabla3108[[#This Row],[Tiempo_normal (ns)]]&gt;$G$508,Tabla3108[[#This Row],[Tiempo_normal (ns)]]&lt;$G$509)</f>
        <v>0</v>
      </c>
      <c r="X371" s="7">
        <v>368</v>
      </c>
      <c r="Y371" t="b">
        <f>OR(Tabla4119[[#This Row],[Tiempo_lineal (ns)]]&gt;$I$508,Tabla4119[[#This Row],[Tiempo_lineal (ns)]]&lt;$I$509)</f>
        <v>0</v>
      </c>
      <c r="Z371" t="b">
        <f>OR(Tabla4119[[#This Row],[Tiempo_normal (ns)]]&gt;$J$508,Tabla4119[[#This Row],[Tiempo_normal (ns)]]&lt;$J$509)</f>
        <v>0</v>
      </c>
      <c r="AA371" s="7">
        <v>368</v>
      </c>
      <c r="AB371" t="b">
        <f>OR(Tabla51210[[#This Row],[Tiempo_lineal (ns)]]&gt;$L$508,Tabla51210[[#This Row],[Tiempo_lineal (ns)]]&lt;$L$509)</f>
        <v>0</v>
      </c>
      <c r="AC371" t="b">
        <f>OR(Tabla51210[[#This Row],[Tiempo_normal (ns)]]&gt;$M$508,Tabla51210[[#This Row],[Tiempo_normal (ns)]]&lt;$M$509)</f>
        <v>0</v>
      </c>
      <c r="AD371" s="7">
        <v>368</v>
      </c>
      <c r="AE371" t="b">
        <f>OR(Tabla61311[[#This Row],[Tiempo_lineal (ns)]]&gt;$O$508,Tabla61311[[#This Row],[Tiempo_lineal (ns)]]&lt;$O$509)</f>
        <v>0</v>
      </c>
      <c r="AF371" s="6" t="b">
        <f>OR(Tabla61311[[#This Row],[Tiempo_normal (ns)]]&gt;$P$508,Tabla61311[[#This Row],[Tiempo_normal (ns)]]&lt;$P$509)</f>
        <v>0</v>
      </c>
    </row>
    <row r="372" spans="2:32" x14ac:dyDescent="0.3">
      <c r="B372">
        <v>369</v>
      </c>
      <c r="C372">
        <v>5424</v>
      </c>
      <c r="D372">
        <v>4478</v>
      </c>
      <c r="E372">
        <v>369</v>
      </c>
      <c r="F372">
        <v>39279</v>
      </c>
      <c r="G372">
        <v>37947</v>
      </c>
      <c r="H372">
        <v>369</v>
      </c>
      <c r="I372">
        <v>399782</v>
      </c>
      <c r="J372">
        <v>391671</v>
      </c>
      <c r="K372">
        <v>369</v>
      </c>
      <c r="L372" s="35">
        <v>4418770</v>
      </c>
      <c r="M372" s="35">
        <v>4058130</v>
      </c>
      <c r="N372">
        <v>369</v>
      </c>
      <c r="O372" s="35">
        <v>40798600</v>
      </c>
      <c r="P372" s="35">
        <v>43350900</v>
      </c>
      <c r="R372" s="5">
        <v>369</v>
      </c>
      <c r="S372" t="b">
        <f>OR(Tabla197[[#This Row],[Tiempo_lineal (ns)]]&gt;$C$508,Tabla197[[#This Row],[Tiempo_lineal (ns)]]&lt;$C$509)</f>
        <v>0</v>
      </c>
      <c r="T372" t="b">
        <f>OR(Tabla197[[#This Row],[Tiempo_normal (ns)]]&gt;$D$508,Tabla197[[#This Row],[Tiempo_normal (ns)]]&lt;$D$509)</f>
        <v>0</v>
      </c>
      <c r="U372" s="5">
        <v>369</v>
      </c>
      <c r="V372" t="b">
        <f>OR(Tabla3108[[#This Row],[Tiempo_lineal (ns)]]&gt;$F$508,Tabla3108[[#This Row],[Tiempo_lineal (ns)]]&lt;$F$509)</f>
        <v>0</v>
      </c>
      <c r="W372" t="b">
        <f>OR(Tabla3108[[#This Row],[Tiempo_normal (ns)]]&gt;$G$508,Tabla3108[[#This Row],[Tiempo_normal (ns)]]&lt;$G$509)</f>
        <v>0</v>
      </c>
      <c r="X372" s="5">
        <v>369</v>
      </c>
      <c r="Y372" t="b">
        <f>OR(Tabla4119[[#This Row],[Tiempo_lineal (ns)]]&gt;$I$508,Tabla4119[[#This Row],[Tiempo_lineal (ns)]]&lt;$I$509)</f>
        <v>0</v>
      </c>
      <c r="Z372" t="b">
        <f>OR(Tabla4119[[#This Row],[Tiempo_normal (ns)]]&gt;$J$508,Tabla4119[[#This Row],[Tiempo_normal (ns)]]&lt;$J$509)</f>
        <v>0</v>
      </c>
      <c r="AA372" s="5">
        <v>369</v>
      </c>
      <c r="AB372" t="b">
        <f>OR(Tabla51210[[#This Row],[Tiempo_lineal (ns)]]&gt;$L$508,Tabla51210[[#This Row],[Tiempo_lineal (ns)]]&lt;$L$509)</f>
        <v>0</v>
      </c>
      <c r="AC372" t="b">
        <f>OR(Tabla51210[[#This Row],[Tiempo_normal (ns)]]&gt;$M$508,Tabla51210[[#This Row],[Tiempo_normal (ns)]]&lt;$M$509)</f>
        <v>0</v>
      </c>
      <c r="AD372" s="5">
        <v>369</v>
      </c>
      <c r="AE372" t="b">
        <f>OR(Tabla61311[[#This Row],[Tiempo_lineal (ns)]]&gt;$O$508,Tabla61311[[#This Row],[Tiempo_lineal (ns)]]&lt;$O$509)</f>
        <v>0</v>
      </c>
      <c r="AF372" s="6" t="b">
        <f>OR(Tabla61311[[#This Row],[Tiempo_normal (ns)]]&gt;$P$508,Tabla61311[[#This Row],[Tiempo_normal (ns)]]&lt;$P$509)</f>
        <v>0</v>
      </c>
    </row>
    <row r="373" spans="2:32" x14ac:dyDescent="0.3">
      <c r="B373">
        <v>370</v>
      </c>
      <c r="C373">
        <v>4849</v>
      </c>
      <c r="D373">
        <v>5683</v>
      </c>
      <c r="E373">
        <v>370</v>
      </c>
      <c r="F373">
        <v>39339</v>
      </c>
      <c r="G373">
        <v>38187</v>
      </c>
      <c r="H373">
        <v>370</v>
      </c>
      <c r="I373">
        <v>452822</v>
      </c>
      <c r="J373">
        <v>387441</v>
      </c>
      <c r="K373">
        <v>370</v>
      </c>
      <c r="L373" s="35">
        <v>4279350</v>
      </c>
      <c r="M373" s="35">
        <v>3936900</v>
      </c>
      <c r="N373">
        <v>370</v>
      </c>
      <c r="O373" s="35">
        <v>42162700</v>
      </c>
      <c r="P373" s="35">
        <v>40961800</v>
      </c>
      <c r="R373" s="7">
        <v>370</v>
      </c>
      <c r="S373" t="b">
        <f>OR(Tabla197[[#This Row],[Tiempo_lineal (ns)]]&gt;$C$508,Tabla197[[#This Row],[Tiempo_lineal (ns)]]&lt;$C$509)</f>
        <v>0</v>
      </c>
      <c r="T373" t="b">
        <f>OR(Tabla197[[#This Row],[Tiempo_normal (ns)]]&gt;$D$508,Tabla197[[#This Row],[Tiempo_normal (ns)]]&lt;$D$509)</f>
        <v>1</v>
      </c>
      <c r="U373" s="7">
        <v>370</v>
      </c>
      <c r="V373" t="b">
        <f>OR(Tabla3108[[#This Row],[Tiempo_lineal (ns)]]&gt;$F$508,Tabla3108[[#This Row],[Tiempo_lineal (ns)]]&lt;$F$509)</f>
        <v>0</v>
      </c>
      <c r="W373" t="b">
        <f>OR(Tabla3108[[#This Row],[Tiempo_normal (ns)]]&gt;$G$508,Tabla3108[[#This Row],[Tiempo_normal (ns)]]&lt;$G$509)</f>
        <v>0</v>
      </c>
      <c r="X373" s="7">
        <v>370</v>
      </c>
      <c r="Y373" t="b">
        <f>OR(Tabla4119[[#This Row],[Tiempo_lineal (ns)]]&gt;$I$508,Tabla4119[[#This Row],[Tiempo_lineal (ns)]]&lt;$I$509)</f>
        <v>0</v>
      </c>
      <c r="Z373" t="b">
        <f>OR(Tabla4119[[#This Row],[Tiempo_normal (ns)]]&gt;$J$508,Tabla4119[[#This Row],[Tiempo_normal (ns)]]&lt;$J$509)</f>
        <v>0</v>
      </c>
      <c r="AA373" s="7">
        <v>370</v>
      </c>
      <c r="AB373" t="b">
        <f>OR(Tabla51210[[#This Row],[Tiempo_lineal (ns)]]&gt;$L$508,Tabla51210[[#This Row],[Tiempo_lineal (ns)]]&lt;$L$509)</f>
        <v>0</v>
      </c>
      <c r="AC373" t="b">
        <f>OR(Tabla51210[[#This Row],[Tiempo_normal (ns)]]&gt;$M$508,Tabla51210[[#This Row],[Tiempo_normal (ns)]]&lt;$M$509)</f>
        <v>0</v>
      </c>
      <c r="AD373" s="7">
        <v>370</v>
      </c>
      <c r="AE373" t="b">
        <f>OR(Tabla61311[[#This Row],[Tiempo_lineal (ns)]]&gt;$O$508,Tabla61311[[#This Row],[Tiempo_lineal (ns)]]&lt;$O$509)</f>
        <v>0</v>
      </c>
      <c r="AF373" s="6" t="b">
        <f>OR(Tabla61311[[#This Row],[Tiempo_normal (ns)]]&gt;$P$508,Tabla61311[[#This Row],[Tiempo_normal (ns)]]&lt;$P$509)</f>
        <v>0</v>
      </c>
    </row>
    <row r="374" spans="2:32" x14ac:dyDescent="0.3">
      <c r="B374">
        <v>371</v>
      </c>
      <c r="C374">
        <v>5119</v>
      </c>
      <c r="D374">
        <v>5180</v>
      </c>
      <c r="E374">
        <v>371</v>
      </c>
      <c r="F374">
        <v>39523</v>
      </c>
      <c r="G374">
        <v>38238</v>
      </c>
      <c r="H374">
        <v>371</v>
      </c>
      <c r="I374">
        <v>388872</v>
      </c>
      <c r="J374">
        <v>395201</v>
      </c>
      <c r="K374">
        <v>371</v>
      </c>
      <c r="L374" s="35">
        <v>5138400</v>
      </c>
      <c r="M374" s="35">
        <v>4015990</v>
      </c>
      <c r="N374">
        <v>371</v>
      </c>
      <c r="O374" s="35">
        <v>41400000</v>
      </c>
      <c r="P374" s="35">
        <v>40476300</v>
      </c>
      <c r="R374" s="5">
        <v>371</v>
      </c>
      <c r="S374" t="b">
        <f>OR(Tabla197[[#This Row],[Tiempo_lineal (ns)]]&gt;$C$508,Tabla197[[#This Row],[Tiempo_lineal (ns)]]&lt;$C$509)</f>
        <v>0</v>
      </c>
      <c r="T374" t="b">
        <f>OR(Tabla197[[#This Row],[Tiempo_normal (ns)]]&gt;$D$508,Tabla197[[#This Row],[Tiempo_normal (ns)]]&lt;$D$509)</f>
        <v>0</v>
      </c>
      <c r="U374" s="5">
        <v>371</v>
      </c>
      <c r="V374" t="b">
        <f>OR(Tabla3108[[#This Row],[Tiempo_lineal (ns)]]&gt;$F$508,Tabla3108[[#This Row],[Tiempo_lineal (ns)]]&lt;$F$509)</f>
        <v>0</v>
      </c>
      <c r="W374" t="b">
        <f>OR(Tabla3108[[#This Row],[Tiempo_normal (ns)]]&gt;$G$508,Tabla3108[[#This Row],[Tiempo_normal (ns)]]&lt;$G$509)</f>
        <v>0</v>
      </c>
      <c r="X374" s="5">
        <v>371</v>
      </c>
      <c r="Y374" t="b">
        <f>OR(Tabla4119[[#This Row],[Tiempo_lineal (ns)]]&gt;$I$508,Tabla4119[[#This Row],[Tiempo_lineal (ns)]]&lt;$I$509)</f>
        <v>0</v>
      </c>
      <c r="Z374" t="b">
        <f>OR(Tabla4119[[#This Row],[Tiempo_normal (ns)]]&gt;$J$508,Tabla4119[[#This Row],[Tiempo_normal (ns)]]&lt;$J$509)</f>
        <v>0</v>
      </c>
      <c r="AA374" s="5">
        <v>371</v>
      </c>
      <c r="AB374" t="b">
        <f>OR(Tabla51210[[#This Row],[Tiempo_lineal (ns)]]&gt;$L$508,Tabla51210[[#This Row],[Tiempo_lineal (ns)]]&lt;$L$509)</f>
        <v>1</v>
      </c>
      <c r="AC374" t="b">
        <f>OR(Tabla51210[[#This Row],[Tiempo_normal (ns)]]&gt;$M$508,Tabla51210[[#This Row],[Tiempo_normal (ns)]]&lt;$M$509)</f>
        <v>0</v>
      </c>
      <c r="AD374" s="5">
        <v>371</v>
      </c>
      <c r="AE374" t="b">
        <f>OR(Tabla61311[[#This Row],[Tiempo_lineal (ns)]]&gt;$O$508,Tabla61311[[#This Row],[Tiempo_lineal (ns)]]&lt;$O$509)</f>
        <v>0</v>
      </c>
      <c r="AF374" s="6" t="b">
        <f>OR(Tabla61311[[#This Row],[Tiempo_normal (ns)]]&gt;$P$508,Tabla61311[[#This Row],[Tiempo_normal (ns)]]&lt;$P$509)</f>
        <v>0</v>
      </c>
    </row>
    <row r="375" spans="2:32" x14ac:dyDescent="0.3">
      <c r="B375">
        <v>372</v>
      </c>
      <c r="C375">
        <v>4945</v>
      </c>
      <c r="D375">
        <v>5506</v>
      </c>
      <c r="E375">
        <v>372</v>
      </c>
      <c r="F375">
        <v>39155</v>
      </c>
      <c r="G375">
        <v>37888</v>
      </c>
      <c r="H375">
        <v>372</v>
      </c>
      <c r="I375">
        <v>384842</v>
      </c>
      <c r="J375">
        <v>375535</v>
      </c>
      <c r="K375">
        <v>372</v>
      </c>
      <c r="L375" s="35">
        <v>4290760</v>
      </c>
      <c r="M375" s="35">
        <v>4131240</v>
      </c>
      <c r="N375">
        <v>372</v>
      </c>
      <c r="O375" s="35">
        <v>54066500</v>
      </c>
      <c r="P375" s="35">
        <v>42880700</v>
      </c>
      <c r="R375" s="7">
        <v>372</v>
      </c>
      <c r="S375" t="b">
        <f>OR(Tabla197[[#This Row],[Tiempo_lineal (ns)]]&gt;$C$508,Tabla197[[#This Row],[Tiempo_lineal (ns)]]&lt;$C$509)</f>
        <v>0</v>
      </c>
      <c r="T375" t="b">
        <f>OR(Tabla197[[#This Row],[Tiempo_normal (ns)]]&gt;$D$508,Tabla197[[#This Row],[Tiempo_normal (ns)]]&lt;$D$509)</f>
        <v>1</v>
      </c>
      <c r="U375" s="7">
        <v>372</v>
      </c>
      <c r="V375" t="b">
        <f>OR(Tabla3108[[#This Row],[Tiempo_lineal (ns)]]&gt;$F$508,Tabla3108[[#This Row],[Tiempo_lineal (ns)]]&lt;$F$509)</f>
        <v>0</v>
      </c>
      <c r="W375" t="b">
        <f>OR(Tabla3108[[#This Row],[Tiempo_normal (ns)]]&gt;$G$508,Tabla3108[[#This Row],[Tiempo_normal (ns)]]&lt;$G$509)</f>
        <v>0</v>
      </c>
      <c r="X375" s="7">
        <v>372</v>
      </c>
      <c r="Y375" t="b">
        <f>OR(Tabla4119[[#This Row],[Tiempo_lineal (ns)]]&gt;$I$508,Tabla4119[[#This Row],[Tiempo_lineal (ns)]]&lt;$I$509)</f>
        <v>0</v>
      </c>
      <c r="Z375" t="b">
        <f>OR(Tabla4119[[#This Row],[Tiempo_normal (ns)]]&gt;$J$508,Tabla4119[[#This Row],[Tiempo_normal (ns)]]&lt;$J$509)</f>
        <v>0</v>
      </c>
      <c r="AA375" s="7">
        <v>372</v>
      </c>
      <c r="AB375" t="b">
        <f>OR(Tabla51210[[#This Row],[Tiempo_lineal (ns)]]&gt;$L$508,Tabla51210[[#This Row],[Tiempo_lineal (ns)]]&lt;$L$509)</f>
        <v>0</v>
      </c>
      <c r="AC375" t="b">
        <f>OR(Tabla51210[[#This Row],[Tiempo_normal (ns)]]&gt;$M$508,Tabla51210[[#This Row],[Tiempo_normal (ns)]]&lt;$M$509)</f>
        <v>0</v>
      </c>
      <c r="AD375" s="7">
        <v>372</v>
      </c>
      <c r="AE375" t="b">
        <f>OR(Tabla61311[[#This Row],[Tiempo_lineal (ns)]]&gt;$O$508,Tabla61311[[#This Row],[Tiempo_lineal (ns)]]&lt;$O$509)</f>
        <v>1</v>
      </c>
      <c r="AF375" s="6" t="b">
        <f>OR(Tabla61311[[#This Row],[Tiempo_normal (ns)]]&gt;$P$508,Tabla61311[[#This Row],[Tiempo_normal (ns)]]&lt;$P$509)</f>
        <v>0</v>
      </c>
    </row>
    <row r="376" spans="2:32" x14ac:dyDescent="0.3">
      <c r="B376">
        <v>373</v>
      </c>
      <c r="C376">
        <v>5699</v>
      </c>
      <c r="D376">
        <v>5123</v>
      </c>
      <c r="E376">
        <v>373</v>
      </c>
      <c r="F376">
        <v>38802</v>
      </c>
      <c r="G376">
        <v>37846</v>
      </c>
      <c r="H376">
        <v>373</v>
      </c>
      <c r="I376">
        <v>393784</v>
      </c>
      <c r="J376">
        <v>389589</v>
      </c>
      <c r="K376">
        <v>373</v>
      </c>
      <c r="L376" s="35">
        <v>4082840</v>
      </c>
      <c r="M376" s="35">
        <v>3840270</v>
      </c>
      <c r="N376">
        <v>373</v>
      </c>
      <c r="O376" s="35">
        <v>40772000</v>
      </c>
      <c r="P376" s="35">
        <v>42477000</v>
      </c>
      <c r="R376" s="5">
        <v>373</v>
      </c>
      <c r="S376" t="b">
        <f>OR(Tabla197[[#This Row],[Tiempo_lineal (ns)]]&gt;$C$508,Tabla197[[#This Row],[Tiempo_lineal (ns)]]&lt;$C$509)</f>
        <v>0</v>
      </c>
      <c r="T376" t="b">
        <f>OR(Tabla197[[#This Row],[Tiempo_normal (ns)]]&gt;$D$508,Tabla197[[#This Row],[Tiempo_normal (ns)]]&lt;$D$509)</f>
        <v>0</v>
      </c>
      <c r="U376" s="5">
        <v>373</v>
      </c>
      <c r="V376" t="b">
        <f>OR(Tabla3108[[#This Row],[Tiempo_lineal (ns)]]&gt;$F$508,Tabla3108[[#This Row],[Tiempo_lineal (ns)]]&lt;$F$509)</f>
        <v>0</v>
      </c>
      <c r="W376" t="b">
        <f>OR(Tabla3108[[#This Row],[Tiempo_normal (ns)]]&gt;$G$508,Tabla3108[[#This Row],[Tiempo_normal (ns)]]&lt;$G$509)</f>
        <v>0</v>
      </c>
      <c r="X376" s="5">
        <v>373</v>
      </c>
      <c r="Y376" t="b">
        <f>OR(Tabla4119[[#This Row],[Tiempo_lineal (ns)]]&gt;$I$508,Tabla4119[[#This Row],[Tiempo_lineal (ns)]]&lt;$I$509)</f>
        <v>0</v>
      </c>
      <c r="Z376" t="b">
        <f>OR(Tabla4119[[#This Row],[Tiempo_normal (ns)]]&gt;$J$508,Tabla4119[[#This Row],[Tiempo_normal (ns)]]&lt;$J$509)</f>
        <v>0</v>
      </c>
      <c r="AA376" s="5">
        <v>373</v>
      </c>
      <c r="AB376" t="b">
        <f>OR(Tabla51210[[#This Row],[Tiempo_lineal (ns)]]&gt;$L$508,Tabla51210[[#This Row],[Tiempo_lineal (ns)]]&lt;$L$509)</f>
        <v>0</v>
      </c>
      <c r="AC376" t="b">
        <f>OR(Tabla51210[[#This Row],[Tiempo_normal (ns)]]&gt;$M$508,Tabla51210[[#This Row],[Tiempo_normal (ns)]]&lt;$M$509)</f>
        <v>0</v>
      </c>
      <c r="AD376" s="5">
        <v>373</v>
      </c>
      <c r="AE376" t="b">
        <f>OR(Tabla61311[[#This Row],[Tiempo_lineal (ns)]]&gt;$O$508,Tabla61311[[#This Row],[Tiempo_lineal (ns)]]&lt;$O$509)</f>
        <v>0</v>
      </c>
      <c r="AF376" s="6" t="b">
        <f>OR(Tabla61311[[#This Row],[Tiempo_normal (ns)]]&gt;$P$508,Tabla61311[[#This Row],[Tiempo_normal (ns)]]&lt;$P$509)</f>
        <v>0</v>
      </c>
    </row>
    <row r="377" spans="2:32" x14ac:dyDescent="0.3">
      <c r="B377">
        <v>374</v>
      </c>
      <c r="C377">
        <v>6185</v>
      </c>
      <c r="D377">
        <v>5233</v>
      </c>
      <c r="E377">
        <v>374</v>
      </c>
      <c r="F377">
        <v>39178</v>
      </c>
      <c r="G377">
        <v>37965</v>
      </c>
      <c r="H377">
        <v>374</v>
      </c>
      <c r="I377">
        <v>698067</v>
      </c>
      <c r="J377">
        <v>413188</v>
      </c>
      <c r="K377">
        <v>374</v>
      </c>
      <c r="L377" s="35">
        <v>3975010</v>
      </c>
      <c r="M377" s="35">
        <v>3956610</v>
      </c>
      <c r="N377">
        <v>374</v>
      </c>
      <c r="O377" s="35">
        <v>40800600</v>
      </c>
      <c r="P377" s="35">
        <v>40125300</v>
      </c>
      <c r="R377" s="7">
        <v>374</v>
      </c>
      <c r="S377" t="b">
        <f>OR(Tabla197[[#This Row],[Tiempo_lineal (ns)]]&gt;$C$508,Tabla197[[#This Row],[Tiempo_lineal (ns)]]&lt;$C$509)</f>
        <v>1</v>
      </c>
      <c r="T377" t="b">
        <f>OR(Tabla197[[#This Row],[Tiempo_normal (ns)]]&gt;$D$508,Tabla197[[#This Row],[Tiempo_normal (ns)]]&lt;$D$509)</f>
        <v>1</v>
      </c>
      <c r="U377" s="7">
        <v>374</v>
      </c>
      <c r="V377" t="b">
        <f>OR(Tabla3108[[#This Row],[Tiempo_lineal (ns)]]&gt;$F$508,Tabla3108[[#This Row],[Tiempo_lineal (ns)]]&lt;$F$509)</f>
        <v>0</v>
      </c>
      <c r="W377" t="b">
        <f>OR(Tabla3108[[#This Row],[Tiempo_normal (ns)]]&gt;$G$508,Tabla3108[[#This Row],[Tiempo_normal (ns)]]&lt;$G$509)</f>
        <v>0</v>
      </c>
      <c r="X377" s="7">
        <v>374</v>
      </c>
      <c r="Y377" t="b">
        <f>OR(Tabla4119[[#This Row],[Tiempo_lineal (ns)]]&gt;$I$508,Tabla4119[[#This Row],[Tiempo_lineal (ns)]]&lt;$I$509)</f>
        <v>1</v>
      </c>
      <c r="Z377" t="b">
        <f>OR(Tabla4119[[#This Row],[Tiempo_normal (ns)]]&gt;$J$508,Tabla4119[[#This Row],[Tiempo_normal (ns)]]&lt;$J$509)</f>
        <v>0</v>
      </c>
      <c r="AA377" s="7">
        <v>374</v>
      </c>
      <c r="AB377" t="b">
        <f>OR(Tabla51210[[#This Row],[Tiempo_lineal (ns)]]&gt;$L$508,Tabla51210[[#This Row],[Tiempo_lineal (ns)]]&lt;$L$509)</f>
        <v>0</v>
      </c>
      <c r="AC377" t="b">
        <f>OR(Tabla51210[[#This Row],[Tiempo_normal (ns)]]&gt;$M$508,Tabla51210[[#This Row],[Tiempo_normal (ns)]]&lt;$M$509)</f>
        <v>0</v>
      </c>
      <c r="AD377" s="7">
        <v>374</v>
      </c>
      <c r="AE377" t="b">
        <f>OR(Tabla61311[[#This Row],[Tiempo_lineal (ns)]]&gt;$O$508,Tabla61311[[#This Row],[Tiempo_lineal (ns)]]&lt;$O$509)</f>
        <v>0</v>
      </c>
      <c r="AF377" s="6" t="b">
        <f>OR(Tabla61311[[#This Row],[Tiempo_normal (ns)]]&gt;$P$508,Tabla61311[[#This Row],[Tiempo_normal (ns)]]&lt;$P$509)</f>
        <v>0</v>
      </c>
    </row>
    <row r="378" spans="2:32" x14ac:dyDescent="0.3">
      <c r="B378">
        <v>375</v>
      </c>
      <c r="C378">
        <v>6032</v>
      </c>
      <c r="D378">
        <v>4643</v>
      </c>
      <c r="E378">
        <v>375</v>
      </c>
      <c r="F378">
        <v>39232</v>
      </c>
      <c r="G378">
        <v>37933</v>
      </c>
      <c r="H378">
        <v>375</v>
      </c>
      <c r="I378">
        <v>405848</v>
      </c>
      <c r="J378">
        <v>408192</v>
      </c>
      <c r="K378">
        <v>375</v>
      </c>
      <c r="L378" s="35">
        <v>4110020</v>
      </c>
      <c r="M378" s="35">
        <v>4025480</v>
      </c>
      <c r="N378">
        <v>375</v>
      </c>
      <c r="O378" s="35">
        <v>41871000</v>
      </c>
      <c r="P378" s="35">
        <v>45297000</v>
      </c>
      <c r="R378" s="5">
        <v>375</v>
      </c>
      <c r="S378" t="b">
        <f>OR(Tabla197[[#This Row],[Tiempo_lineal (ns)]]&gt;$C$508,Tabla197[[#This Row],[Tiempo_lineal (ns)]]&lt;$C$509)</f>
        <v>1</v>
      </c>
      <c r="T378" t="b">
        <f>OR(Tabla197[[#This Row],[Tiempo_normal (ns)]]&gt;$D$508,Tabla197[[#This Row],[Tiempo_normal (ns)]]&lt;$D$509)</f>
        <v>0</v>
      </c>
      <c r="U378" s="5">
        <v>375</v>
      </c>
      <c r="V378" t="b">
        <f>OR(Tabla3108[[#This Row],[Tiempo_lineal (ns)]]&gt;$F$508,Tabla3108[[#This Row],[Tiempo_lineal (ns)]]&lt;$F$509)</f>
        <v>0</v>
      </c>
      <c r="W378" t="b">
        <f>OR(Tabla3108[[#This Row],[Tiempo_normal (ns)]]&gt;$G$508,Tabla3108[[#This Row],[Tiempo_normal (ns)]]&lt;$G$509)</f>
        <v>0</v>
      </c>
      <c r="X378" s="5">
        <v>375</v>
      </c>
      <c r="Y378" t="b">
        <f>OR(Tabla4119[[#This Row],[Tiempo_lineal (ns)]]&gt;$I$508,Tabla4119[[#This Row],[Tiempo_lineal (ns)]]&lt;$I$509)</f>
        <v>0</v>
      </c>
      <c r="Z378" t="b">
        <f>OR(Tabla4119[[#This Row],[Tiempo_normal (ns)]]&gt;$J$508,Tabla4119[[#This Row],[Tiempo_normal (ns)]]&lt;$J$509)</f>
        <v>0</v>
      </c>
      <c r="AA378" s="5">
        <v>375</v>
      </c>
      <c r="AB378" t="b">
        <f>OR(Tabla51210[[#This Row],[Tiempo_lineal (ns)]]&gt;$L$508,Tabla51210[[#This Row],[Tiempo_lineal (ns)]]&lt;$L$509)</f>
        <v>0</v>
      </c>
      <c r="AC378" t="b">
        <f>OR(Tabla51210[[#This Row],[Tiempo_normal (ns)]]&gt;$M$508,Tabla51210[[#This Row],[Tiempo_normal (ns)]]&lt;$M$509)</f>
        <v>0</v>
      </c>
      <c r="AD378" s="5">
        <v>375</v>
      </c>
      <c r="AE378" t="b">
        <f>OR(Tabla61311[[#This Row],[Tiempo_lineal (ns)]]&gt;$O$508,Tabla61311[[#This Row],[Tiempo_lineal (ns)]]&lt;$O$509)</f>
        <v>0</v>
      </c>
      <c r="AF378" s="6" t="b">
        <f>OR(Tabla61311[[#This Row],[Tiempo_normal (ns)]]&gt;$P$508,Tabla61311[[#This Row],[Tiempo_normal (ns)]]&lt;$P$509)</f>
        <v>0</v>
      </c>
    </row>
    <row r="379" spans="2:32" x14ac:dyDescent="0.3">
      <c r="B379">
        <v>376</v>
      </c>
      <c r="C379">
        <v>5517</v>
      </c>
      <c r="D379">
        <v>5388</v>
      </c>
      <c r="E379">
        <v>376</v>
      </c>
      <c r="F379">
        <v>39501</v>
      </c>
      <c r="G379">
        <v>37703</v>
      </c>
      <c r="H379">
        <v>376</v>
      </c>
      <c r="I379">
        <v>443269</v>
      </c>
      <c r="J379">
        <v>396737</v>
      </c>
      <c r="K379">
        <v>376</v>
      </c>
      <c r="L379" s="35">
        <v>5205670</v>
      </c>
      <c r="M379" s="35">
        <v>3853990</v>
      </c>
      <c r="N379">
        <v>376</v>
      </c>
      <c r="O379" s="35">
        <v>41109200</v>
      </c>
      <c r="P379" s="35">
        <v>41769500</v>
      </c>
      <c r="R379" s="7">
        <v>376</v>
      </c>
      <c r="S379" t="b">
        <f>OR(Tabla197[[#This Row],[Tiempo_lineal (ns)]]&gt;$C$508,Tabla197[[#This Row],[Tiempo_lineal (ns)]]&lt;$C$509)</f>
        <v>0</v>
      </c>
      <c r="T379" t="b">
        <f>OR(Tabla197[[#This Row],[Tiempo_normal (ns)]]&gt;$D$508,Tabla197[[#This Row],[Tiempo_normal (ns)]]&lt;$D$509)</f>
        <v>1</v>
      </c>
      <c r="U379" s="7">
        <v>376</v>
      </c>
      <c r="V379" t="b">
        <f>OR(Tabla3108[[#This Row],[Tiempo_lineal (ns)]]&gt;$F$508,Tabla3108[[#This Row],[Tiempo_lineal (ns)]]&lt;$F$509)</f>
        <v>0</v>
      </c>
      <c r="W379" t="b">
        <f>OR(Tabla3108[[#This Row],[Tiempo_normal (ns)]]&gt;$G$508,Tabla3108[[#This Row],[Tiempo_normal (ns)]]&lt;$G$509)</f>
        <v>0</v>
      </c>
      <c r="X379" s="7">
        <v>376</v>
      </c>
      <c r="Y379" t="b">
        <f>OR(Tabla4119[[#This Row],[Tiempo_lineal (ns)]]&gt;$I$508,Tabla4119[[#This Row],[Tiempo_lineal (ns)]]&lt;$I$509)</f>
        <v>0</v>
      </c>
      <c r="Z379" t="b">
        <f>OR(Tabla4119[[#This Row],[Tiempo_normal (ns)]]&gt;$J$508,Tabla4119[[#This Row],[Tiempo_normal (ns)]]&lt;$J$509)</f>
        <v>0</v>
      </c>
      <c r="AA379" s="7">
        <v>376</v>
      </c>
      <c r="AB379" t="b">
        <f>OR(Tabla51210[[#This Row],[Tiempo_lineal (ns)]]&gt;$L$508,Tabla51210[[#This Row],[Tiempo_lineal (ns)]]&lt;$L$509)</f>
        <v>1</v>
      </c>
      <c r="AC379" t="b">
        <f>OR(Tabla51210[[#This Row],[Tiempo_normal (ns)]]&gt;$M$508,Tabla51210[[#This Row],[Tiempo_normal (ns)]]&lt;$M$509)</f>
        <v>0</v>
      </c>
      <c r="AD379" s="7">
        <v>376</v>
      </c>
      <c r="AE379" t="b">
        <f>OR(Tabla61311[[#This Row],[Tiempo_lineal (ns)]]&gt;$O$508,Tabla61311[[#This Row],[Tiempo_lineal (ns)]]&lt;$O$509)</f>
        <v>0</v>
      </c>
      <c r="AF379" s="6" t="b">
        <f>OR(Tabla61311[[#This Row],[Tiempo_normal (ns)]]&gt;$P$508,Tabla61311[[#This Row],[Tiempo_normal (ns)]]&lt;$P$509)</f>
        <v>0</v>
      </c>
    </row>
    <row r="380" spans="2:32" x14ac:dyDescent="0.3">
      <c r="B380">
        <v>377</v>
      </c>
      <c r="C380">
        <v>5745</v>
      </c>
      <c r="D380">
        <v>5046</v>
      </c>
      <c r="E380">
        <v>377</v>
      </c>
      <c r="F380">
        <v>38773</v>
      </c>
      <c r="G380">
        <v>41019</v>
      </c>
      <c r="H380">
        <v>377</v>
      </c>
      <c r="I380">
        <v>397205</v>
      </c>
      <c r="J380">
        <v>428060</v>
      </c>
      <c r="K380">
        <v>377</v>
      </c>
      <c r="L380" s="35">
        <v>4087520</v>
      </c>
      <c r="M380" s="35">
        <v>4066900</v>
      </c>
      <c r="N380">
        <v>377</v>
      </c>
      <c r="O380" s="35">
        <v>41149900</v>
      </c>
      <c r="P380" s="35">
        <v>40460400</v>
      </c>
      <c r="R380" s="5">
        <v>377</v>
      </c>
      <c r="S380" t="b">
        <f>OR(Tabla197[[#This Row],[Tiempo_lineal (ns)]]&gt;$C$508,Tabla197[[#This Row],[Tiempo_lineal (ns)]]&lt;$C$509)</f>
        <v>0</v>
      </c>
      <c r="T380" t="b">
        <f>OR(Tabla197[[#This Row],[Tiempo_normal (ns)]]&gt;$D$508,Tabla197[[#This Row],[Tiempo_normal (ns)]]&lt;$D$509)</f>
        <v>0</v>
      </c>
      <c r="U380" s="5">
        <v>377</v>
      </c>
      <c r="V380" t="b">
        <f>OR(Tabla3108[[#This Row],[Tiempo_lineal (ns)]]&gt;$F$508,Tabla3108[[#This Row],[Tiempo_lineal (ns)]]&lt;$F$509)</f>
        <v>0</v>
      </c>
      <c r="W380" t="b">
        <f>OR(Tabla3108[[#This Row],[Tiempo_normal (ns)]]&gt;$G$508,Tabla3108[[#This Row],[Tiempo_normal (ns)]]&lt;$G$509)</f>
        <v>0</v>
      </c>
      <c r="X380" s="5">
        <v>377</v>
      </c>
      <c r="Y380" t="b">
        <f>OR(Tabla4119[[#This Row],[Tiempo_lineal (ns)]]&gt;$I$508,Tabla4119[[#This Row],[Tiempo_lineal (ns)]]&lt;$I$509)</f>
        <v>0</v>
      </c>
      <c r="Z380" t="b">
        <f>OR(Tabla4119[[#This Row],[Tiempo_normal (ns)]]&gt;$J$508,Tabla4119[[#This Row],[Tiempo_normal (ns)]]&lt;$J$509)</f>
        <v>0</v>
      </c>
      <c r="AA380" s="5">
        <v>377</v>
      </c>
      <c r="AB380" t="b">
        <f>OR(Tabla51210[[#This Row],[Tiempo_lineal (ns)]]&gt;$L$508,Tabla51210[[#This Row],[Tiempo_lineal (ns)]]&lt;$L$509)</f>
        <v>0</v>
      </c>
      <c r="AC380" t="b">
        <f>OR(Tabla51210[[#This Row],[Tiempo_normal (ns)]]&gt;$M$508,Tabla51210[[#This Row],[Tiempo_normal (ns)]]&lt;$M$509)</f>
        <v>0</v>
      </c>
      <c r="AD380" s="5">
        <v>377</v>
      </c>
      <c r="AE380" t="b">
        <f>OR(Tabla61311[[#This Row],[Tiempo_lineal (ns)]]&gt;$O$508,Tabla61311[[#This Row],[Tiempo_lineal (ns)]]&lt;$O$509)</f>
        <v>0</v>
      </c>
      <c r="AF380" s="6" t="b">
        <f>OR(Tabla61311[[#This Row],[Tiempo_normal (ns)]]&gt;$P$508,Tabla61311[[#This Row],[Tiempo_normal (ns)]]&lt;$P$509)</f>
        <v>0</v>
      </c>
    </row>
    <row r="381" spans="2:32" x14ac:dyDescent="0.3">
      <c r="B381">
        <v>378</v>
      </c>
      <c r="C381">
        <v>5748</v>
      </c>
      <c r="D381">
        <v>5398</v>
      </c>
      <c r="E381">
        <v>378</v>
      </c>
      <c r="F381">
        <v>39472</v>
      </c>
      <c r="G381">
        <v>38036</v>
      </c>
      <c r="H381">
        <v>378</v>
      </c>
      <c r="I381">
        <v>434980</v>
      </c>
      <c r="J381">
        <v>381014</v>
      </c>
      <c r="K381">
        <v>378</v>
      </c>
      <c r="L381" s="35">
        <v>4188440</v>
      </c>
      <c r="M381" s="35">
        <v>3943810</v>
      </c>
      <c r="N381">
        <v>378</v>
      </c>
      <c r="O381" s="35">
        <v>47870600</v>
      </c>
      <c r="P381" s="35">
        <v>42120200</v>
      </c>
      <c r="R381" s="7">
        <v>378</v>
      </c>
      <c r="S381" t="b">
        <f>OR(Tabla197[[#This Row],[Tiempo_lineal (ns)]]&gt;$C$508,Tabla197[[#This Row],[Tiempo_lineal (ns)]]&lt;$C$509)</f>
        <v>0</v>
      </c>
      <c r="T381" t="b">
        <f>OR(Tabla197[[#This Row],[Tiempo_normal (ns)]]&gt;$D$508,Tabla197[[#This Row],[Tiempo_normal (ns)]]&lt;$D$509)</f>
        <v>1</v>
      </c>
      <c r="U381" s="7">
        <v>378</v>
      </c>
      <c r="V381" t="b">
        <f>OR(Tabla3108[[#This Row],[Tiempo_lineal (ns)]]&gt;$F$508,Tabla3108[[#This Row],[Tiempo_lineal (ns)]]&lt;$F$509)</f>
        <v>0</v>
      </c>
      <c r="W381" t="b">
        <f>OR(Tabla3108[[#This Row],[Tiempo_normal (ns)]]&gt;$G$508,Tabla3108[[#This Row],[Tiempo_normal (ns)]]&lt;$G$509)</f>
        <v>0</v>
      </c>
      <c r="X381" s="7">
        <v>378</v>
      </c>
      <c r="Y381" t="b">
        <f>OR(Tabla4119[[#This Row],[Tiempo_lineal (ns)]]&gt;$I$508,Tabla4119[[#This Row],[Tiempo_lineal (ns)]]&lt;$I$509)</f>
        <v>0</v>
      </c>
      <c r="Z381" t="b">
        <f>OR(Tabla4119[[#This Row],[Tiempo_normal (ns)]]&gt;$J$508,Tabla4119[[#This Row],[Tiempo_normal (ns)]]&lt;$J$509)</f>
        <v>0</v>
      </c>
      <c r="AA381" s="7">
        <v>378</v>
      </c>
      <c r="AB381" t="b">
        <f>OR(Tabla51210[[#This Row],[Tiempo_lineal (ns)]]&gt;$L$508,Tabla51210[[#This Row],[Tiempo_lineal (ns)]]&lt;$L$509)</f>
        <v>0</v>
      </c>
      <c r="AC381" t="b">
        <f>OR(Tabla51210[[#This Row],[Tiempo_normal (ns)]]&gt;$M$508,Tabla51210[[#This Row],[Tiempo_normal (ns)]]&lt;$M$509)</f>
        <v>0</v>
      </c>
      <c r="AD381" s="7">
        <v>378</v>
      </c>
      <c r="AE381" t="b">
        <f>OR(Tabla61311[[#This Row],[Tiempo_lineal (ns)]]&gt;$O$508,Tabla61311[[#This Row],[Tiempo_lineal (ns)]]&lt;$O$509)</f>
        <v>0</v>
      </c>
      <c r="AF381" s="6" t="b">
        <f>OR(Tabla61311[[#This Row],[Tiempo_normal (ns)]]&gt;$P$508,Tabla61311[[#This Row],[Tiempo_normal (ns)]]&lt;$P$509)</f>
        <v>0</v>
      </c>
    </row>
    <row r="382" spans="2:32" x14ac:dyDescent="0.3">
      <c r="B382">
        <v>379</v>
      </c>
      <c r="C382">
        <v>5881</v>
      </c>
      <c r="D382">
        <v>5213</v>
      </c>
      <c r="E382">
        <v>379</v>
      </c>
      <c r="F382">
        <v>38640</v>
      </c>
      <c r="G382">
        <v>37387</v>
      </c>
      <c r="H382">
        <v>379</v>
      </c>
      <c r="I382">
        <v>387488</v>
      </c>
      <c r="J382">
        <v>376714</v>
      </c>
      <c r="K382">
        <v>379</v>
      </c>
      <c r="L382" s="35">
        <v>4069390</v>
      </c>
      <c r="M382" s="35">
        <v>3967840</v>
      </c>
      <c r="N382">
        <v>379</v>
      </c>
      <c r="O382" s="35">
        <v>40685900</v>
      </c>
      <c r="P382" s="35">
        <v>41320500</v>
      </c>
      <c r="R382" s="5">
        <v>379</v>
      </c>
      <c r="S382" t="b">
        <f>OR(Tabla197[[#This Row],[Tiempo_lineal (ns)]]&gt;$C$508,Tabla197[[#This Row],[Tiempo_lineal (ns)]]&lt;$C$509)</f>
        <v>0</v>
      </c>
      <c r="T382" t="b">
        <f>OR(Tabla197[[#This Row],[Tiempo_normal (ns)]]&gt;$D$508,Tabla197[[#This Row],[Tiempo_normal (ns)]]&lt;$D$509)</f>
        <v>0</v>
      </c>
      <c r="U382" s="5">
        <v>379</v>
      </c>
      <c r="V382" t="b">
        <f>OR(Tabla3108[[#This Row],[Tiempo_lineal (ns)]]&gt;$F$508,Tabla3108[[#This Row],[Tiempo_lineal (ns)]]&lt;$F$509)</f>
        <v>0</v>
      </c>
      <c r="W382" t="b">
        <f>OR(Tabla3108[[#This Row],[Tiempo_normal (ns)]]&gt;$G$508,Tabla3108[[#This Row],[Tiempo_normal (ns)]]&lt;$G$509)</f>
        <v>0</v>
      </c>
      <c r="X382" s="5">
        <v>379</v>
      </c>
      <c r="Y382" t="b">
        <f>OR(Tabla4119[[#This Row],[Tiempo_lineal (ns)]]&gt;$I$508,Tabla4119[[#This Row],[Tiempo_lineal (ns)]]&lt;$I$509)</f>
        <v>0</v>
      </c>
      <c r="Z382" t="b">
        <f>OR(Tabla4119[[#This Row],[Tiempo_normal (ns)]]&gt;$J$508,Tabla4119[[#This Row],[Tiempo_normal (ns)]]&lt;$J$509)</f>
        <v>0</v>
      </c>
      <c r="AA382" s="5">
        <v>379</v>
      </c>
      <c r="AB382" t="b">
        <f>OR(Tabla51210[[#This Row],[Tiempo_lineal (ns)]]&gt;$L$508,Tabla51210[[#This Row],[Tiempo_lineal (ns)]]&lt;$L$509)</f>
        <v>0</v>
      </c>
      <c r="AC382" t="b">
        <f>OR(Tabla51210[[#This Row],[Tiempo_normal (ns)]]&gt;$M$508,Tabla51210[[#This Row],[Tiempo_normal (ns)]]&lt;$M$509)</f>
        <v>0</v>
      </c>
      <c r="AD382" s="5">
        <v>379</v>
      </c>
      <c r="AE382" t="b">
        <f>OR(Tabla61311[[#This Row],[Tiempo_lineal (ns)]]&gt;$O$508,Tabla61311[[#This Row],[Tiempo_lineal (ns)]]&lt;$O$509)</f>
        <v>0</v>
      </c>
      <c r="AF382" s="6" t="b">
        <f>OR(Tabla61311[[#This Row],[Tiempo_normal (ns)]]&gt;$P$508,Tabla61311[[#This Row],[Tiempo_normal (ns)]]&lt;$P$509)</f>
        <v>0</v>
      </c>
    </row>
    <row r="383" spans="2:32" x14ac:dyDescent="0.3">
      <c r="B383">
        <v>380</v>
      </c>
      <c r="C383">
        <v>5541</v>
      </c>
      <c r="D383">
        <v>5047</v>
      </c>
      <c r="E383">
        <v>380</v>
      </c>
      <c r="F383">
        <v>43362</v>
      </c>
      <c r="G383">
        <v>41982</v>
      </c>
      <c r="H383">
        <v>380</v>
      </c>
      <c r="I383">
        <v>386662</v>
      </c>
      <c r="J383">
        <v>393366</v>
      </c>
      <c r="K383">
        <v>380</v>
      </c>
      <c r="L383" s="35">
        <v>4041550</v>
      </c>
      <c r="M383" s="35">
        <v>3962440</v>
      </c>
      <c r="N383">
        <v>380</v>
      </c>
      <c r="O383" s="35">
        <v>41500700</v>
      </c>
      <c r="P383" s="35">
        <v>40594700</v>
      </c>
      <c r="R383" s="7">
        <v>380</v>
      </c>
      <c r="S383" t="b">
        <f>OR(Tabla197[[#This Row],[Tiempo_lineal (ns)]]&gt;$C$508,Tabla197[[#This Row],[Tiempo_lineal (ns)]]&lt;$C$509)</f>
        <v>0</v>
      </c>
      <c r="T383" t="b">
        <f>OR(Tabla197[[#This Row],[Tiempo_normal (ns)]]&gt;$D$508,Tabla197[[#This Row],[Tiempo_normal (ns)]]&lt;$D$509)</f>
        <v>0</v>
      </c>
      <c r="U383" s="7">
        <v>380</v>
      </c>
      <c r="V383" t="b">
        <f>OR(Tabla3108[[#This Row],[Tiempo_lineal (ns)]]&gt;$F$508,Tabla3108[[#This Row],[Tiempo_lineal (ns)]]&lt;$F$509)</f>
        <v>0</v>
      </c>
      <c r="W383" t="b">
        <f>OR(Tabla3108[[#This Row],[Tiempo_normal (ns)]]&gt;$G$508,Tabla3108[[#This Row],[Tiempo_normal (ns)]]&lt;$G$509)</f>
        <v>1</v>
      </c>
      <c r="X383" s="7">
        <v>380</v>
      </c>
      <c r="Y383" t="b">
        <f>OR(Tabla4119[[#This Row],[Tiempo_lineal (ns)]]&gt;$I$508,Tabla4119[[#This Row],[Tiempo_lineal (ns)]]&lt;$I$509)</f>
        <v>0</v>
      </c>
      <c r="Z383" t="b">
        <f>OR(Tabla4119[[#This Row],[Tiempo_normal (ns)]]&gt;$J$508,Tabla4119[[#This Row],[Tiempo_normal (ns)]]&lt;$J$509)</f>
        <v>0</v>
      </c>
      <c r="AA383" s="7">
        <v>380</v>
      </c>
      <c r="AB383" t="b">
        <f>OR(Tabla51210[[#This Row],[Tiempo_lineal (ns)]]&gt;$L$508,Tabla51210[[#This Row],[Tiempo_lineal (ns)]]&lt;$L$509)</f>
        <v>0</v>
      </c>
      <c r="AC383" t="b">
        <f>OR(Tabla51210[[#This Row],[Tiempo_normal (ns)]]&gt;$M$508,Tabla51210[[#This Row],[Tiempo_normal (ns)]]&lt;$M$509)</f>
        <v>0</v>
      </c>
      <c r="AD383" s="7">
        <v>380</v>
      </c>
      <c r="AE383" t="b">
        <f>OR(Tabla61311[[#This Row],[Tiempo_lineal (ns)]]&gt;$O$508,Tabla61311[[#This Row],[Tiempo_lineal (ns)]]&lt;$O$509)</f>
        <v>0</v>
      </c>
      <c r="AF383" s="6" t="b">
        <f>OR(Tabla61311[[#This Row],[Tiempo_normal (ns)]]&gt;$P$508,Tabla61311[[#This Row],[Tiempo_normal (ns)]]&lt;$P$509)</f>
        <v>0</v>
      </c>
    </row>
    <row r="384" spans="2:32" x14ac:dyDescent="0.3">
      <c r="B384">
        <v>381</v>
      </c>
      <c r="C384">
        <v>5805</v>
      </c>
      <c r="D384">
        <v>5033</v>
      </c>
      <c r="E384">
        <v>381</v>
      </c>
      <c r="F384">
        <v>38950</v>
      </c>
      <c r="G384">
        <v>37874</v>
      </c>
      <c r="H384">
        <v>381</v>
      </c>
      <c r="I384">
        <v>405387</v>
      </c>
      <c r="J384">
        <v>417416</v>
      </c>
      <c r="K384">
        <v>381</v>
      </c>
      <c r="L384" s="35">
        <v>4417780</v>
      </c>
      <c r="M384" s="35">
        <v>3882600</v>
      </c>
      <c r="N384">
        <v>381</v>
      </c>
      <c r="O384" s="35">
        <v>44092600</v>
      </c>
      <c r="P384" s="35">
        <v>41508500</v>
      </c>
      <c r="R384" s="5">
        <v>381</v>
      </c>
      <c r="S384" t="b">
        <f>OR(Tabla197[[#This Row],[Tiempo_lineal (ns)]]&gt;$C$508,Tabla197[[#This Row],[Tiempo_lineal (ns)]]&lt;$C$509)</f>
        <v>0</v>
      </c>
      <c r="T384" t="b">
        <f>OR(Tabla197[[#This Row],[Tiempo_normal (ns)]]&gt;$D$508,Tabla197[[#This Row],[Tiempo_normal (ns)]]&lt;$D$509)</f>
        <v>0</v>
      </c>
      <c r="U384" s="5">
        <v>381</v>
      </c>
      <c r="V384" t="b">
        <f>OR(Tabla3108[[#This Row],[Tiempo_lineal (ns)]]&gt;$F$508,Tabla3108[[#This Row],[Tiempo_lineal (ns)]]&lt;$F$509)</f>
        <v>0</v>
      </c>
      <c r="W384" t="b">
        <f>OR(Tabla3108[[#This Row],[Tiempo_normal (ns)]]&gt;$G$508,Tabla3108[[#This Row],[Tiempo_normal (ns)]]&lt;$G$509)</f>
        <v>0</v>
      </c>
      <c r="X384" s="5">
        <v>381</v>
      </c>
      <c r="Y384" t="b">
        <f>OR(Tabla4119[[#This Row],[Tiempo_lineal (ns)]]&gt;$I$508,Tabla4119[[#This Row],[Tiempo_lineal (ns)]]&lt;$I$509)</f>
        <v>0</v>
      </c>
      <c r="Z384" t="b">
        <f>OR(Tabla4119[[#This Row],[Tiempo_normal (ns)]]&gt;$J$508,Tabla4119[[#This Row],[Tiempo_normal (ns)]]&lt;$J$509)</f>
        <v>0</v>
      </c>
      <c r="AA384" s="5">
        <v>381</v>
      </c>
      <c r="AB384" t="b">
        <f>OR(Tabla51210[[#This Row],[Tiempo_lineal (ns)]]&gt;$L$508,Tabla51210[[#This Row],[Tiempo_lineal (ns)]]&lt;$L$509)</f>
        <v>0</v>
      </c>
      <c r="AC384" t="b">
        <f>OR(Tabla51210[[#This Row],[Tiempo_normal (ns)]]&gt;$M$508,Tabla51210[[#This Row],[Tiempo_normal (ns)]]&lt;$M$509)</f>
        <v>0</v>
      </c>
      <c r="AD384" s="5">
        <v>381</v>
      </c>
      <c r="AE384" t="b">
        <f>OR(Tabla61311[[#This Row],[Tiempo_lineal (ns)]]&gt;$O$508,Tabla61311[[#This Row],[Tiempo_lineal (ns)]]&lt;$O$509)</f>
        <v>0</v>
      </c>
      <c r="AF384" s="6" t="b">
        <f>OR(Tabla61311[[#This Row],[Tiempo_normal (ns)]]&gt;$P$508,Tabla61311[[#This Row],[Tiempo_normal (ns)]]&lt;$P$509)</f>
        <v>0</v>
      </c>
    </row>
    <row r="385" spans="2:32" x14ac:dyDescent="0.3">
      <c r="B385">
        <v>382</v>
      </c>
      <c r="C385">
        <v>5339</v>
      </c>
      <c r="D385">
        <v>5051</v>
      </c>
      <c r="E385">
        <v>382</v>
      </c>
      <c r="F385">
        <v>39339</v>
      </c>
      <c r="G385">
        <v>37960</v>
      </c>
      <c r="H385">
        <v>382</v>
      </c>
      <c r="I385">
        <v>403247</v>
      </c>
      <c r="J385">
        <v>395390</v>
      </c>
      <c r="K385">
        <v>382</v>
      </c>
      <c r="L385" s="35">
        <v>4215030</v>
      </c>
      <c r="M385" s="35">
        <v>4679150</v>
      </c>
      <c r="N385">
        <v>382</v>
      </c>
      <c r="O385" s="35">
        <v>41210300</v>
      </c>
      <c r="P385" s="35">
        <v>40802500</v>
      </c>
      <c r="R385" s="7">
        <v>382</v>
      </c>
      <c r="S385" t="b">
        <f>OR(Tabla197[[#This Row],[Tiempo_lineal (ns)]]&gt;$C$508,Tabla197[[#This Row],[Tiempo_lineal (ns)]]&lt;$C$509)</f>
        <v>0</v>
      </c>
      <c r="T385" t="b">
        <f>OR(Tabla197[[#This Row],[Tiempo_normal (ns)]]&gt;$D$508,Tabla197[[#This Row],[Tiempo_normal (ns)]]&lt;$D$509)</f>
        <v>0</v>
      </c>
      <c r="U385" s="7">
        <v>382</v>
      </c>
      <c r="V385" t="b">
        <f>OR(Tabla3108[[#This Row],[Tiempo_lineal (ns)]]&gt;$F$508,Tabla3108[[#This Row],[Tiempo_lineal (ns)]]&lt;$F$509)</f>
        <v>0</v>
      </c>
      <c r="W385" t="b">
        <f>OR(Tabla3108[[#This Row],[Tiempo_normal (ns)]]&gt;$G$508,Tabla3108[[#This Row],[Tiempo_normal (ns)]]&lt;$G$509)</f>
        <v>0</v>
      </c>
      <c r="X385" s="7">
        <v>382</v>
      </c>
      <c r="Y385" t="b">
        <f>OR(Tabla4119[[#This Row],[Tiempo_lineal (ns)]]&gt;$I$508,Tabla4119[[#This Row],[Tiempo_lineal (ns)]]&lt;$I$509)</f>
        <v>0</v>
      </c>
      <c r="Z385" t="b">
        <f>OR(Tabla4119[[#This Row],[Tiempo_normal (ns)]]&gt;$J$508,Tabla4119[[#This Row],[Tiempo_normal (ns)]]&lt;$J$509)</f>
        <v>0</v>
      </c>
      <c r="AA385" s="7">
        <v>382</v>
      </c>
      <c r="AB385" t="b">
        <f>OR(Tabla51210[[#This Row],[Tiempo_lineal (ns)]]&gt;$L$508,Tabla51210[[#This Row],[Tiempo_lineal (ns)]]&lt;$L$509)</f>
        <v>0</v>
      </c>
      <c r="AC385" t="b">
        <f>OR(Tabla51210[[#This Row],[Tiempo_normal (ns)]]&gt;$M$508,Tabla51210[[#This Row],[Tiempo_normal (ns)]]&lt;$M$509)</f>
        <v>0</v>
      </c>
      <c r="AD385" s="7">
        <v>382</v>
      </c>
      <c r="AE385" t="b">
        <f>OR(Tabla61311[[#This Row],[Tiempo_lineal (ns)]]&gt;$O$508,Tabla61311[[#This Row],[Tiempo_lineal (ns)]]&lt;$O$509)</f>
        <v>0</v>
      </c>
      <c r="AF385" s="6" t="b">
        <f>OR(Tabla61311[[#This Row],[Tiempo_normal (ns)]]&gt;$P$508,Tabla61311[[#This Row],[Tiempo_normal (ns)]]&lt;$P$509)</f>
        <v>0</v>
      </c>
    </row>
    <row r="386" spans="2:32" x14ac:dyDescent="0.3">
      <c r="B386">
        <v>383</v>
      </c>
      <c r="C386">
        <v>5484</v>
      </c>
      <c r="D386">
        <v>5150</v>
      </c>
      <c r="E386">
        <v>383</v>
      </c>
      <c r="F386">
        <v>39154</v>
      </c>
      <c r="G386">
        <v>37765</v>
      </c>
      <c r="H386">
        <v>383</v>
      </c>
      <c r="I386">
        <v>400539</v>
      </c>
      <c r="J386">
        <v>395071</v>
      </c>
      <c r="K386">
        <v>383</v>
      </c>
      <c r="L386" s="35">
        <v>4040650</v>
      </c>
      <c r="M386" s="35">
        <v>4112550</v>
      </c>
      <c r="N386">
        <v>383</v>
      </c>
      <c r="O386" s="35">
        <v>42987800</v>
      </c>
      <c r="P386" s="35">
        <v>42628700</v>
      </c>
      <c r="R386" s="5">
        <v>383</v>
      </c>
      <c r="S386" t="b">
        <f>OR(Tabla197[[#This Row],[Tiempo_lineal (ns)]]&gt;$C$508,Tabla197[[#This Row],[Tiempo_lineal (ns)]]&lt;$C$509)</f>
        <v>0</v>
      </c>
      <c r="T386" t="b">
        <f>OR(Tabla197[[#This Row],[Tiempo_normal (ns)]]&gt;$D$508,Tabla197[[#This Row],[Tiempo_normal (ns)]]&lt;$D$509)</f>
        <v>0</v>
      </c>
      <c r="U386" s="5">
        <v>383</v>
      </c>
      <c r="V386" t="b">
        <f>OR(Tabla3108[[#This Row],[Tiempo_lineal (ns)]]&gt;$F$508,Tabla3108[[#This Row],[Tiempo_lineal (ns)]]&lt;$F$509)</f>
        <v>0</v>
      </c>
      <c r="W386" t="b">
        <f>OR(Tabla3108[[#This Row],[Tiempo_normal (ns)]]&gt;$G$508,Tabla3108[[#This Row],[Tiempo_normal (ns)]]&lt;$G$509)</f>
        <v>0</v>
      </c>
      <c r="X386" s="5">
        <v>383</v>
      </c>
      <c r="Y386" t="b">
        <f>OR(Tabla4119[[#This Row],[Tiempo_lineal (ns)]]&gt;$I$508,Tabla4119[[#This Row],[Tiempo_lineal (ns)]]&lt;$I$509)</f>
        <v>0</v>
      </c>
      <c r="Z386" t="b">
        <f>OR(Tabla4119[[#This Row],[Tiempo_normal (ns)]]&gt;$J$508,Tabla4119[[#This Row],[Tiempo_normal (ns)]]&lt;$J$509)</f>
        <v>0</v>
      </c>
      <c r="AA386" s="5">
        <v>383</v>
      </c>
      <c r="AB386" t="b">
        <f>OR(Tabla51210[[#This Row],[Tiempo_lineal (ns)]]&gt;$L$508,Tabla51210[[#This Row],[Tiempo_lineal (ns)]]&lt;$L$509)</f>
        <v>0</v>
      </c>
      <c r="AC386" t="b">
        <f>OR(Tabla51210[[#This Row],[Tiempo_normal (ns)]]&gt;$M$508,Tabla51210[[#This Row],[Tiempo_normal (ns)]]&lt;$M$509)</f>
        <v>0</v>
      </c>
      <c r="AD386" s="5">
        <v>383</v>
      </c>
      <c r="AE386" t="b">
        <f>OR(Tabla61311[[#This Row],[Tiempo_lineal (ns)]]&gt;$O$508,Tabla61311[[#This Row],[Tiempo_lineal (ns)]]&lt;$O$509)</f>
        <v>0</v>
      </c>
      <c r="AF386" s="6" t="b">
        <f>OR(Tabla61311[[#This Row],[Tiempo_normal (ns)]]&gt;$P$508,Tabla61311[[#This Row],[Tiempo_normal (ns)]]&lt;$P$509)</f>
        <v>0</v>
      </c>
    </row>
    <row r="387" spans="2:32" x14ac:dyDescent="0.3">
      <c r="B387">
        <v>384</v>
      </c>
      <c r="C387">
        <v>5585</v>
      </c>
      <c r="D387">
        <v>5120</v>
      </c>
      <c r="E387">
        <v>384</v>
      </c>
      <c r="F387">
        <v>39029</v>
      </c>
      <c r="G387">
        <v>37596</v>
      </c>
      <c r="H387">
        <v>384</v>
      </c>
      <c r="I387">
        <v>391726</v>
      </c>
      <c r="J387">
        <v>384179</v>
      </c>
      <c r="K387">
        <v>384</v>
      </c>
      <c r="L387" s="35">
        <v>4292720</v>
      </c>
      <c r="M387" s="35">
        <v>4581730</v>
      </c>
      <c r="N387">
        <v>384</v>
      </c>
      <c r="O387" s="35">
        <v>41931300</v>
      </c>
      <c r="P387" s="35">
        <v>46648700</v>
      </c>
      <c r="R387" s="7">
        <v>384</v>
      </c>
      <c r="S387" t="b">
        <f>OR(Tabla197[[#This Row],[Tiempo_lineal (ns)]]&gt;$C$508,Tabla197[[#This Row],[Tiempo_lineal (ns)]]&lt;$C$509)</f>
        <v>0</v>
      </c>
      <c r="T387" t="b">
        <f>OR(Tabla197[[#This Row],[Tiempo_normal (ns)]]&gt;$D$508,Tabla197[[#This Row],[Tiempo_normal (ns)]]&lt;$D$509)</f>
        <v>0</v>
      </c>
      <c r="U387" s="7">
        <v>384</v>
      </c>
      <c r="V387" t="b">
        <f>OR(Tabla3108[[#This Row],[Tiempo_lineal (ns)]]&gt;$F$508,Tabla3108[[#This Row],[Tiempo_lineal (ns)]]&lt;$F$509)</f>
        <v>0</v>
      </c>
      <c r="W387" t="b">
        <f>OR(Tabla3108[[#This Row],[Tiempo_normal (ns)]]&gt;$G$508,Tabla3108[[#This Row],[Tiempo_normal (ns)]]&lt;$G$509)</f>
        <v>0</v>
      </c>
      <c r="X387" s="7">
        <v>384</v>
      </c>
      <c r="Y387" t="b">
        <f>OR(Tabla4119[[#This Row],[Tiempo_lineal (ns)]]&gt;$I$508,Tabla4119[[#This Row],[Tiempo_lineal (ns)]]&lt;$I$509)</f>
        <v>0</v>
      </c>
      <c r="Z387" t="b">
        <f>OR(Tabla4119[[#This Row],[Tiempo_normal (ns)]]&gt;$J$508,Tabla4119[[#This Row],[Tiempo_normal (ns)]]&lt;$J$509)</f>
        <v>0</v>
      </c>
      <c r="AA387" s="7">
        <v>384</v>
      </c>
      <c r="AB387" t="b">
        <f>OR(Tabla51210[[#This Row],[Tiempo_lineal (ns)]]&gt;$L$508,Tabla51210[[#This Row],[Tiempo_lineal (ns)]]&lt;$L$509)</f>
        <v>0</v>
      </c>
      <c r="AC387" t="b">
        <f>OR(Tabla51210[[#This Row],[Tiempo_normal (ns)]]&gt;$M$508,Tabla51210[[#This Row],[Tiempo_normal (ns)]]&lt;$M$509)</f>
        <v>0</v>
      </c>
      <c r="AD387" s="7">
        <v>384</v>
      </c>
      <c r="AE387" t="b">
        <f>OR(Tabla61311[[#This Row],[Tiempo_lineal (ns)]]&gt;$O$508,Tabla61311[[#This Row],[Tiempo_lineal (ns)]]&lt;$O$509)</f>
        <v>0</v>
      </c>
      <c r="AF387" s="6" t="b">
        <f>OR(Tabla61311[[#This Row],[Tiempo_normal (ns)]]&gt;$P$508,Tabla61311[[#This Row],[Tiempo_normal (ns)]]&lt;$P$509)</f>
        <v>1</v>
      </c>
    </row>
    <row r="388" spans="2:32" x14ac:dyDescent="0.3">
      <c r="B388">
        <v>385</v>
      </c>
      <c r="C388">
        <v>5974</v>
      </c>
      <c r="D388">
        <v>4199</v>
      </c>
      <c r="E388">
        <v>385</v>
      </c>
      <c r="F388">
        <v>38830</v>
      </c>
      <c r="G388">
        <v>38154</v>
      </c>
      <c r="H388">
        <v>385</v>
      </c>
      <c r="I388">
        <v>386765</v>
      </c>
      <c r="J388">
        <v>379030</v>
      </c>
      <c r="K388">
        <v>385</v>
      </c>
      <c r="L388" s="35">
        <v>4171650</v>
      </c>
      <c r="M388" s="35">
        <v>3909160</v>
      </c>
      <c r="N388">
        <v>385</v>
      </c>
      <c r="O388" s="35">
        <v>41293200</v>
      </c>
      <c r="P388" s="35">
        <v>42346300</v>
      </c>
      <c r="R388" s="5">
        <v>385</v>
      </c>
      <c r="S388" t="b">
        <f>OR(Tabla197[[#This Row],[Tiempo_lineal (ns)]]&gt;$C$508,Tabla197[[#This Row],[Tiempo_lineal (ns)]]&lt;$C$509)</f>
        <v>1</v>
      </c>
      <c r="T388" t="b">
        <f>OR(Tabla197[[#This Row],[Tiempo_normal (ns)]]&gt;$D$508,Tabla197[[#This Row],[Tiempo_normal (ns)]]&lt;$D$509)</f>
        <v>0</v>
      </c>
      <c r="U388" s="5">
        <v>385</v>
      </c>
      <c r="V388" t="b">
        <f>OR(Tabla3108[[#This Row],[Tiempo_lineal (ns)]]&gt;$F$508,Tabla3108[[#This Row],[Tiempo_lineal (ns)]]&lt;$F$509)</f>
        <v>0</v>
      </c>
      <c r="W388" t="b">
        <f>OR(Tabla3108[[#This Row],[Tiempo_normal (ns)]]&gt;$G$508,Tabla3108[[#This Row],[Tiempo_normal (ns)]]&lt;$G$509)</f>
        <v>0</v>
      </c>
      <c r="X388" s="5">
        <v>385</v>
      </c>
      <c r="Y388" t="b">
        <f>OR(Tabla4119[[#This Row],[Tiempo_lineal (ns)]]&gt;$I$508,Tabla4119[[#This Row],[Tiempo_lineal (ns)]]&lt;$I$509)</f>
        <v>0</v>
      </c>
      <c r="Z388" t="b">
        <f>OR(Tabla4119[[#This Row],[Tiempo_normal (ns)]]&gt;$J$508,Tabla4119[[#This Row],[Tiempo_normal (ns)]]&lt;$J$509)</f>
        <v>0</v>
      </c>
      <c r="AA388" s="5">
        <v>385</v>
      </c>
      <c r="AB388" t="b">
        <f>OR(Tabla51210[[#This Row],[Tiempo_lineal (ns)]]&gt;$L$508,Tabla51210[[#This Row],[Tiempo_lineal (ns)]]&lt;$L$509)</f>
        <v>0</v>
      </c>
      <c r="AC388" t="b">
        <f>OR(Tabla51210[[#This Row],[Tiempo_normal (ns)]]&gt;$M$508,Tabla51210[[#This Row],[Tiempo_normal (ns)]]&lt;$M$509)</f>
        <v>0</v>
      </c>
      <c r="AD388" s="5">
        <v>385</v>
      </c>
      <c r="AE388" t="b">
        <f>OR(Tabla61311[[#This Row],[Tiempo_lineal (ns)]]&gt;$O$508,Tabla61311[[#This Row],[Tiempo_lineal (ns)]]&lt;$O$509)</f>
        <v>0</v>
      </c>
      <c r="AF388" s="6" t="b">
        <f>OR(Tabla61311[[#This Row],[Tiempo_normal (ns)]]&gt;$P$508,Tabla61311[[#This Row],[Tiempo_normal (ns)]]&lt;$P$509)</f>
        <v>0</v>
      </c>
    </row>
    <row r="389" spans="2:32" x14ac:dyDescent="0.3">
      <c r="B389">
        <v>386</v>
      </c>
      <c r="C389">
        <v>4632</v>
      </c>
      <c r="D389">
        <v>3965</v>
      </c>
      <c r="E389">
        <v>386</v>
      </c>
      <c r="F389">
        <v>39484</v>
      </c>
      <c r="G389">
        <v>37862</v>
      </c>
      <c r="H389">
        <v>386</v>
      </c>
      <c r="I389">
        <v>430060</v>
      </c>
      <c r="J389">
        <v>375232</v>
      </c>
      <c r="K389">
        <v>386</v>
      </c>
      <c r="L389" s="35">
        <v>4204660</v>
      </c>
      <c r="M389" s="35">
        <v>3958930</v>
      </c>
      <c r="N389">
        <v>386</v>
      </c>
      <c r="O389" s="35">
        <v>42108200</v>
      </c>
      <c r="P389" s="35">
        <v>40627200</v>
      </c>
      <c r="R389" s="7">
        <v>386</v>
      </c>
      <c r="S389" t="b">
        <f>OR(Tabla197[[#This Row],[Tiempo_lineal (ns)]]&gt;$C$508,Tabla197[[#This Row],[Tiempo_lineal (ns)]]&lt;$C$509)</f>
        <v>0</v>
      </c>
      <c r="T389" t="b">
        <f>OR(Tabla197[[#This Row],[Tiempo_normal (ns)]]&gt;$D$508,Tabla197[[#This Row],[Tiempo_normal (ns)]]&lt;$D$509)</f>
        <v>0</v>
      </c>
      <c r="U389" s="7">
        <v>386</v>
      </c>
      <c r="V389" t="b">
        <f>OR(Tabla3108[[#This Row],[Tiempo_lineal (ns)]]&gt;$F$508,Tabla3108[[#This Row],[Tiempo_lineal (ns)]]&lt;$F$509)</f>
        <v>0</v>
      </c>
      <c r="W389" t="b">
        <f>OR(Tabla3108[[#This Row],[Tiempo_normal (ns)]]&gt;$G$508,Tabla3108[[#This Row],[Tiempo_normal (ns)]]&lt;$G$509)</f>
        <v>0</v>
      </c>
      <c r="X389" s="7">
        <v>386</v>
      </c>
      <c r="Y389" t="b">
        <f>OR(Tabla4119[[#This Row],[Tiempo_lineal (ns)]]&gt;$I$508,Tabla4119[[#This Row],[Tiempo_lineal (ns)]]&lt;$I$509)</f>
        <v>0</v>
      </c>
      <c r="Z389" t="b">
        <f>OR(Tabla4119[[#This Row],[Tiempo_normal (ns)]]&gt;$J$508,Tabla4119[[#This Row],[Tiempo_normal (ns)]]&lt;$J$509)</f>
        <v>0</v>
      </c>
      <c r="AA389" s="7">
        <v>386</v>
      </c>
      <c r="AB389" t="b">
        <f>OR(Tabla51210[[#This Row],[Tiempo_lineal (ns)]]&gt;$L$508,Tabla51210[[#This Row],[Tiempo_lineal (ns)]]&lt;$L$509)</f>
        <v>0</v>
      </c>
      <c r="AC389" t="b">
        <f>OR(Tabla51210[[#This Row],[Tiempo_normal (ns)]]&gt;$M$508,Tabla51210[[#This Row],[Tiempo_normal (ns)]]&lt;$M$509)</f>
        <v>0</v>
      </c>
      <c r="AD389" s="7">
        <v>386</v>
      </c>
      <c r="AE389" t="b">
        <f>OR(Tabla61311[[#This Row],[Tiempo_lineal (ns)]]&gt;$O$508,Tabla61311[[#This Row],[Tiempo_lineal (ns)]]&lt;$O$509)</f>
        <v>0</v>
      </c>
      <c r="AF389" s="6" t="b">
        <f>OR(Tabla61311[[#This Row],[Tiempo_normal (ns)]]&gt;$P$508,Tabla61311[[#This Row],[Tiempo_normal (ns)]]&lt;$P$509)</f>
        <v>0</v>
      </c>
    </row>
    <row r="390" spans="2:32" x14ac:dyDescent="0.3">
      <c r="B390">
        <v>387</v>
      </c>
      <c r="C390">
        <v>4401</v>
      </c>
      <c r="D390">
        <v>3919</v>
      </c>
      <c r="E390">
        <v>387</v>
      </c>
      <c r="F390">
        <v>39317</v>
      </c>
      <c r="G390">
        <v>37843</v>
      </c>
      <c r="H390">
        <v>387</v>
      </c>
      <c r="I390">
        <v>397617</v>
      </c>
      <c r="J390">
        <v>387828</v>
      </c>
      <c r="K390">
        <v>387</v>
      </c>
      <c r="L390" s="35">
        <v>4061940</v>
      </c>
      <c r="M390" s="35">
        <v>4152140</v>
      </c>
      <c r="N390">
        <v>387</v>
      </c>
      <c r="O390" s="35">
        <v>45679700</v>
      </c>
      <c r="P390" s="35">
        <v>40851500</v>
      </c>
      <c r="R390" s="5">
        <v>387</v>
      </c>
      <c r="S390" t="b">
        <f>OR(Tabla197[[#This Row],[Tiempo_lineal (ns)]]&gt;$C$508,Tabla197[[#This Row],[Tiempo_lineal (ns)]]&lt;$C$509)</f>
        <v>0</v>
      </c>
      <c r="T390" t="b">
        <f>OR(Tabla197[[#This Row],[Tiempo_normal (ns)]]&gt;$D$508,Tabla197[[#This Row],[Tiempo_normal (ns)]]&lt;$D$509)</f>
        <v>0</v>
      </c>
      <c r="U390" s="5">
        <v>387</v>
      </c>
      <c r="V390" t="b">
        <f>OR(Tabla3108[[#This Row],[Tiempo_lineal (ns)]]&gt;$F$508,Tabla3108[[#This Row],[Tiempo_lineal (ns)]]&lt;$F$509)</f>
        <v>0</v>
      </c>
      <c r="W390" t="b">
        <f>OR(Tabla3108[[#This Row],[Tiempo_normal (ns)]]&gt;$G$508,Tabla3108[[#This Row],[Tiempo_normal (ns)]]&lt;$G$509)</f>
        <v>0</v>
      </c>
      <c r="X390" s="5">
        <v>387</v>
      </c>
      <c r="Y390" t="b">
        <f>OR(Tabla4119[[#This Row],[Tiempo_lineal (ns)]]&gt;$I$508,Tabla4119[[#This Row],[Tiempo_lineal (ns)]]&lt;$I$509)</f>
        <v>0</v>
      </c>
      <c r="Z390" t="b">
        <f>OR(Tabla4119[[#This Row],[Tiempo_normal (ns)]]&gt;$J$508,Tabla4119[[#This Row],[Tiempo_normal (ns)]]&lt;$J$509)</f>
        <v>0</v>
      </c>
      <c r="AA390" s="5">
        <v>387</v>
      </c>
      <c r="AB390" t="b">
        <f>OR(Tabla51210[[#This Row],[Tiempo_lineal (ns)]]&gt;$L$508,Tabla51210[[#This Row],[Tiempo_lineal (ns)]]&lt;$L$509)</f>
        <v>0</v>
      </c>
      <c r="AC390" t="b">
        <f>OR(Tabla51210[[#This Row],[Tiempo_normal (ns)]]&gt;$M$508,Tabla51210[[#This Row],[Tiempo_normal (ns)]]&lt;$M$509)</f>
        <v>0</v>
      </c>
      <c r="AD390" s="5">
        <v>387</v>
      </c>
      <c r="AE390" t="b">
        <f>OR(Tabla61311[[#This Row],[Tiempo_lineal (ns)]]&gt;$O$508,Tabla61311[[#This Row],[Tiempo_lineal (ns)]]&lt;$O$509)</f>
        <v>0</v>
      </c>
      <c r="AF390" s="6" t="b">
        <f>OR(Tabla61311[[#This Row],[Tiempo_normal (ns)]]&gt;$P$508,Tabla61311[[#This Row],[Tiempo_normal (ns)]]&lt;$P$509)</f>
        <v>0</v>
      </c>
    </row>
    <row r="391" spans="2:32" x14ac:dyDescent="0.3">
      <c r="B391">
        <v>388</v>
      </c>
      <c r="C391">
        <v>4684</v>
      </c>
      <c r="D391">
        <v>3895</v>
      </c>
      <c r="E391">
        <v>388</v>
      </c>
      <c r="F391">
        <v>38913</v>
      </c>
      <c r="G391">
        <v>37395</v>
      </c>
      <c r="H391">
        <v>388</v>
      </c>
      <c r="I391">
        <v>396791</v>
      </c>
      <c r="J391">
        <v>485023</v>
      </c>
      <c r="K391">
        <v>388</v>
      </c>
      <c r="L391" s="35">
        <v>4171050</v>
      </c>
      <c r="M391" s="35">
        <v>4044140</v>
      </c>
      <c r="N391">
        <v>388</v>
      </c>
      <c r="O391" s="35">
        <v>40323300</v>
      </c>
      <c r="P391" s="35">
        <v>42601500</v>
      </c>
      <c r="R391" s="7">
        <v>388</v>
      </c>
      <c r="S391" t="b">
        <f>OR(Tabla197[[#This Row],[Tiempo_lineal (ns)]]&gt;$C$508,Tabla197[[#This Row],[Tiempo_lineal (ns)]]&lt;$C$509)</f>
        <v>0</v>
      </c>
      <c r="T391" t="b">
        <f>OR(Tabla197[[#This Row],[Tiempo_normal (ns)]]&gt;$D$508,Tabla197[[#This Row],[Tiempo_normal (ns)]]&lt;$D$509)</f>
        <v>0</v>
      </c>
      <c r="U391" s="7">
        <v>388</v>
      </c>
      <c r="V391" t="b">
        <f>OR(Tabla3108[[#This Row],[Tiempo_lineal (ns)]]&gt;$F$508,Tabla3108[[#This Row],[Tiempo_lineal (ns)]]&lt;$F$509)</f>
        <v>0</v>
      </c>
      <c r="W391" t="b">
        <f>OR(Tabla3108[[#This Row],[Tiempo_normal (ns)]]&gt;$G$508,Tabla3108[[#This Row],[Tiempo_normal (ns)]]&lt;$G$509)</f>
        <v>0</v>
      </c>
      <c r="X391" s="7">
        <v>388</v>
      </c>
      <c r="Y391" t="b">
        <f>OR(Tabla4119[[#This Row],[Tiempo_lineal (ns)]]&gt;$I$508,Tabla4119[[#This Row],[Tiempo_lineal (ns)]]&lt;$I$509)</f>
        <v>0</v>
      </c>
      <c r="Z391" t="b">
        <f>OR(Tabla4119[[#This Row],[Tiempo_normal (ns)]]&gt;$J$508,Tabla4119[[#This Row],[Tiempo_normal (ns)]]&lt;$J$509)</f>
        <v>0</v>
      </c>
      <c r="AA391" s="7">
        <v>388</v>
      </c>
      <c r="AB391" t="b">
        <f>OR(Tabla51210[[#This Row],[Tiempo_lineal (ns)]]&gt;$L$508,Tabla51210[[#This Row],[Tiempo_lineal (ns)]]&lt;$L$509)</f>
        <v>0</v>
      </c>
      <c r="AC391" t="b">
        <f>OR(Tabla51210[[#This Row],[Tiempo_normal (ns)]]&gt;$M$508,Tabla51210[[#This Row],[Tiempo_normal (ns)]]&lt;$M$509)</f>
        <v>0</v>
      </c>
      <c r="AD391" s="7">
        <v>388</v>
      </c>
      <c r="AE391" t="b">
        <f>OR(Tabla61311[[#This Row],[Tiempo_lineal (ns)]]&gt;$O$508,Tabla61311[[#This Row],[Tiempo_lineal (ns)]]&lt;$O$509)</f>
        <v>0</v>
      </c>
      <c r="AF391" s="6" t="b">
        <f>OR(Tabla61311[[#This Row],[Tiempo_normal (ns)]]&gt;$P$508,Tabla61311[[#This Row],[Tiempo_normal (ns)]]&lt;$P$509)</f>
        <v>0</v>
      </c>
    </row>
    <row r="392" spans="2:32" x14ac:dyDescent="0.3">
      <c r="B392">
        <v>389</v>
      </c>
      <c r="C392">
        <v>6178</v>
      </c>
      <c r="D392">
        <v>4418</v>
      </c>
      <c r="E392">
        <v>389</v>
      </c>
      <c r="F392">
        <v>38362</v>
      </c>
      <c r="G392">
        <v>37412</v>
      </c>
      <c r="H392">
        <v>389</v>
      </c>
      <c r="I392">
        <v>451367</v>
      </c>
      <c r="J392">
        <v>402480</v>
      </c>
      <c r="K392">
        <v>389</v>
      </c>
      <c r="L392" s="35">
        <v>4173800</v>
      </c>
      <c r="M392" s="35">
        <v>3966380</v>
      </c>
      <c r="N392">
        <v>389</v>
      </c>
      <c r="O392" s="35">
        <v>42335600</v>
      </c>
      <c r="P392" s="35">
        <v>41456200</v>
      </c>
      <c r="R392" s="5">
        <v>389</v>
      </c>
      <c r="S392" t="b">
        <f>OR(Tabla197[[#This Row],[Tiempo_lineal (ns)]]&gt;$C$508,Tabla197[[#This Row],[Tiempo_lineal (ns)]]&lt;$C$509)</f>
        <v>1</v>
      </c>
      <c r="T392" t="b">
        <f>OR(Tabla197[[#This Row],[Tiempo_normal (ns)]]&gt;$D$508,Tabla197[[#This Row],[Tiempo_normal (ns)]]&lt;$D$509)</f>
        <v>0</v>
      </c>
      <c r="U392" s="5">
        <v>389</v>
      </c>
      <c r="V392" t="b">
        <f>OR(Tabla3108[[#This Row],[Tiempo_lineal (ns)]]&gt;$F$508,Tabla3108[[#This Row],[Tiempo_lineal (ns)]]&lt;$F$509)</f>
        <v>0</v>
      </c>
      <c r="W392" t="b">
        <f>OR(Tabla3108[[#This Row],[Tiempo_normal (ns)]]&gt;$G$508,Tabla3108[[#This Row],[Tiempo_normal (ns)]]&lt;$G$509)</f>
        <v>0</v>
      </c>
      <c r="X392" s="5">
        <v>389</v>
      </c>
      <c r="Y392" t="b">
        <f>OR(Tabla4119[[#This Row],[Tiempo_lineal (ns)]]&gt;$I$508,Tabla4119[[#This Row],[Tiempo_lineal (ns)]]&lt;$I$509)</f>
        <v>0</v>
      </c>
      <c r="Z392" t="b">
        <f>OR(Tabla4119[[#This Row],[Tiempo_normal (ns)]]&gt;$J$508,Tabla4119[[#This Row],[Tiempo_normal (ns)]]&lt;$J$509)</f>
        <v>0</v>
      </c>
      <c r="AA392" s="5">
        <v>389</v>
      </c>
      <c r="AB392" t="b">
        <f>OR(Tabla51210[[#This Row],[Tiempo_lineal (ns)]]&gt;$L$508,Tabla51210[[#This Row],[Tiempo_lineal (ns)]]&lt;$L$509)</f>
        <v>0</v>
      </c>
      <c r="AC392" t="b">
        <f>OR(Tabla51210[[#This Row],[Tiempo_normal (ns)]]&gt;$M$508,Tabla51210[[#This Row],[Tiempo_normal (ns)]]&lt;$M$509)</f>
        <v>0</v>
      </c>
      <c r="AD392" s="5">
        <v>389</v>
      </c>
      <c r="AE392" t="b">
        <f>OR(Tabla61311[[#This Row],[Tiempo_lineal (ns)]]&gt;$O$508,Tabla61311[[#This Row],[Tiempo_lineal (ns)]]&lt;$O$509)</f>
        <v>0</v>
      </c>
      <c r="AF392" s="6" t="b">
        <f>OR(Tabla61311[[#This Row],[Tiempo_normal (ns)]]&gt;$P$508,Tabla61311[[#This Row],[Tiempo_normal (ns)]]&lt;$P$509)</f>
        <v>0</v>
      </c>
    </row>
    <row r="393" spans="2:32" x14ac:dyDescent="0.3">
      <c r="B393">
        <v>390</v>
      </c>
      <c r="C393">
        <v>4812</v>
      </c>
      <c r="D393">
        <v>4139</v>
      </c>
      <c r="E393">
        <v>390</v>
      </c>
      <c r="F393">
        <v>39097</v>
      </c>
      <c r="G393">
        <v>37685</v>
      </c>
      <c r="H393">
        <v>390</v>
      </c>
      <c r="I393">
        <v>400140</v>
      </c>
      <c r="J393">
        <v>429069</v>
      </c>
      <c r="K393">
        <v>390</v>
      </c>
      <c r="L393" s="35">
        <v>4306610</v>
      </c>
      <c r="M393" s="35">
        <v>4142630</v>
      </c>
      <c r="N393">
        <v>390</v>
      </c>
      <c r="O393" s="35">
        <v>47767800</v>
      </c>
      <c r="P393" s="35">
        <v>44244300</v>
      </c>
      <c r="R393" s="7">
        <v>390</v>
      </c>
      <c r="S393" t="b">
        <f>OR(Tabla197[[#This Row],[Tiempo_lineal (ns)]]&gt;$C$508,Tabla197[[#This Row],[Tiempo_lineal (ns)]]&lt;$C$509)</f>
        <v>0</v>
      </c>
      <c r="T393" t="b">
        <f>OR(Tabla197[[#This Row],[Tiempo_normal (ns)]]&gt;$D$508,Tabla197[[#This Row],[Tiempo_normal (ns)]]&lt;$D$509)</f>
        <v>0</v>
      </c>
      <c r="U393" s="7">
        <v>390</v>
      </c>
      <c r="V393" t="b">
        <f>OR(Tabla3108[[#This Row],[Tiempo_lineal (ns)]]&gt;$F$508,Tabla3108[[#This Row],[Tiempo_lineal (ns)]]&lt;$F$509)</f>
        <v>0</v>
      </c>
      <c r="W393" t="b">
        <f>OR(Tabla3108[[#This Row],[Tiempo_normal (ns)]]&gt;$G$508,Tabla3108[[#This Row],[Tiempo_normal (ns)]]&lt;$G$509)</f>
        <v>0</v>
      </c>
      <c r="X393" s="7">
        <v>390</v>
      </c>
      <c r="Y393" t="b">
        <f>OR(Tabla4119[[#This Row],[Tiempo_lineal (ns)]]&gt;$I$508,Tabla4119[[#This Row],[Tiempo_lineal (ns)]]&lt;$I$509)</f>
        <v>0</v>
      </c>
      <c r="Z393" t="b">
        <f>OR(Tabla4119[[#This Row],[Tiempo_normal (ns)]]&gt;$J$508,Tabla4119[[#This Row],[Tiempo_normal (ns)]]&lt;$J$509)</f>
        <v>0</v>
      </c>
      <c r="AA393" s="7">
        <v>390</v>
      </c>
      <c r="AB393" t="b">
        <f>OR(Tabla51210[[#This Row],[Tiempo_lineal (ns)]]&gt;$L$508,Tabla51210[[#This Row],[Tiempo_lineal (ns)]]&lt;$L$509)</f>
        <v>0</v>
      </c>
      <c r="AC393" t="b">
        <f>OR(Tabla51210[[#This Row],[Tiempo_normal (ns)]]&gt;$M$508,Tabla51210[[#This Row],[Tiempo_normal (ns)]]&lt;$M$509)</f>
        <v>0</v>
      </c>
      <c r="AD393" s="7">
        <v>390</v>
      </c>
      <c r="AE393" t="b">
        <f>OR(Tabla61311[[#This Row],[Tiempo_lineal (ns)]]&gt;$O$508,Tabla61311[[#This Row],[Tiempo_lineal (ns)]]&lt;$O$509)</f>
        <v>0</v>
      </c>
      <c r="AF393" s="6" t="b">
        <f>OR(Tabla61311[[#This Row],[Tiempo_normal (ns)]]&gt;$P$508,Tabla61311[[#This Row],[Tiempo_normal (ns)]]&lt;$P$509)</f>
        <v>0</v>
      </c>
    </row>
    <row r="394" spans="2:32" x14ac:dyDescent="0.3">
      <c r="B394">
        <v>391</v>
      </c>
      <c r="C394">
        <v>4983</v>
      </c>
      <c r="D394">
        <v>5726</v>
      </c>
      <c r="E394">
        <v>391</v>
      </c>
      <c r="F394">
        <v>51024</v>
      </c>
      <c r="G394">
        <v>47168</v>
      </c>
      <c r="H394">
        <v>391</v>
      </c>
      <c r="I394">
        <v>439085</v>
      </c>
      <c r="J394">
        <v>413442</v>
      </c>
      <c r="K394">
        <v>391</v>
      </c>
      <c r="L394" s="35">
        <v>4065000</v>
      </c>
      <c r="M394" s="35">
        <v>4376110</v>
      </c>
      <c r="N394">
        <v>391</v>
      </c>
      <c r="O394" s="35">
        <v>44217800</v>
      </c>
      <c r="P394" s="35">
        <v>40079100</v>
      </c>
      <c r="R394" s="5">
        <v>391</v>
      </c>
      <c r="S394" t="b">
        <f>OR(Tabla197[[#This Row],[Tiempo_lineal (ns)]]&gt;$C$508,Tabla197[[#This Row],[Tiempo_lineal (ns)]]&lt;$C$509)</f>
        <v>0</v>
      </c>
      <c r="T394" t="b">
        <f>OR(Tabla197[[#This Row],[Tiempo_normal (ns)]]&gt;$D$508,Tabla197[[#This Row],[Tiempo_normal (ns)]]&lt;$D$509)</f>
        <v>1</v>
      </c>
      <c r="U394" s="5">
        <v>391</v>
      </c>
      <c r="V394" t="b">
        <f>OR(Tabla3108[[#This Row],[Tiempo_lineal (ns)]]&gt;$F$508,Tabla3108[[#This Row],[Tiempo_lineal (ns)]]&lt;$F$509)</f>
        <v>1</v>
      </c>
      <c r="W394" t="b">
        <f>OR(Tabla3108[[#This Row],[Tiempo_normal (ns)]]&gt;$G$508,Tabla3108[[#This Row],[Tiempo_normal (ns)]]&lt;$G$509)</f>
        <v>1</v>
      </c>
      <c r="X394" s="5">
        <v>391</v>
      </c>
      <c r="Y394" t="b">
        <f>OR(Tabla4119[[#This Row],[Tiempo_lineal (ns)]]&gt;$I$508,Tabla4119[[#This Row],[Tiempo_lineal (ns)]]&lt;$I$509)</f>
        <v>0</v>
      </c>
      <c r="Z394" t="b">
        <f>OR(Tabla4119[[#This Row],[Tiempo_normal (ns)]]&gt;$J$508,Tabla4119[[#This Row],[Tiempo_normal (ns)]]&lt;$J$509)</f>
        <v>0</v>
      </c>
      <c r="AA394" s="5">
        <v>391</v>
      </c>
      <c r="AB394" t="b">
        <f>OR(Tabla51210[[#This Row],[Tiempo_lineal (ns)]]&gt;$L$508,Tabla51210[[#This Row],[Tiempo_lineal (ns)]]&lt;$L$509)</f>
        <v>0</v>
      </c>
      <c r="AC394" t="b">
        <f>OR(Tabla51210[[#This Row],[Tiempo_normal (ns)]]&gt;$M$508,Tabla51210[[#This Row],[Tiempo_normal (ns)]]&lt;$M$509)</f>
        <v>0</v>
      </c>
      <c r="AD394" s="5">
        <v>391</v>
      </c>
      <c r="AE394" t="b">
        <f>OR(Tabla61311[[#This Row],[Tiempo_lineal (ns)]]&gt;$O$508,Tabla61311[[#This Row],[Tiempo_lineal (ns)]]&lt;$O$509)</f>
        <v>0</v>
      </c>
      <c r="AF394" s="6" t="b">
        <f>OR(Tabla61311[[#This Row],[Tiempo_normal (ns)]]&gt;$P$508,Tabla61311[[#This Row],[Tiempo_normal (ns)]]&lt;$P$509)</f>
        <v>0</v>
      </c>
    </row>
    <row r="395" spans="2:32" x14ac:dyDescent="0.3">
      <c r="B395">
        <v>392</v>
      </c>
      <c r="C395">
        <v>4654</v>
      </c>
      <c r="D395">
        <v>4561</v>
      </c>
      <c r="E395">
        <v>392</v>
      </c>
      <c r="F395">
        <v>38790</v>
      </c>
      <c r="G395">
        <v>46788</v>
      </c>
      <c r="H395">
        <v>392</v>
      </c>
      <c r="I395">
        <v>384826</v>
      </c>
      <c r="J395">
        <v>375847</v>
      </c>
      <c r="K395">
        <v>392</v>
      </c>
      <c r="L395" s="35">
        <v>4007570</v>
      </c>
      <c r="M395" s="35">
        <v>4110530</v>
      </c>
      <c r="N395">
        <v>392</v>
      </c>
      <c r="O395" s="35">
        <v>41502500</v>
      </c>
      <c r="P395" s="35">
        <v>41340800</v>
      </c>
      <c r="R395" s="7">
        <v>392</v>
      </c>
      <c r="S395" t="b">
        <f>OR(Tabla197[[#This Row],[Tiempo_lineal (ns)]]&gt;$C$508,Tabla197[[#This Row],[Tiempo_lineal (ns)]]&lt;$C$509)</f>
        <v>0</v>
      </c>
      <c r="T395" t="b">
        <f>OR(Tabla197[[#This Row],[Tiempo_normal (ns)]]&gt;$D$508,Tabla197[[#This Row],[Tiempo_normal (ns)]]&lt;$D$509)</f>
        <v>0</v>
      </c>
      <c r="U395" s="7">
        <v>392</v>
      </c>
      <c r="V395" t="b">
        <f>OR(Tabla3108[[#This Row],[Tiempo_lineal (ns)]]&gt;$F$508,Tabla3108[[#This Row],[Tiempo_lineal (ns)]]&lt;$F$509)</f>
        <v>0</v>
      </c>
      <c r="W395" t="b">
        <f>OR(Tabla3108[[#This Row],[Tiempo_normal (ns)]]&gt;$G$508,Tabla3108[[#This Row],[Tiempo_normal (ns)]]&lt;$G$509)</f>
        <v>1</v>
      </c>
      <c r="X395" s="7">
        <v>392</v>
      </c>
      <c r="Y395" t="b">
        <f>OR(Tabla4119[[#This Row],[Tiempo_lineal (ns)]]&gt;$I$508,Tabla4119[[#This Row],[Tiempo_lineal (ns)]]&lt;$I$509)</f>
        <v>0</v>
      </c>
      <c r="Z395" t="b">
        <f>OR(Tabla4119[[#This Row],[Tiempo_normal (ns)]]&gt;$J$508,Tabla4119[[#This Row],[Tiempo_normal (ns)]]&lt;$J$509)</f>
        <v>0</v>
      </c>
      <c r="AA395" s="7">
        <v>392</v>
      </c>
      <c r="AB395" t="b">
        <f>OR(Tabla51210[[#This Row],[Tiempo_lineal (ns)]]&gt;$L$508,Tabla51210[[#This Row],[Tiempo_lineal (ns)]]&lt;$L$509)</f>
        <v>0</v>
      </c>
      <c r="AC395" t="b">
        <f>OR(Tabla51210[[#This Row],[Tiempo_normal (ns)]]&gt;$M$508,Tabla51210[[#This Row],[Tiempo_normal (ns)]]&lt;$M$509)</f>
        <v>0</v>
      </c>
      <c r="AD395" s="7">
        <v>392</v>
      </c>
      <c r="AE395" t="b">
        <f>OR(Tabla61311[[#This Row],[Tiempo_lineal (ns)]]&gt;$O$508,Tabla61311[[#This Row],[Tiempo_lineal (ns)]]&lt;$O$509)</f>
        <v>0</v>
      </c>
      <c r="AF395" s="6" t="b">
        <f>OR(Tabla61311[[#This Row],[Tiempo_normal (ns)]]&gt;$P$508,Tabla61311[[#This Row],[Tiempo_normal (ns)]]&lt;$P$509)</f>
        <v>0</v>
      </c>
    </row>
    <row r="396" spans="2:32" x14ac:dyDescent="0.3">
      <c r="B396">
        <v>393</v>
      </c>
      <c r="C396">
        <v>4368</v>
      </c>
      <c r="D396">
        <v>3940</v>
      </c>
      <c r="E396">
        <v>393</v>
      </c>
      <c r="F396">
        <v>44055</v>
      </c>
      <c r="G396">
        <v>47779</v>
      </c>
      <c r="H396">
        <v>393</v>
      </c>
      <c r="I396">
        <v>399925</v>
      </c>
      <c r="J396">
        <v>389263</v>
      </c>
      <c r="K396">
        <v>393</v>
      </c>
      <c r="L396" s="35">
        <v>4342000</v>
      </c>
      <c r="M396" s="35">
        <v>3930560</v>
      </c>
      <c r="N396">
        <v>393</v>
      </c>
      <c r="O396" s="35">
        <v>50143600</v>
      </c>
      <c r="P396" s="35">
        <v>40989300</v>
      </c>
      <c r="R396" s="5">
        <v>393</v>
      </c>
      <c r="S396" t="b">
        <f>OR(Tabla197[[#This Row],[Tiempo_lineal (ns)]]&gt;$C$508,Tabla197[[#This Row],[Tiempo_lineal (ns)]]&lt;$C$509)</f>
        <v>0</v>
      </c>
      <c r="T396" t="b">
        <f>OR(Tabla197[[#This Row],[Tiempo_normal (ns)]]&gt;$D$508,Tabla197[[#This Row],[Tiempo_normal (ns)]]&lt;$D$509)</f>
        <v>0</v>
      </c>
      <c r="U396" s="5">
        <v>393</v>
      </c>
      <c r="V396" t="b">
        <f>OR(Tabla3108[[#This Row],[Tiempo_lineal (ns)]]&gt;$F$508,Tabla3108[[#This Row],[Tiempo_lineal (ns)]]&lt;$F$509)</f>
        <v>1</v>
      </c>
      <c r="W396" t="b">
        <f>OR(Tabla3108[[#This Row],[Tiempo_normal (ns)]]&gt;$G$508,Tabla3108[[#This Row],[Tiempo_normal (ns)]]&lt;$G$509)</f>
        <v>1</v>
      </c>
      <c r="X396" s="5">
        <v>393</v>
      </c>
      <c r="Y396" t="b">
        <f>OR(Tabla4119[[#This Row],[Tiempo_lineal (ns)]]&gt;$I$508,Tabla4119[[#This Row],[Tiempo_lineal (ns)]]&lt;$I$509)</f>
        <v>0</v>
      </c>
      <c r="Z396" t="b">
        <f>OR(Tabla4119[[#This Row],[Tiempo_normal (ns)]]&gt;$J$508,Tabla4119[[#This Row],[Tiempo_normal (ns)]]&lt;$J$509)</f>
        <v>0</v>
      </c>
      <c r="AA396" s="5">
        <v>393</v>
      </c>
      <c r="AB396" t="b">
        <f>OR(Tabla51210[[#This Row],[Tiempo_lineal (ns)]]&gt;$L$508,Tabla51210[[#This Row],[Tiempo_lineal (ns)]]&lt;$L$509)</f>
        <v>0</v>
      </c>
      <c r="AC396" t="b">
        <f>OR(Tabla51210[[#This Row],[Tiempo_normal (ns)]]&gt;$M$508,Tabla51210[[#This Row],[Tiempo_normal (ns)]]&lt;$M$509)</f>
        <v>0</v>
      </c>
      <c r="AD396" s="5">
        <v>393</v>
      </c>
      <c r="AE396" t="b">
        <f>OR(Tabla61311[[#This Row],[Tiempo_lineal (ns)]]&gt;$O$508,Tabla61311[[#This Row],[Tiempo_lineal (ns)]]&lt;$O$509)</f>
        <v>1</v>
      </c>
      <c r="AF396" s="6" t="b">
        <f>OR(Tabla61311[[#This Row],[Tiempo_normal (ns)]]&gt;$P$508,Tabla61311[[#This Row],[Tiempo_normal (ns)]]&lt;$P$509)</f>
        <v>0</v>
      </c>
    </row>
    <row r="397" spans="2:32" x14ac:dyDescent="0.3">
      <c r="B397">
        <v>394</v>
      </c>
      <c r="C397">
        <v>8485</v>
      </c>
      <c r="D397">
        <v>3864</v>
      </c>
      <c r="E397">
        <v>394</v>
      </c>
      <c r="F397">
        <v>40579</v>
      </c>
      <c r="G397">
        <v>53946</v>
      </c>
      <c r="H397">
        <v>394</v>
      </c>
      <c r="I397">
        <v>386241</v>
      </c>
      <c r="J397">
        <v>394083</v>
      </c>
      <c r="K397">
        <v>394</v>
      </c>
      <c r="L397" s="35">
        <v>4464880</v>
      </c>
      <c r="M397" s="35">
        <v>4158300</v>
      </c>
      <c r="N397">
        <v>394</v>
      </c>
      <c r="O397" s="35">
        <v>40359800</v>
      </c>
      <c r="P397" s="35">
        <v>40852000</v>
      </c>
      <c r="R397" s="7">
        <v>394</v>
      </c>
      <c r="S397" t="b">
        <f>OR(Tabla197[[#This Row],[Tiempo_lineal (ns)]]&gt;$C$508,Tabla197[[#This Row],[Tiempo_lineal (ns)]]&lt;$C$509)</f>
        <v>1</v>
      </c>
      <c r="T397" t="b">
        <f>OR(Tabla197[[#This Row],[Tiempo_normal (ns)]]&gt;$D$508,Tabla197[[#This Row],[Tiempo_normal (ns)]]&lt;$D$509)</f>
        <v>0</v>
      </c>
      <c r="U397" s="7">
        <v>394</v>
      </c>
      <c r="V397" t="b">
        <f>OR(Tabla3108[[#This Row],[Tiempo_lineal (ns)]]&gt;$F$508,Tabla3108[[#This Row],[Tiempo_lineal (ns)]]&lt;$F$509)</f>
        <v>0</v>
      </c>
      <c r="W397" t="b">
        <f>OR(Tabla3108[[#This Row],[Tiempo_normal (ns)]]&gt;$G$508,Tabla3108[[#This Row],[Tiempo_normal (ns)]]&lt;$G$509)</f>
        <v>1</v>
      </c>
      <c r="X397" s="7">
        <v>394</v>
      </c>
      <c r="Y397" t="b">
        <f>OR(Tabla4119[[#This Row],[Tiempo_lineal (ns)]]&gt;$I$508,Tabla4119[[#This Row],[Tiempo_lineal (ns)]]&lt;$I$509)</f>
        <v>0</v>
      </c>
      <c r="Z397" t="b">
        <f>OR(Tabla4119[[#This Row],[Tiempo_normal (ns)]]&gt;$J$508,Tabla4119[[#This Row],[Tiempo_normal (ns)]]&lt;$J$509)</f>
        <v>0</v>
      </c>
      <c r="AA397" s="7">
        <v>394</v>
      </c>
      <c r="AB397" t="b">
        <f>OR(Tabla51210[[#This Row],[Tiempo_lineal (ns)]]&gt;$L$508,Tabla51210[[#This Row],[Tiempo_lineal (ns)]]&lt;$L$509)</f>
        <v>0</v>
      </c>
      <c r="AC397" t="b">
        <f>OR(Tabla51210[[#This Row],[Tiempo_normal (ns)]]&gt;$M$508,Tabla51210[[#This Row],[Tiempo_normal (ns)]]&lt;$M$509)</f>
        <v>0</v>
      </c>
      <c r="AD397" s="7">
        <v>394</v>
      </c>
      <c r="AE397" t="b">
        <f>OR(Tabla61311[[#This Row],[Tiempo_lineal (ns)]]&gt;$O$508,Tabla61311[[#This Row],[Tiempo_lineal (ns)]]&lt;$O$509)</f>
        <v>0</v>
      </c>
      <c r="AF397" s="6" t="b">
        <f>OR(Tabla61311[[#This Row],[Tiempo_normal (ns)]]&gt;$P$508,Tabla61311[[#This Row],[Tiempo_normal (ns)]]&lt;$P$509)</f>
        <v>0</v>
      </c>
    </row>
    <row r="398" spans="2:32" x14ac:dyDescent="0.3">
      <c r="B398">
        <v>395</v>
      </c>
      <c r="C398">
        <v>4851</v>
      </c>
      <c r="D398">
        <v>3879</v>
      </c>
      <c r="E398">
        <v>395</v>
      </c>
      <c r="F398">
        <v>42143</v>
      </c>
      <c r="G398">
        <v>38146</v>
      </c>
      <c r="H398">
        <v>395</v>
      </c>
      <c r="I398">
        <v>392523</v>
      </c>
      <c r="J398">
        <v>385979</v>
      </c>
      <c r="K398">
        <v>395</v>
      </c>
      <c r="L398" s="35">
        <v>4674360</v>
      </c>
      <c r="M398" s="35">
        <v>3981580</v>
      </c>
      <c r="N398">
        <v>395</v>
      </c>
      <c r="O398" s="35">
        <v>42661900</v>
      </c>
      <c r="P398" s="35">
        <v>41834500</v>
      </c>
      <c r="R398" s="5">
        <v>395</v>
      </c>
      <c r="S398" t="b">
        <f>OR(Tabla197[[#This Row],[Tiempo_lineal (ns)]]&gt;$C$508,Tabla197[[#This Row],[Tiempo_lineal (ns)]]&lt;$C$509)</f>
        <v>0</v>
      </c>
      <c r="T398" t="b">
        <f>OR(Tabla197[[#This Row],[Tiempo_normal (ns)]]&gt;$D$508,Tabla197[[#This Row],[Tiempo_normal (ns)]]&lt;$D$509)</f>
        <v>0</v>
      </c>
      <c r="U398" s="5">
        <v>395</v>
      </c>
      <c r="V398" t="b">
        <f>OR(Tabla3108[[#This Row],[Tiempo_lineal (ns)]]&gt;$F$508,Tabla3108[[#This Row],[Tiempo_lineal (ns)]]&lt;$F$509)</f>
        <v>0</v>
      </c>
      <c r="W398" t="b">
        <f>OR(Tabla3108[[#This Row],[Tiempo_normal (ns)]]&gt;$G$508,Tabla3108[[#This Row],[Tiempo_normal (ns)]]&lt;$G$509)</f>
        <v>0</v>
      </c>
      <c r="X398" s="5">
        <v>395</v>
      </c>
      <c r="Y398" t="b">
        <f>OR(Tabla4119[[#This Row],[Tiempo_lineal (ns)]]&gt;$I$508,Tabla4119[[#This Row],[Tiempo_lineal (ns)]]&lt;$I$509)</f>
        <v>0</v>
      </c>
      <c r="Z398" t="b">
        <f>OR(Tabla4119[[#This Row],[Tiempo_normal (ns)]]&gt;$J$508,Tabla4119[[#This Row],[Tiempo_normal (ns)]]&lt;$J$509)</f>
        <v>0</v>
      </c>
      <c r="AA398" s="5">
        <v>395</v>
      </c>
      <c r="AB398" t="b">
        <f>OR(Tabla51210[[#This Row],[Tiempo_lineal (ns)]]&gt;$L$508,Tabla51210[[#This Row],[Tiempo_lineal (ns)]]&lt;$L$509)</f>
        <v>1</v>
      </c>
      <c r="AC398" t="b">
        <f>OR(Tabla51210[[#This Row],[Tiempo_normal (ns)]]&gt;$M$508,Tabla51210[[#This Row],[Tiempo_normal (ns)]]&lt;$M$509)</f>
        <v>0</v>
      </c>
      <c r="AD398" s="5">
        <v>395</v>
      </c>
      <c r="AE398" t="b">
        <f>OR(Tabla61311[[#This Row],[Tiempo_lineal (ns)]]&gt;$O$508,Tabla61311[[#This Row],[Tiempo_lineal (ns)]]&lt;$O$509)</f>
        <v>0</v>
      </c>
      <c r="AF398" s="6" t="b">
        <f>OR(Tabla61311[[#This Row],[Tiempo_normal (ns)]]&gt;$P$508,Tabla61311[[#This Row],[Tiempo_normal (ns)]]&lt;$P$509)</f>
        <v>0</v>
      </c>
    </row>
    <row r="399" spans="2:32" x14ac:dyDescent="0.3">
      <c r="B399">
        <v>396</v>
      </c>
      <c r="C399">
        <v>4872</v>
      </c>
      <c r="D399">
        <v>3882</v>
      </c>
      <c r="E399">
        <v>396</v>
      </c>
      <c r="F399">
        <v>38629</v>
      </c>
      <c r="G399">
        <v>38267</v>
      </c>
      <c r="H399">
        <v>396</v>
      </c>
      <c r="I399">
        <v>426305</v>
      </c>
      <c r="J399">
        <v>381263</v>
      </c>
      <c r="K399">
        <v>396</v>
      </c>
      <c r="L399" s="35">
        <v>4043900</v>
      </c>
      <c r="M399" s="35">
        <v>4562860</v>
      </c>
      <c r="N399">
        <v>396</v>
      </c>
      <c r="O399" s="35">
        <v>41399500</v>
      </c>
      <c r="P399" s="35">
        <v>41288700</v>
      </c>
      <c r="R399" s="7">
        <v>396</v>
      </c>
      <c r="S399" t="b">
        <f>OR(Tabla197[[#This Row],[Tiempo_lineal (ns)]]&gt;$C$508,Tabla197[[#This Row],[Tiempo_lineal (ns)]]&lt;$C$509)</f>
        <v>0</v>
      </c>
      <c r="T399" t="b">
        <f>OR(Tabla197[[#This Row],[Tiempo_normal (ns)]]&gt;$D$508,Tabla197[[#This Row],[Tiempo_normal (ns)]]&lt;$D$509)</f>
        <v>0</v>
      </c>
      <c r="U399" s="7">
        <v>396</v>
      </c>
      <c r="V399" t="b">
        <f>OR(Tabla3108[[#This Row],[Tiempo_lineal (ns)]]&gt;$F$508,Tabla3108[[#This Row],[Tiempo_lineal (ns)]]&lt;$F$509)</f>
        <v>0</v>
      </c>
      <c r="W399" t="b">
        <f>OR(Tabla3108[[#This Row],[Tiempo_normal (ns)]]&gt;$G$508,Tabla3108[[#This Row],[Tiempo_normal (ns)]]&lt;$G$509)</f>
        <v>0</v>
      </c>
      <c r="X399" s="7">
        <v>396</v>
      </c>
      <c r="Y399" t="b">
        <f>OR(Tabla4119[[#This Row],[Tiempo_lineal (ns)]]&gt;$I$508,Tabla4119[[#This Row],[Tiempo_lineal (ns)]]&lt;$I$509)</f>
        <v>0</v>
      </c>
      <c r="Z399" t="b">
        <f>OR(Tabla4119[[#This Row],[Tiempo_normal (ns)]]&gt;$J$508,Tabla4119[[#This Row],[Tiempo_normal (ns)]]&lt;$J$509)</f>
        <v>0</v>
      </c>
      <c r="AA399" s="7">
        <v>396</v>
      </c>
      <c r="AB399" t="b">
        <f>OR(Tabla51210[[#This Row],[Tiempo_lineal (ns)]]&gt;$L$508,Tabla51210[[#This Row],[Tiempo_lineal (ns)]]&lt;$L$509)</f>
        <v>0</v>
      </c>
      <c r="AC399" t="b">
        <f>OR(Tabla51210[[#This Row],[Tiempo_normal (ns)]]&gt;$M$508,Tabla51210[[#This Row],[Tiempo_normal (ns)]]&lt;$M$509)</f>
        <v>0</v>
      </c>
      <c r="AD399" s="7">
        <v>396</v>
      </c>
      <c r="AE399" t="b">
        <f>OR(Tabla61311[[#This Row],[Tiempo_lineal (ns)]]&gt;$O$508,Tabla61311[[#This Row],[Tiempo_lineal (ns)]]&lt;$O$509)</f>
        <v>0</v>
      </c>
      <c r="AF399" s="6" t="b">
        <f>OR(Tabla61311[[#This Row],[Tiempo_normal (ns)]]&gt;$P$508,Tabla61311[[#This Row],[Tiempo_normal (ns)]]&lt;$P$509)</f>
        <v>0</v>
      </c>
    </row>
    <row r="400" spans="2:32" x14ac:dyDescent="0.3">
      <c r="B400">
        <v>397</v>
      </c>
      <c r="C400">
        <v>4852</v>
      </c>
      <c r="D400">
        <v>3954</v>
      </c>
      <c r="E400">
        <v>397</v>
      </c>
      <c r="F400">
        <v>45143</v>
      </c>
      <c r="G400">
        <v>38040</v>
      </c>
      <c r="H400">
        <v>397</v>
      </c>
      <c r="I400">
        <v>394515</v>
      </c>
      <c r="J400">
        <v>381798</v>
      </c>
      <c r="K400">
        <v>397</v>
      </c>
      <c r="L400" s="35">
        <v>4180190</v>
      </c>
      <c r="M400" s="35">
        <v>4344080</v>
      </c>
      <c r="N400">
        <v>397</v>
      </c>
      <c r="O400" s="35">
        <v>51055300</v>
      </c>
      <c r="P400" s="35">
        <v>39768100</v>
      </c>
      <c r="R400" s="5">
        <v>397</v>
      </c>
      <c r="S400" t="b">
        <f>OR(Tabla197[[#This Row],[Tiempo_lineal (ns)]]&gt;$C$508,Tabla197[[#This Row],[Tiempo_lineal (ns)]]&lt;$C$509)</f>
        <v>0</v>
      </c>
      <c r="T400" t="b">
        <f>OR(Tabla197[[#This Row],[Tiempo_normal (ns)]]&gt;$D$508,Tabla197[[#This Row],[Tiempo_normal (ns)]]&lt;$D$509)</f>
        <v>0</v>
      </c>
      <c r="U400" s="5">
        <v>397</v>
      </c>
      <c r="V400" t="b">
        <f>OR(Tabla3108[[#This Row],[Tiempo_lineal (ns)]]&gt;$F$508,Tabla3108[[#This Row],[Tiempo_lineal (ns)]]&lt;$F$509)</f>
        <v>1</v>
      </c>
      <c r="W400" t="b">
        <f>OR(Tabla3108[[#This Row],[Tiempo_normal (ns)]]&gt;$G$508,Tabla3108[[#This Row],[Tiempo_normal (ns)]]&lt;$G$509)</f>
        <v>0</v>
      </c>
      <c r="X400" s="5">
        <v>397</v>
      </c>
      <c r="Y400" t="b">
        <f>OR(Tabla4119[[#This Row],[Tiempo_lineal (ns)]]&gt;$I$508,Tabla4119[[#This Row],[Tiempo_lineal (ns)]]&lt;$I$509)</f>
        <v>0</v>
      </c>
      <c r="Z400" t="b">
        <f>OR(Tabla4119[[#This Row],[Tiempo_normal (ns)]]&gt;$J$508,Tabla4119[[#This Row],[Tiempo_normal (ns)]]&lt;$J$509)</f>
        <v>0</v>
      </c>
      <c r="AA400" s="5">
        <v>397</v>
      </c>
      <c r="AB400" t="b">
        <f>OR(Tabla51210[[#This Row],[Tiempo_lineal (ns)]]&gt;$L$508,Tabla51210[[#This Row],[Tiempo_lineal (ns)]]&lt;$L$509)</f>
        <v>0</v>
      </c>
      <c r="AC400" t="b">
        <f>OR(Tabla51210[[#This Row],[Tiempo_normal (ns)]]&gt;$M$508,Tabla51210[[#This Row],[Tiempo_normal (ns)]]&lt;$M$509)</f>
        <v>0</v>
      </c>
      <c r="AD400" s="5">
        <v>397</v>
      </c>
      <c r="AE400" t="b">
        <f>OR(Tabla61311[[#This Row],[Tiempo_lineal (ns)]]&gt;$O$508,Tabla61311[[#This Row],[Tiempo_lineal (ns)]]&lt;$O$509)</f>
        <v>1</v>
      </c>
      <c r="AF400" s="6" t="b">
        <f>OR(Tabla61311[[#This Row],[Tiempo_normal (ns)]]&gt;$P$508,Tabla61311[[#This Row],[Tiempo_normal (ns)]]&lt;$P$509)</f>
        <v>0</v>
      </c>
    </row>
    <row r="401" spans="2:32" x14ac:dyDescent="0.3">
      <c r="B401">
        <v>398</v>
      </c>
      <c r="C401">
        <v>4301</v>
      </c>
      <c r="D401">
        <v>3882</v>
      </c>
      <c r="E401">
        <v>398</v>
      </c>
      <c r="F401">
        <v>38996</v>
      </c>
      <c r="G401">
        <v>38046</v>
      </c>
      <c r="H401">
        <v>398</v>
      </c>
      <c r="I401">
        <v>414646</v>
      </c>
      <c r="J401">
        <v>398704</v>
      </c>
      <c r="K401">
        <v>398</v>
      </c>
      <c r="L401" s="35">
        <v>4019860</v>
      </c>
      <c r="M401" s="35">
        <v>3911140</v>
      </c>
      <c r="N401">
        <v>398</v>
      </c>
      <c r="O401" s="35">
        <v>42148800</v>
      </c>
      <c r="P401" s="35">
        <v>45036600</v>
      </c>
      <c r="R401" s="7">
        <v>398</v>
      </c>
      <c r="S401" t="b">
        <f>OR(Tabla197[[#This Row],[Tiempo_lineal (ns)]]&gt;$C$508,Tabla197[[#This Row],[Tiempo_lineal (ns)]]&lt;$C$509)</f>
        <v>0</v>
      </c>
      <c r="T401" t="b">
        <f>OR(Tabla197[[#This Row],[Tiempo_normal (ns)]]&gt;$D$508,Tabla197[[#This Row],[Tiempo_normal (ns)]]&lt;$D$509)</f>
        <v>0</v>
      </c>
      <c r="U401" s="7">
        <v>398</v>
      </c>
      <c r="V401" t="b">
        <f>OR(Tabla3108[[#This Row],[Tiempo_lineal (ns)]]&gt;$F$508,Tabla3108[[#This Row],[Tiempo_lineal (ns)]]&lt;$F$509)</f>
        <v>0</v>
      </c>
      <c r="W401" t="b">
        <f>OR(Tabla3108[[#This Row],[Tiempo_normal (ns)]]&gt;$G$508,Tabla3108[[#This Row],[Tiempo_normal (ns)]]&lt;$G$509)</f>
        <v>0</v>
      </c>
      <c r="X401" s="7">
        <v>398</v>
      </c>
      <c r="Y401" t="b">
        <f>OR(Tabla4119[[#This Row],[Tiempo_lineal (ns)]]&gt;$I$508,Tabla4119[[#This Row],[Tiempo_lineal (ns)]]&lt;$I$509)</f>
        <v>0</v>
      </c>
      <c r="Z401" t="b">
        <f>OR(Tabla4119[[#This Row],[Tiempo_normal (ns)]]&gt;$J$508,Tabla4119[[#This Row],[Tiempo_normal (ns)]]&lt;$J$509)</f>
        <v>0</v>
      </c>
      <c r="AA401" s="7">
        <v>398</v>
      </c>
      <c r="AB401" t="b">
        <f>OR(Tabla51210[[#This Row],[Tiempo_lineal (ns)]]&gt;$L$508,Tabla51210[[#This Row],[Tiempo_lineal (ns)]]&lt;$L$509)</f>
        <v>0</v>
      </c>
      <c r="AC401" t="b">
        <f>OR(Tabla51210[[#This Row],[Tiempo_normal (ns)]]&gt;$M$508,Tabla51210[[#This Row],[Tiempo_normal (ns)]]&lt;$M$509)</f>
        <v>0</v>
      </c>
      <c r="AD401" s="7">
        <v>398</v>
      </c>
      <c r="AE401" t="b">
        <f>OR(Tabla61311[[#This Row],[Tiempo_lineal (ns)]]&gt;$O$508,Tabla61311[[#This Row],[Tiempo_lineal (ns)]]&lt;$O$509)</f>
        <v>0</v>
      </c>
      <c r="AF401" s="6" t="b">
        <f>OR(Tabla61311[[#This Row],[Tiempo_normal (ns)]]&gt;$P$508,Tabla61311[[#This Row],[Tiempo_normal (ns)]]&lt;$P$509)</f>
        <v>0</v>
      </c>
    </row>
    <row r="402" spans="2:32" x14ac:dyDescent="0.3">
      <c r="B402">
        <v>399</v>
      </c>
      <c r="C402">
        <v>4407</v>
      </c>
      <c r="D402">
        <v>4087</v>
      </c>
      <c r="E402">
        <v>399</v>
      </c>
      <c r="F402">
        <v>39283</v>
      </c>
      <c r="G402">
        <v>37901</v>
      </c>
      <c r="H402">
        <v>399</v>
      </c>
      <c r="I402">
        <v>453300</v>
      </c>
      <c r="J402" s="35">
        <v>1015420</v>
      </c>
      <c r="K402">
        <v>399</v>
      </c>
      <c r="L402" s="35">
        <v>4235240</v>
      </c>
      <c r="M402" s="35">
        <v>4063970</v>
      </c>
      <c r="N402">
        <v>399</v>
      </c>
      <c r="O402" s="35">
        <v>41131000</v>
      </c>
      <c r="P402" s="35">
        <v>40755400</v>
      </c>
      <c r="R402" s="5">
        <v>399</v>
      </c>
      <c r="S402" t="b">
        <f>OR(Tabla197[[#This Row],[Tiempo_lineal (ns)]]&gt;$C$508,Tabla197[[#This Row],[Tiempo_lineal (ns)]]&lt;$C$509)</f>
        <v>0</v>
      </c>
      <c r="T402" t="b">
        <f>OR(Tabla197[[#This Row],[Tiempo_normal (ns)]]&gt;$D$508,Tabla197[[#This Row],[Tiempo_normal (ns)]]&lt;$D$509)</f>
        <v>0</v>
      </c>
      <c r="U402" s="5">
        <v>399</v>
      </c>
      <c r="V402" t="b">
        <f>OR(Tabla3108[[#This Row],[Tiempo_lineal (ns)]]&gt;$F$508,Tabla3108[[#This Row],[Tiempo_lineal (ns)]]&lt;$F$509)</f>
        <v>0</v>
      </c>
      <c r="W402" t="b">
        <f>OR(Tabla3108[[#This Row],[Tiempo_normal (ns)]]&gt;$G$508,Tabla3108[[#This Row],[Tiempo_normal (ns)]]&lt;$G$509)</f>
        <v>0</v>
      </c>
      <c r="X402" s="5">
        <v>399</v>
      </c>
      <c r="Y402" t="b">
        <f>OR(Tabla4119[[#This Row],[Tiempo_lineal (ns)]]&gt;$I$508,Tabla4119[[#This Row],[Tiempo_lineal (ns)]]&lt;$I$509)</f>
        <v>0</v>
      </c>
      <c r="Z402" t="b">
        <f>OR(Tabla4119[[#This Row],[Tiempo_normal (ns)]]&gt;$J$508,Tabla4119[[#This Row],[Tiempo_normal (ns)]]&lt;$J$509)</f>
        <v>1</v>
      </c>
      <c r="AA402" s="5">
        <v>399</v>
      </c>
      <c r="AB402" t="b">
        <f>OR(Tabla51210[[#This Row],[Tiempo_lineal (ns)]]&gt;$L$508,Tabla51210[[#This Row],[Tiempo_lineal (ns)]]&lt;$L$509)</f>
        <v>0</v>
      </c>
      <c r="AC402" t="b">
        <f>OR(Tabla51210[[#This Row],[Tiempo_normal (ns)]]&gt;$M$508,Tabla51210[[#This Row],[Tiempo_normal (ns)]]&lt;$M$509)</f>
        <v>0</v>
      </c>
      <c r="AD402" s="5">
        <v>399</v>
      </c>
      <c r="AE402" t="b">
        <f>OR(Tabla61311[[#This Row],[Tiempo_lineal (ns)]]&gt;$O$508,Tabla61311[[#This Row],[Tiempo_lineal (ns)]]&lt;$O$509)</f>
        <v>0</v>
      </c>
      <c r="AF402" s="6" t="b">
        <f>OR(Tabla61311[[#This Row],[Tiempo_normal (ns)]]&gt;$P$508,Tabla61311[[#This Row],[Tiempo_normal (ns)]]&lt;$P$509)</f>
        <v>0</v>
      </c>
    </row>
    <row r="403" spans="2:32" x14ac:dyDescent="0.3">
      <c r="B403">
        <v>400</v>
      </c>
      <c r="C403">
        <v>4447</v>
      </c>
      <c r="D403">
        <v>3852</v>
      </c>
      <c r="E403">
        <v>400</v>
      </c>
      <c r="F403">
        <v>39191</v>
      </c>
      <c r="G403">
        <v>38359</v>
      </c>
      <c r="H403">
        <v>400</v>
      </c>
      <c r="I403">
        <v>394088</v>
      </c>
      <c r="J403">
        <v>458866</v>
      </c>
      <c r="K403">
        <v>400</v>
      </c>
      <c r="L403" s="35">
        <v>4130310</v>
      </c>
      <c r="M403" s="35">
        <v>3889770</v>
      </c>
      <c r="N403">
        <v>400</v>
      </c>
      <c r="O403" s="35">
        <v>49272300</v>
      </c>
      <c r="P403" s="35">
        <v>40989500</v>
      </c>
      <c r="R403" s="7">
        <v>400</v>
      </c>
      <c r="S403" t="b">
        <f>OR(Tabla197[[#This Row],[Tiempo_lineal (ns)]]&gt;$C$508,Tabla197[[#This Row],[Tiempo_lineal (ns)]]&lt;$C$509)</f>
        <v>0</v>
      </c>
      <c r="T403" t="b">
        <f>OR(Tabla197[[#This Row],[Tiempo_normal (ns)]]&gt;$D$508,Tabla197[[#This Row],[Tiempo_normal (ns)]]&lt;$D$509)</f>
        <v>0</v>
      </c>
      <c r="U403" s="7">
        <v>400</v>
      </c>
      <c r="V403" t="b">
        <f>OR(Tabla3108[[#This Row],[Tiempo_lineal (ns)]]&gt;$F$508,Tabla3108[[#This Row],[Tiempo_lineal (ns)]]&lt;$F$509)</f>
        <v>0</v>
      </c>
      <c r="W403" t="b">
        <f>OR(Tabla3108[[#This Row],[Tiempo_normal (ns)]]&gt;$G$508,Tabla3108[[#This Row],[Tiempo_normal (ns)]]&lt;$G$509)</f>
        <v>0</v>
      </c>
      <c r="X403" s="7">
        <v>400</v>
      </c>
      <c r="Y403" t="b">
        <f>OR(Tabla4119[[#This Row],[Tiempo_lineal (ns)]]&gt;$I$508,Tabla4119[[#This Row],[Tiempo_lineal (ns)]]&lt;$I$509)</f>
        <v>0</v>
      </c>
      <c r="Z403" t="b">
        <f>OR(Tabla4119[[#This Row],[Tiempo_normal (ns)]]&gt;$J$508,Tabla4119[[#This Row],[Tiempo_normal (ns)]]&lt;$J$509)</f>
        <v>0</v>
      </c>
      <c r="AA403" s="7">
        <v>400</v>
      </c>
      <c r="AB403" t="b">
        <f>OR(Tabla51210[[#This Row],[Tiempo_lineal (ns)]]&gt;$L$508,Tabla51210[[#This Row],[Tiempo_lineal (ns)]]&lt;$L$509)</f>
        <v>0</v>
      </c>
      <c r="AC403" t="b">
        <f>OR(Tabla51210[[#This Row],[Tiempo_normal (ns)]]&gt;$M$508,Tabla51210[[#This Row],[Tiempo_normal (ns)]]&lt;$M$509)</f>
        <v>0</v>
      </c>
      <c r="AD403" s="7">
        <v>400</v>
      </c>
      <c r="AE403" t="b">
        <f>OR(Tabla61311[[#This Row],[Tiempo_lineal (ns)]]&gt;$O$508,Tabla61311[[#This Row],[Tiempo_lineal (ns)]]&lt;$O$509)</f>
        <v>1</v>
      </c>
      <c r="AF403" s="6" t="b">
        <f>OR(Tabla61311[[#This Row],[Tiempo_normal (ns)]]&gt;$P$508,Tabla61311[[#This Row],[Tiempo_normal (ns)]]&lt;$P$509)</f>
        <v>0</v>
      </c>
    </row>
    <row r="404" spans="2:32" x14ac:dyDescent="0.3">
      <c r="B404">
        <v>401</v>
      </c>
      <c r="C404">
        <v>4532</v>
      </c>
      <c r="D404">
        <v>3882</v>
      </c>
      <c r="E404">
        <v>401</v>
      </c>
      <c r="F404">
        <v>41659</v>
      </c>
      <c r="G404">
        <v>37487</v>
      </c>
      <c r="H404">
        <v>401</v>
      </c>
      <c r="I404">
        <v>383530</v>
      </c>
      <c r="J404">
        <v>390956</v>
      </c>
      <c r="K404">
        <v>401</v>
      </c>
      <c r="L404" s="35">
        <v>4476770</v>
      </c>
      <c r="M404" s="35">
        <v>3824070</v>
      </c>
      <c r="N404">
        <v>401</v>
      </c>
      <c r="O404" s="35">
        <v>43712400</v>
      </c>
      <c r="P404" s="35">
        <v>44110900</v>
      </c>
      <c r="R404" s="5">
        <v>401</v>
      </c>
      <c r="S404" t="b">
        <f>OR(Tabla197[[#This Row],[Tiempo_lineal (ns)]]&gt;$C$508,Tabla197[[#This Row],[Tiempo_lineal (ns)]]&lt;$C$509)</f>
        <v>0</v>
      </c>
      <c r="T404" t="b">
        <f>OR(Tabla197[[#This Row],[Tiempo_normal (ns)]]&gt;$D$508,Tabla197[[#This Row],[Tiempo_normal (ns)]]&lt;$D$509)</f>
        <v>0</v>
      </c>
      <c r="U404" s="5">
        <v>401</v>
      </c>
      <c r="V404" t="b">
        <f>OR(Tabla3108[[#This Row],[Tiempo_lineal (ns)]]&gt;$F$508,Tabla3108[[#This Row],[Tiempo_lineal (ns)]]&lt;$F$509)</f>
        <v>0</v>
      </c>
      <c r="W404" t="b">
        <f>OR(Tabla3108[[#This Row],[Tiempo_normal (ns)]]&gt;$G$508,Tabla3108[[#This Row],[Tiempo_normal (ns)]]&lt;$G$509)</f>
        <v>0</v>
      </c>
      <c r="X404" s="5">
        <v>401</v>
      </c>
      <c r="Y404" t="b">
        <f>OR(Tabla4119[[#This Row],[Tiempo_lineal (ns)]]&gt;$I$508,Tabla4119[[#This Row],[Tiempo_lineal (ns)]]&lt;$I$509)</f>
        <v>0</v>
      </c>
      <c r="Z404" t="b">
        <f>OR(Tabla4119[[#This Row],[Tiempo_normal (ns)]]&gt;$J$508,Tabla4119[[#This Row],[Tiempo_normal (ns)]]&lt;$J$509)</f>
        <v>0</v>
      </c>
      <c r="AA404" s="5">
        <v>401</v>
      </c>
      <c r="AB404" t="b">
        <f>OR(Tabla51210[[#This Row],[Tiempo_lineal (ns)]]&gt;$L$508,Tabla51210[[#This Row],[Tiempo_lineal (ns)]]&lt;$L$509)</f>
        <v>0</v>
      </c>
      <c r="AC404" t="b">
        <f>OR(Tabla51210[[#This Row],[Tiempo_normal (ns)]]&gt;$M$508,Tabla51210[[#This Row],[Tiempo_normal (ns)]]&lt;$M$509)</f>
        <v>0</v>
      </c>
      <c r="AD404" s="5">
        <v>401</v>
      </c>
      <c r="AE404" t="b">
        <f>OR(Tabla61311[[#This Row],[Tiempo_lineal (ns)]]&gt;$O$508,Tabla61311[[#This Row],[Tiempo_lineal (ns)]]&lt;$O$509)</f>
        <v>0</v>
      </c>
      <c r="AF404" s="6" t="b">
        <f>OR(Tabla61311[[#This Row],[Tiempo_normal (ns)]]&gt;$P$508,Tabla61311[[#This Row],[Tiempo_normal (ns)]]&lt;$P$509)</f>
        <v>0</v>
      </c>
    </row>
    <row r="405" spans="2:32" x14ac:dyDescent="0.3">
      <c r="B405">
        <v>402</v>
      </c>
      <c r="C405">
        <v>4421</v>
      </c>
      <c r="D405">
        <v>4422</v>
      </c>
      <c r="E405">
        <v>402</v>
      </c>
      <c r="F405">
        <v>38868</v>
      </c>
      <c r="G405">
        <v>38387</v>
      </c>
      <c r="H405">
        <v>402</v>
      </c>
      <c r="I405">
        <v>461220</v>
      </c>
      <c r="J405">
        <v>716619</v>
      </c>
      <c r="K405">
        <v>402</v>
      </c>
      <c r="L405" s="35">
        <v>4124460</v>
      </c>
      <c r="M405" s="35">
        <v>3943960</v>
      </c>
      <c r="N405">
        <v>402</v>
      </c>
      <c r="O405" s="35">
        <v>42710400</v>
      </c>
      <c r="P405" s="35">
        <v>40138400</v>
      </c>
      <c r="R405" s="7">
        <v>402</v>
      </c>
      <c r="S405" t="b">
        <f>OR(Tabla197[[#This Row],[Tiempo_lineal (ns)]]&gt;$C$508,Tabla197[[#This Row],[Tiempo_lineal (ns)]]&lt;$C$509)</f>
        <v>0</v>
      </c>
      <c r="T405" t="b">
        <f>OR(Tabla197[[#This Row],[Tiempo_normal (ns)]]&gt;$D$508,Tabla197[[#This Row],[Tiempo_normal (ns)]]&lt;$D$509)</f>
        <v>0</v>
      </c>
      <c r="U405" s="7">
        <v>402</v>
      </c>
      <c r="V405" t="b">
        <f>OR(Tabla3108[[#This Row],[Tiempo_lineal (ns)]]&gt;$F$508,Tabla3108[[#This Row],[Tiempo_lineal (ns)]]&lt;$F$509)</f>
        <v>0</v>
      </c>
      <c r="W405" t="b">
        <f>OR(Tabla3108[[#This Row],[Tiempo_normal (ns)]]&gt;$G$508,Tabla3108[[#This Row],[Tiempo_normal (ns)]]&lt;$G$509)</f>
        <v>0</v>
      </c>
      <c r="X405" s="7">
        <v>402</v>
      </c>
      <c r="Y405" t="b">
        <f>OR(Tabla4119[[#This Row],[Tiempo_lineal (ns)]]&gt;$I$508,Tabla4119[[#This Row],[Tiempo_lineal (ns)]]&lt;$I$509)</f>
        <v>0</v>
      </c>
      <c r="Z405" t="b">
        <f>OR(Tabla4119[[#This Row],[Tiempo_normal (ns)]]&gt;$J$508,Tabla4119[[#This Row],[Tiempo_normal (ns)]]&lt;$J$509)</f>
        <v>1</v>
      </c>
      <c r="AA405" s="7">
        <v>402</v>
      </c>
      <c r="AB405" t="b">
        <f>OR(Tabla51210[[#This Row],[Tiempo_lineal (ns)]]&gt;$L$508,Tabla51210[[#This Row],[Tiempo_lineal (ns)]]&lt;$L$509)</f>
        <v>0</v>
      </c>
      <c r="AC405" t="b">
        <f>OR(Tabla51210[[#This Row],[Tiempo_normal (ns)]]&gt;$M$508,Tabla51210[[#This Row],[Tiempo_normal (ns)]]&lt;$M$509)</f>
        <v>0</v>
      </c>
      <c r="AD405" s="7">
        <v>402</v>
      </c>
      <c r="AE405" t="b">
        <f>OR(Tabla61311[[#This Row],[Tiempo_lineal (ns)]]&gt;$O$508,Tabla61311[[#This Row],[Tiempo_lineal (ns)]]&lt;$O$509)</f>
        <v>0</v>
      </c>
      <c r="AF405" s="6" t="b">
        <f>OR(Tabla61311[[#This Row],[Tiempo_normal (ns)]]&gt;$P$508,Tabla61311[[#This Row],[Tiempo_normal (ns)]]&lt;$P$509)</f>
        <v>0</v>
      </c>
    </row>
    <row r="406" spans="2:32" x14ac:dyDescent="0.3">
      <c r="B406">
        <v>403</v>
      </c>
      <c r="C406">
        <v>4838</v>
      </c>
      <c r="D406">
        <v>4140</v>
      </c>
      <c r="E406">
        <v>403</v>
      </c>
      <c r="F406">
        <v>38083</v>
      </c>
      <c r="G406">
        <v>38430</v>
      </c>
      <c r="H406">
        <v>403</v>
      </c>
      <c r="I406">
        <v>380042</v>
      </c>
      <c r="J406">
        <v>378738</v>
      </c>
      <c r="K406">
        <v>403</v>
      </c>
      <c r="L406" s="35">
        <v>4555080</v>
      </c>
      <c r="M406" s="35">
        <v>3953640</v>
      </c>
      <c r="N406">
        <v>403</v>
      </c>
      <c r="O406" s="35">
        <v>50241300</v>
      </c>
      <c r="P406" s="35">
        <v>39721000</v>
      </c>
      <c r="R406" s="5">
        <v>403</v>
      </c>
      <c r="S406" t="b">
        <f>OR(Tabla197[[#This Row],[Tiempo_lineal (ns)]]&gt;$C$508,Tabla197[[#This Row],[Tiempo_lineal (ns)]]&lt;$C$509)</f>
        <v>0</v>
      </c>
      <c r="T406" t="b">
        <f>OR(Tabla197[[#This Row],[Tiempo_normal (ns)]]&gt;$D$508,Tabla197[[#This Row],[Tiempo_normal (ns)]]&lt;$D$509)</f>
        <v>0</v>
      </c>
      <c r="U406" s="5">
        <v>403</v>
      </c>
      <c r="V406" t="b">
        <f>OR(Tabla3108[[#This Row],[Tiempo_lineal (ns)]]&gt;$F$508,Tabla3108[[#This Row],[Tiempo_lineal (ns)]]&lt;$F$509)</f>
        <v>0</v>
      </c>
      <c r="W406" t="b">
        <f>OR(Tabla3108[[#This Row],[Tiempo_normal (ns)]]&gt;$G$508,Tabla3108[[#This Row],[Tiempo_normal (ns)]]&lt;$G$509)</f>
        <v>0</v>
      </c>
      <c r="X406" s="5">
        <v>403</v>
      </c>
      <c r="Y406" t="b">
        <f>OR(Tabla4119[[#This Row],[Tiempo_lineal (ns)]]&gt;$I$508,Tabla4119[[#This Row],[Tiempo_lineal (ns)]]&lt;$I$509)</f>
        <v>0</v>
      </c>
      <c r="Z406" t="b">
        <f>OR(Tabla4119[[#This Row],[Tiempo_normal (ns)]]&gt;$J$508,Tabla4119[[#This Row],[Tiempo_normal (ns)]]&lt;$J$509)</f>
        <v>0</v>
      </c>
      <c r="AA406" s="5">
        <v>403</v>
      </c>
      <c r="AB406" t="b">
        <f>OR(Tabla51210[[#This Row],[Tiempo_lineal (ns)]]&gt;$L$508,Tabla51210[[#This Row],[Tiempo_lineal (ns)]]&lt;$L$509)</f>
        <v>0</v>
      </c>
      <c r="AC406" t="b">
        <f>OR(Tabla51210[[#This Row],[Tiempo_normal (ns)]]&gt;$M$508,Tabla51210[[#This Row],[Tiempo_normal (ns)]]&lt;$M$509)</f>
        <v>0</v>
      </c>
      <c r="AD406" s="5">
        <v>403</v>
      </c>
      <c r="AE406" t="b">
        <f>OR(Tabla61311[[#This Row],[Tiempo_lineal (ns)]]&gt;$O$508,Tabla61311[[#This Row],[Tiempo_lineal (ns)]]&lt;$O$509)</f>
        <v>1</v>
      </c>
      <c r="AF406" s="6" t="b">
        <f>OR(Tabla61311[[#This Row],[Tiempo_normal (ns)]]&gt;$P$508,Tabla61311[[#This Row],[Tiempo_normal (ns)]]&lt;$P$509)</f>
        <v>0</v>
      </c>
    </row>
    <row r="407" spans="2:32" x14ac:dyDescent="0.3">
      <c r="B407">
        <v>404</v>
      </c>
      <c r="C407">
        <v>5074</v>
      </c>
      <c r="D407">
        <v>3970</v>
      </c>
      <c r="E407">
        <v>404</v>
      </c>
      <c r="F407">
        <v>38270</v>
      </c>
      <c r="G407">
        <v>45215</v>
      </c>
      <c r="H407">
        <v>404</v>
      </c>
      <c r="I407">
        <v>386811</v>
      </c>
      <c r="J407">
        <v>374427</v>
      </c>
      <c r="K407">
        <v>404</v>
      </c>
      <c r="L407" s="35">
        <v>4059760</v>
      </c>
      <c r="M407" s="35">
        <v>3921000</v>
      </c>
      <c r="N407">
        <v>404</v>
      </c>
      <c r="O407" s="35">
        <v>41434900</v>
      </c>
      <c r="P407" s="35">
        <v>41853900</v>
      </c>
      <c r="R407" s="7">
        <v>404</v>
      </c>
      <c r="S407" t="b">
        <f>OR(Tabla197[[#This Row],[Tiempo_lineal (ns)]]&gt;$C$508,Tabla197[[#This Row],[Tiempo_lineal (ns)]]&lt;$C$509)</f>
        <v>0</v>
      </c>
      <c r="T407" t="b">
        <f>OR(Tabla197[[#This Row],[Tiempo_normal (ns)]]&gt;$D$508,Tabla197[[#This Row],[Tiempo_normal (ns)]]&lt;$D$509)</f>
        <v>0</v>
      </c>
      <c r="U407" s="7">
        <v>404</v>
      </c>
      <c r="V407" t="b">
        <f>OR(Tabla3108[[#This Row],[Tiempo_lineal (ns)]]&gt;$F$508,Tabla3108[[#This Row],[Tiempo_lineal (ns)]]&lt;$F$509)</f>
        <v>0</v>
      </c>
      <c r="W407" t="b">
        <f>OR(Tabla3108[[#This Row],[Tiempo_normal (ns)]]&gt;$G$508,Tabla3108[[#This Row],[Tiempo_normal (ns)]]&lt;$G$509)</f>
        <v>1</v>
      </c>
      <c r="X407" s="7">
        <v>404</v>
      </c>
      <c r="Y407" t="b">
        <f>OR(Tabla4119[[#This Row],[Tiempo_lineal (ns)]]&gt;$I$508,Tabla4119[[#This Row],[Tiempo_lineal (ns)]]&lt;$I$509)</f>
        <v>0</v>
      </c>
      <c r="Z407" t="b">
        <f>OR(Tabla4119[[#This Row],[Tiempo_normal (ns)]]&gt;$J$508,Tabla4119[[#This Row],[Tiempo_normal (ns)]]&lt;$J$509)</f>
        <v>0</v>
      </c>
      <c r="AA407" s="7">
        <v>404</v>
      </c>
      <c r="AB407" t="b">
        <f>OR(Tabla51210[[#This Row],[Tiempo_lineal (ns)]]&gt;$L$508,Tabla51210[[#This Row],[Tiempo_lineal (ns)]]&lt;$L$509)</f>
        <v>0</v>
      </c>
      <c r="AC407" t="b">
        <f>OR(Tabla51210[[#This Row],[Tiempo_normal (ns)]]&gt;$M$508,Tabla51210[[#This Row],[Tiempo_normal (ns)]]&lt;$M$509)</f>
        <v>0</v>
      </c>
      <c r="AD407" s="7">
        <v>404</v>
      </c>
      <c r="AE407" t="b">
        <f>OR(Tabla61311[[#This Row],[Tiempo_lineal (ns)]]&gt;$O$508,Tabla61311[[#This Row],[Tiempo_lineal (ns)]]&lt;$O$509)</f>
        <v>0</v>
      </c>
      <c r="AF407" s="6" t="b">
        <f>OR(Tabla61311[[#This Row],[Tiempo_normal (ns)]]&gt;$P$508,Tabla61311[[#This Row],[Tiempo_normal (ns)]]&lt;$P$509)</f>
        <v>0</v>
      </c>
    </row>
    <row r="408" spans="2:32" x14ac:dyDescent="0.3">
      <c r="B408">
        <v>405</v>
      </c>
      <c r="C408">
        <v>5039</v>
      </c>
      <c r="D408">
        <v>3868</v>
      </c>
      <c r="E408">
        <v>405</v>
      </c>
      <c r="F408">
        <v>48982</v>
      </c>
      <c r="G408">
        <v>37777</v>
      </c>
      <c r="H408">
        <v>405</v>
      </c>
      <c r="I408">
        <v>414398</v>
      </c>
      <c r="J408">
        <v>411825</v>
      </c>
      <c r="K408">
        <v>405</v>
      </c>
      <c r="L408" s="35">
        <v>3956880</v>
      </c>
      <c r="M408" s="35">
        <v>4198570</v>
      </c>
      <c r="N408">
        <v>405</v>
      </c>
      <c r="O408" s="35">
        <v>42248700</v>
      </c>
      <c r="P408" s="35">
        <v>41136800</v>
      </c>
      <c r="R408" s="5">
        <v>405</v>
      </c>
      <c r="S408" t="b">
        <f>OR(Tabla197[[#This Row],[Tiempo_lineal (ns)]]&gt;$C$508,Tabla197[[#This Row],[Tiempo_lineal (ns)]]&lt;$C$509)</f>
        <v>0</v>
      </c>
      <c r="T408" t="b">
        <f>OR(Tabla197[[#This Row],[Tiempo_normal (ns)]]&gt;$D$508,Tabla197[[#This Row],[Tiempo_normal (ns)]]&lt;$D$509)</f>
        <v>0</v>
      </c>
      <c r="U408" s="5">
        <v>405</v>
      </c>
      <c r="V408" t="b">
        <f>OR(Tabla3108[[#This Row],[Tiempo_lineal (ns)]]&gt;$F$508,Tabla3108[[#This Row],[Tiempo_lineal (ns)]]&lt;$F$509)</f>
        <v>1</v>
      </c>
      <c r="W408" t="b">
        <f>OR(Tabla3108[[#This Row],[Tiempo_normal (ns)]]&gt;$G$508,Tabla3108[[#This Row],[Tiempo_normal (ns)]]&lt;$G$509)</f>
        <v>0</v>
      </c>
      <c r="X408" s="5">
        <v>405</v>
      </c>
      <c r="Y408" t="b">
        <f>OR(Tabla4119[[#This Row],[Tiempo_lineal (ns)]]&gt;$I$508,Tabla4119[[#This Row],[Tiempo_lineal (ns)]]&lt;$I$509)</f>
        <v>0</v>
      </c>
      <c r="Z408" t="b">
        <f>OR(Tabla4119[[#This Row],[Tiempo_normal (ns)]]&gt;$J$508,Tabla4119[[#This Row],[Tiempo_normal (ns)]]&lt;$J$509)</f>
        <v>0</v>
      </c>
      <c r="AA408" s="5">
        <v>405</v>
      </c>
      <c r="AB408" t="b">
        <f>OR(Tabla51210[[#This Row],[Tiempo_lineal (ns)]]&gt;$L$508,Tabla51210[[#This Row],[Tiempo_lineal (ns)]]&lt;$L$509)</f>
        <v>0</v>
      </c>
      <c r="AC408" t="b">
        <f>OR(Tabla51210[[#This Row],[Tiempo_normal (ns)]]&gt;$M$508,Tabla51210[[#This Row],[Tiempo_normal (ns)]]&lt;$M$509)</f>
        <v>0</v>
      </c>
      <c r="AD408" s="5">
        <v>405</v>
      </c>
      <c r="AE408" t="b">
        <f>OR(Tabla61311[[#This Row],[Tiempo_lineal (ns)]]&gt;$O$508,Tabla61311[[#This Row],[Tiempo_lineal (ns)]]&lt;$O$509)</f>
        <v>0</v>
      </c>
      <c r="AF408" s="6" t="b">
        <f>OR(Tabla61311[[#This Row],[Tiempo_normal (ns)]]&gt;$P$508,Tabla61311[[#This Row],[Tiempo_normal (ns)]]&lt;$P$509)</f>
        <v>0</v>
      </c>
    </row>
    <row r="409" spans="2:32" x14ac:dyDescent="0.3">
      <c r="B409">
        <v>406</v>
      </c>
      <c r="C409">
        <v>5043</v>
      </c>
      <c r="D409">
        <v>3961</v>
      </c>
      <c r="E409">
        <v>406</v>
      </c>
      <c r="F409">
        <v>38539</v>
      </c>
      <c r="G409">
        <v>114526</v>
      </c>
      <c r="H409">
        <v>406</v>
      </c>
      <c r="I409">
        <v>382584</v>
      </c>
      <c r="J409">
        <v>378085</v>
      </c>
      <c r="K409">
        <v>406</v>
      </c>
      <c r="L409" s="35">
        <v>4067510</v>
      </c>
      <c r="M409" s="35">
        <v>4099020</v>
      </c>
      <c r="N409">
        <v>406</v>
      </c>
      <c r="O409" s="35">
        <v>40724100</v>
      </c>
      <c r="P409" s="35">
        <v>44233200</v>
      </c>
      <c r="R409" s="7">
        <v>406</v>
      </c>
      <c r="S409" t="b">
        <f>OR(Tabla197[[#This Row],[Tiempo_lineal (ns)]]&gt;$C$508,Tabla197[[#This Row],[Tiempo_lineal (ns)]]&lt;$C$509)</f>
        <v>0</v>
      </c>
      <c r="T409" t="b">
        <f>OR(Tabla197[[#This Row],[Tiempo_normal (ns)]]&gt;$D$508,Tabla197[[#This Row],[Tiempo_normal (ns)]]&lt;$D$509)</f>
        <v>0</v>
      </c>
      <c r="U409" s="7">
        <v>406</v>
      </c>
      <c r="V409" t="b">
        <f>OR(Tabla3108[[#This Row],[Tiempo_lineal (ns)]]&gt;$F$508,Tabla3108[[#This Row],[Tiempo_lineal (ns)]]&lt;$F$509)</f>
        <v>0</v>
      </c>
      <c r="W409" t="b">
        <f>OR(Tabla3108[[#This Row],[Tiempo_normal (ns)]]&gt;$G$508,Tabla3108[[#This Row],[Tiempo_normal (ns)]]&lt;$G$509)</f>
        <v>1</v>
      </c>
      <c r="X409" s="7">
        <v>406</v>
      </c>
      <c r="Y409" t="b">
        <f>OR(Tabla4119[[#This Row],[Tiempo_lineal (ns)]]&gt;$I$508,Tabla4119[[#This Row],[Tiempo_lineal (ns)]]&lt;$I$509)</f>
        <v>0</v>
      </c>
      <c r="Z409" t="b">
        <f>OR(Tabla4119[[#This Row],[Tiempo_normal (ns)]]&gt;$J$508,Tabla4119[[#This Row],[Tiempo_normal (ns)]]&lt;$J$509)</f>
        <v>0</v>
      </c>
      <c r="AA409" s="7">
        <v>406</v>
      </c>
      <c r="AB409" t="b">
        <f>OR(Tabla51210[[#This Row],[Tiempo_lineal (ns)]]&gt;$L$508,Tabla51210[[#This Row],[Tiempo_lineal (ns)]]&lt;$L$509)</f>
        <v>0</v>
      </c>
      <c r="AC409" t="b">
        <f>OR(Tabla51210[[#This Row],[Tiempo_normal (ns)]]&gt;$M$508,Tabla51210[[#This Row],[Tiempo_normal (ns)]]&lt;$M$509)</f>
        <v>0</v>
      </c>
      <c r="AD409" s="7">
        <v>406</v>
      </c>
      <c r="AE409" t="b">
        <f>OR(Tabla61311[[#This Row],[Tiempo_lineal (ns)]]&gt;$O$508,Tabla61311[[#This Row],[Tiempo_lineal (ns)]]&lt;$O$509)</f>
        <v>0</v>
      </c>
      <c r="AF409" s="6" t="b">
        <f>OR(Tabla61311[[#This Row],[Tiempo_normal (ns)]]&gt;$P$508,Tabla61311[[#This Row],[Tiempo_normal (ns)]]&lt;$P$509)</f>
        <v>0</v>
      </c>
    </row>
    <row r="410" spans="2:32" x14ac:dyDescent="0.3">
      <c r="B410">
        <v>407</v>
      </c>
      <c r="C410">
        <v>4279</v>
      </c>
      <c r="D410">
        <v>3903</v>
      </c>
      <c r="E410">
        <v>407</v>
      </c>
      <c r="F410">
        <v>39692</v>
      </c>
      <c r="G410">
        <v>38094</v>
      </c>
      <c r="H410">
        <v>407</v>
      </c>
      <c r="I410">
        <v>386710</v>
      </c>
      <c r="J410">
        <v>377983</v>
      </c>
      <c r="K410">
        <v>407</v>
      </c>
      <c r="L410" s="35">
        <v>4202440</v>
      </c>
      <c r="M410" s="35">
        <v>4151830</v>
      </c>
      <c r="N410">
        <v>407</v>
      </c>
      <c r="O410" s="35">
        <v>46182300</v>
      </c>
      <c r="P410" s="35">
        <v>40138800</v>
      </c>
      <c r="R410" s="5">
        <v>407</v>
      </c>
      <c r="S410" t="b">
        <f>OR(Tabla197[[#This Row],[Tiempo_lineal (ns)]]&gt;$C$508,Tabla197[[#This Row],[Tiempo_lineal (ns)]]&lt;$C$509)</f>
        <v>0</v>
      </c>
      <c r="T410" t="b">
        <f>OR(Tabla197[[#This Row],[Tiempo_normal (ns)]]&gt;$D$508,Tabla197[[#This Row],[Tiempo_normal (ns)]]&lt;$D$509)</f>
        <v>0</v>
      </c>
      <c r="U410" s="5">
        <v>407</v>
      </c>
      <c r="V410" t="b">
        <f>OR(Tabla3108[[#This Row],[Tiempo_lineal (ns)]]&gt;$F$508,Tabla3108[[#This Row],[Tiempo_lineal (ns)]]&lt;$F$509)</f>
        <v>0</v>
      </c>
      <c r="W410" t="b">
        <f>OR(Tabla3108[[#This Row],[Tiempo_normal (ns)]]&gt;$G$508,Tabla3108[[#This Row],[Tiempo_normal (ns)]]&lt;$G$509)</f>
        <v>0</v>
      </c>
      <c r="X410" s="5">
        <v>407</v>
      </c>
      <c r="Y410" t="b">
        <f>OR(Tabla4119[[#This Row],[Tiempo_lineal (ns)]]&gt;$I$508,Tabla4119[[#This Row],[Tiempo_lineal (ns)]]&lt;$I$509)</f>
        <v>0</v>
      </c>
      <c r="Z410" t="b">
        <f>OR(Tabla4119[[#This Row],[Tiempo_normal (ns)]]&gt;$J$508,Tabla4119[[#This Row],[Tiempo_normal (ns)]]&lt;$J$509)</f>
        <v>0</v>
      </c>
      <c r="AA410" s="5">
        <v>407</v>
      </c>
      <c r="AB410" t="b">
        <f>OR(Tabla51210[[#This Row],[Tiempo_lineal (ns)]]&gt;$L$508,Tabla51210[[#This Row],[Tiempo_lineal (ns)]]&lt;$L$509)</f>
        <v>0</v>
      </c>
      <c r="AC410" t="b">
        <f>OR(Tabla51210[[#This Row],[Tiempo_normal (ns)]]&gt;$M$508,Tabla51210[[#This Row],[Tiempo_normal (ns)]]&lt;$M$509)</f>
        <v>0</v>
      </c>
      <c r="AD410" s="5">
        <v>407</v>
      </c>
      <c r="AE410" t="b">
        <f>OR(Tabla61311[[#This Row],[Tiempo_lineal (ns)]]&gt;$O$508,Tabla61311[[#This Row],[Tiempo_lineal (ns)]]&lt;$O$509)</f>
        <v>0</v>
      </c>
      <c r="AF410" s="6" t="b">
        <f>OR(Tabla61311[[#This Row],[Tiempo_normal (ns)]]&gt;$P$508,Tabla61311[[#This Row],[Tiempo_normal (ns)]]&lt;$P$509)</f>
        <v>0</v>
      </c>
    </row>
    <row r="411" spans="2:32" x14ac:dyDescent="0.3">
      <c r="B411">
        <v>408</v>
      </c>
      <c r="C411">
        <v>4277</v>
      </c>
      <c r="D411">
        <v>3985</v>
      </c>
      <c r="E411">
        <v>408</v>
      </c>
      <c r="F411">
        <v>37911</v>
      </c>
      <c r="G411">
        <v>37540</v>
      </c>
      <c r="H411">
        <v>408</v>
      </c>
      <c r="I411">
        <v>385631</v>
      </c>
      <c r="J411">
        <v>392597</v>
      </c>
      <c r="K411">
        <v>408</v>
      </c>
      <c r="L411" s="35">
        <v>3966960</v>
      </c>
      <c r="M411" s="35">
        <v>4067040</v>
      </c>
      <c r="N411">
        <v>408</v>
      </c>
      <c r="O411" s="35">
        <v>41600800</v>
      </c>
      <c r="P411" s="35">
        <v>39717200</v>
      </c>
      <c r="R411" s="7">
        <v>408</v>
      </c>
      <c r="S411" t="b">
        <f>OR(Tabla197[[#This Row],[Tiempo_lineal (ns)]]&gt;$C$508,Tabla197[[#This Row],[Tiempo_lineal (ns)]]&lt;$C$509)</f>
        <v>0</v>
      </c>
      <c r="T411" t="b">
        <f>OR(Tabla197[[#This Row],[Tiempo_normal (ns)]]&gt;$D$508,Tabla197[[#This Row],[Tiempo_normal (ns)]]&lt;$D$509)</f>
        <v>0</v>
      </c>
      <c r="U411" s="7">
        <v>408</v>
      </c>
      <c r="V411" t="b">
        <f>OR(Tabla3108[[#This Row],[Tiempo_lineal (ns)]]&gt;$F$508,Tabla3108[[#This Row],[Tiempo_lineal (ns)]]&lt;$F$509)</f>
        <v>0</v>
      </c>
      <c r="W411" t="b">
        <f>OR(Tabla3108[[#This Row],[Tiempo_normal (ns)]]&gt;$G$508,Tabla3108[[#This Row],[Tiempo_normal (ns)]]&lt;$G$509)</f>
        <v>0</v>
      </c>
      <c r="X411" s="7">
        <v>408</v>
      </c>
      <c r="Y411" t="b">
        <f>OR(Tabla4119[[#This Row],[Tiempo_lineal (ns)]]&gt;$I$508,Tabla4119[[#This Row],[Tiempo_lineal (ns)]]&lt;$I$509)</f>
        <v>0</v>
      </c>
      <c r="Z411" t="b">
        <f>OR(Tabla4119[[#This Row],[Tiempo_normal (ns)]]&gt;$J$508,Tabla4119[[#This Row],[Tiempo_normal (ns)]]&lt;$J$509)</f>
        <v>0</v>
      </c>
      <c r="AA411" s="7">
        <v>408</v>
      </c>
      <c r="AB411" t="b">
        <f>OR(Tabla51210[[#This Row],[Tiempo_lineal (ns)]]&gt;$L$508,Tabla51210[[#This Row],[Tiempo_lineal (ns)]]&lt;$L$509)</f>
        <v>0</v>
      </c>
      <c r="AC411" t="b">
        <f>OR(Tabla51210[[#This Row],[Tiempo_normal (ns)]]&gt;$M$508,Tabla51210[[#This Row],[Tiempo_normal (ns)]]&lt;$M$509)</f>
        <v>0</v>
      </c>
      <c r="AD411" s="7">
        <v>408</v>
      </c>
      <c r="AE411" t="b">
        <f>OR(Tabla61311[[#This Row],[Tiempo_lineal (ns)]]&gt;$O$508,Tabla61311[[#This Row],[Tiempo_lineal (ns)]]&lt;$O$509)</f>
        <v>0</v>
      </c>
      <c r="AF411" s="6" t="b">
        <f>OR(Tabla61311[[#This Row],[Tiempo_normal (ns)]]&gt;$P$508,Tabla61311[[#This Row],[Tiempo_normal (ns)]]&lt;$P$509)</f>
        <v>0</v>
      </c>
    </row>
    <row r="412" spans="2:32" x14ac:dyDescent="0.3">
      <c r="B412">
        <v>409</v>
      </c>
      <c r="C412">
        <v>4393</v>
      </c>
      <c r="D412">
        <v>3941</v>
      </c>
      <c r="E412">
        <v>409</v>
      </c>
      <c r="F412">
        <v>38218</v>
      </c>
      <c r="G412">
        <v>47932</v>
      </c>
      <c r="H412">
        <v>409</v>
      </c>
      <c r="I412">
        <v>419205</v>
      </c>
      <c r="J412">
        <v>384058</v>
      </c>
      <c r="K412">
        <v>409</v>
      </c>
      <c r="L412" s="35">
        <v>4463740</v>
      </c>
      <c r="M412" s="35">
        <v>3916520</v>
      </c>
      <c r="N412">
        <v>409</v>
      </c>
      <c r="O412" s="35">
        <v>42781100</v>
      </c>
      <c r="P412" s="35">
        <v>39831100</v>
      </c>
      <c r="R412" s="5">
        <v>409</v>
      </c>
      <c r="S412" t="b">
        <f>OR(Tabla197[[#This Row],[Tiempo_lineal (ns)]]&gt;$C$508,Tabla197[[#This Row],[Tiempo_lineal (ns)]]&lt;$C$509)</f>
        <v>0</v>
      </c>
      <c r="T412" t="b">
        <f>OR(Tabla197[[#This Row],[Tiempo_normal (ns)]]&gt;$D$508,Tabla197[[#This Row],[Tiempo_normal (ns)]]&lt;$D$509)</f>
        <v>0</v>
      </c>
      <c r="U412" s="5">
        <v>409</v>
      </c>
      <c r="V412" t="b">
        <f>OR(Tabla3108[[#This Row],[Tiempo_lineal (ns)]]&gt;$F$508,Tabla3108[[#This Row],[Tiempo_lineal (ns)]]&lt;$F$509)</f>
        <v>0</v>
      </c>
      <c r="W412" t="b">
        <f>OR(Tabla3108[[#This Row],[Tiempo_normal (ns)]]&gt;$G$508,Tabla3108[[#This Row],[Tiempo_normal (ns)]]&lt;$G$509)</f>
        <v>1</v>
      </c>
      <c r="X412" s="5">
        <v>409</v>
      </c>
      <c r="Y412" t="b">
        <f>OR(Tabla4119[[#This Row],[Tiempo_lineal (ns)]]&gt;$I$508,Tabla4119[[#This Row],[Tiempo_lineal (ns)]]&lt;$I$509)</f>
        <v>0</v>
      </c>
      <c r="Z412" t="b">
        <f>OR(Tabla4119[[#This Row],[Tiempo_normal (ns)]]&gt;$J$508,Tabla4119[[#This Row],[Tiempo_normal (ns)]]&lt;$J$509)</f>
        <v>0</v>
      </c>
      <c r="AA412" s="5">
        <v>409</v>
      </c>
      <c r="AB412" t="b">
        <f>OR(Tabla51210[[#This Row],[Tiempo_lineal (ns)]]&gt;$L$508,Tabla51210[[#This Row],[Tiempo_lineal (ns)]]&lt;$L$509)</f>
        <v>0</v>
      </c>
      <c r="AC412" t="b">
        <f>OR(Tabla51210[[#This Row],[Tiempo_normal (ns)]]&gt;$M$508,Tabla51210[[#This Row],[Tiempo_normal (ns)]]&lt;$M$509)</f>
        <v>0</v>
      </c>
      <c r="AD412" s="5">
        <v>409</v>
      </c>
      <c r="AE412" t="b">
        <f>OR(Tabla61311[[#This Row],[Tiempo_lineal (ns)]]&gt;$O$508,Tabla61311[[#This Row],[Tiempo_lineal (ns)]]&lt;$O$509)</f>
        <v>0</v>
      </c>
      <c r="AF412" s="6" t="b">
        <f>OR(Tabla61311[[#This Row],[Tiempo_normal (ns)]]&gt;$P$508,Tabla61311[[#This Row],[Tiempo_normal (ns)]]&lt;$P$509)</f>
        <v>0</v>
      </c>
    </row>
    <row r="413" spans="2:32" x14ac:dyDescent="0.3">
      <c r="B413">
        <v>410</v>
      </c>
      <c r="C413">
        <v>4544</v>
      </c>
      <c r="D413">
        <v>3990</v>
      </c>
      <c r="E413">
        <v>410</v>
      </c>
      <c r="F413">
        <v>40676</v>
      </c>
      <c r="G413">
        <v>39212</v>
      </c>
      <c r="H413">
        <v>410</v>
      </c>
      <c r="I413">
        <v>388814</v>
      </c>
      <c r="J413">
        <v>387276</v>
      </c>
      <c r="K413">
        <v>410</v>
      </c>
      <c r="L413" s="35">
        <v>4067280</v>
      </c>
      <c r="M413" s="35">
        <v>4535250</v>
      </c>
      <c r="N413">
        <v>410</v>
      </c>
      <c r="O413" s="35">
        <v>49421800</v>
      </c>
      <c r="P413" s="35">
        <v>43240900</v>
      </c>
      <c r="R413" s="7">
        <v>410</v>
      </c>
      <c r="S413" t="b">
        <f>OR(Tabla197[[#This Row],[Tiempo_lineal (ns)]]&gt;$C$508,Tabla197[[#This Row],[Tiempo_lineal (ns)]]&lt;$C$509)</f>
        <v>0</v>
      </c>
      <c r="T413" t="b">
        <f>OR(Tabla197[[#This Row],[Tiempo_normal (ns)]]&gt;$D$508,Tabla197[[#This Row],[Tiempo_normal (ns)]]&lt;$D$509)</f>
        <v>0</v>
      </c>
      <c r="U413" s="7">
        <v>410</v>
      </c>
      <c r="V413" t="b">
        <f>OR(Tabla3108[[#This Row],[Tiempo_lineal (ns)]]&gt;$F$508,Tabla3108[[#This Row],[Tiempo_lineal (ns)]]&lt;$F$509)</f>
        <v>0</v>
      </c>
      <c r="W413" t="b">
        <f>OR(Tabla3108[[#This Row],[Tiempo_normal (ns)]]&gt;$G$508,Tabla3108[[#This Row],[Tiempo_normal (ns)]]&lt;$G$509)</f>
        <v>0</v>
      </c>
      <c r="X413" s="7">
        <v>410</v>
      </c>
      <c r="Y413" t="b">
        <f>OR(Tabla4119[[#This Row],[Tiempo_lineal (ns)]]&gt;$I$508,Tabla4119[[#This Row],[Tiempo_lineal (ns)]]&lt;$I$509)</f>
        <v>0</v>
      </c>
      <c r="Z413" t="b">
        <f>OR(Tabla4119[[#This Row],[Tiempo_normal (ns)]]&gt;$J$508,Tabla4119[[#This Row],[Tiempo_normal (ns)]]&lt;$J$509)</f>
        <v>0</v>
      </c>
      <c r="AA413" s="7">
        <v>410</v>
      </c>
      <c r="AB413" t="b">
        <f>OR(Tabla51210[[#This Row],[Tiempo_lineal (ns)]]&gt;$L$508,Tabla51210[[#This Row],[Tiempo_lineal (ns)]]&lt;$L$509)</f>
        <v>0</v>
      </c>
      <c r="AC413" t="b">
        <f>OR(Tabla51210[[#This Row],[Tiempo_normal (ns)]]&gt;$M$508,Tabla51210[[#This Row],[Tiempo_normal (ns)]]&lt;$M$509)</f>
        <v>0</v>
      </c>
      <c r="AD413" s="7">
        <v>410</v>
      </c>
      <c r="AE413" t="b">
        <f>OR(Tabla61311[[#This Row],[Tiempo_lineal (ns)]]&gt;$O$508,Tabla61311[[#This Row],[Tiempo_lineal (ns)]]&lt;$O$509)</f>
        <v>1</v>
      </c>
      <c r="AF413" s="6" t="b">
        <f>OR(Tabla61311[[#This Row],[Tiempo_normal (ns)]]&gt;$P$508,Tabla61311[[#This Row],[Tiempo_normal (ns)]]&lt;$P$509)</f>
        <v>0</v>
      </c>
    </row>
    <row r="414" spans="2:32" x14ac:dyDescent="0.3">
      <c r="B414">
        <v>411</v>
      </c>
      <c r="C414">
        <v>4489</v>
      </c>
      <c r="D414">
        <v>4326</v>
      </c>
      <c r="E414">
        <v>411</v>
      </c>
      <c r="F414">
        <v>38691</v>
      </c>
      <c r="G414">
        <v>37622</v>
      </c>
      <c r="H414">
        <v>411</v>
      </c>
      <c r="I414">
        <v>392908</v>
      </c>
      <c r="J414">
        <v>404689</v>
      </c>
      <c r="K414">
        <v>411</v>
      </c>
      <c r="L414" s="35">
        <v>4169340</v>
      </c>
      <c r="M414" s="35">
        <v>4806820</v>
      </c>
      <c r="N414">
        <v>411</v>
      </c>
      <c r="O414" s="35">
        <v>41906400</v>
      </c>
      <c r="P414" s="35">
        <v>43957200</v>
      </c>
      <c r="R414" s="5">
        <v>411</v>
      </c>
      <c r="S414" t="b">
        <f>OR(Tabla197[[#This Row],[Tiempo_lineal (ns)]]&gt;$C$508,Tabla197[[#This Row],[Tiempo_lineal (ns)]]&lt;$C$509)</f>
        <v>0</v>
      </c>
      <c r="T414" t="b">
        <f>OR(Tabla197[[#This Row],[Tiempo_normal (ns)]]&gt;$D$508,Tabla197[[#This Row],[Tiempo_normal (ns)]]&lt;$D$509)</f>
        <v>0</v>
      </c>
      <c r="U414" s="5">
        <v>411</v>
      </c>
      <c r="V414" t="b">
        <f>OR(Tabla3108[[#This Row],[Tiempo_lineal (ns)]]&gt;$F$508,Tabla3108[[#This Row],[Tiempo_lineal (ns)]]&lt;$F$509)</f>
        <v>0</v>
      </c>
      <c r="W414" t="b">
        <f>OR(Tabla3108[[#This Row],[Tiempo_normal (ns)]]&gt;$G$508,Tabla3108[[#This Row],[Tiempo_normal (ns)]]&lt;$G$509)</f>
        <v>0</v>
      </c>
      <c r="X414" s="5">
        <v>411</v>
      </c>
      <c r="Y414" t="b">
        <f>OR(Tabla4119[[#This Row],[Tiempo_lineal (ns)]]&gt;$I$508,Tabla4119[[#This Row],[Tiempo_lineal (ns)]]&lt;$I$509)</f>
        <v>0</v>
      </c>
      <c r="Z414" t="b">
        <f>OR(Tabla4119[[#This Row],[Tiempo_normal (ns)]]&gt;$J$508,Tabla4119[[#This Row],[Tiempo_normal (ns)]]&lt;$J$509)</f>
        <v>0</v>
      </c>
      <c r="AA414" s="5">
        <v>411</v>
      </c>
      <c r="AB414" t="b">
        <f>OR(Tabla51210[[#This Row],[Tiempo_lineal (ns)]]&gt;$L$508,Tabla51210[[#This Row],[Tiempo_lineal (ns)]]&lt;$L$509)</f>
        <v>0</v>
      </c>
      <c r="AC414" t="b">
        <f>OR(Tabla51210[[#This Row],[Tiempo_normal (ns)]]&gt;$M$508,Tabla51210[[#This Row],[Tiempo_normal (ns)]]&lt;$M$509)</f>
        <v>1</v>
      </c>
      <c r="AD414" s="5">
        <v>411</v>
      </c>
      <c r="AE414" t="b">
        <f>OR(Tabla61311[[#This Row],[Tiempo_lineal (ns)]]&gt;$O$508,Tabla61311[[#This Row],[Tiempo_lineal (ns)]]&lt;$O$509)</f>
        <v>0</v>
      </c>
      <c r="AF414" s="6" t="b">
        <f>OR(Tabla61311[[#This Row],[Tiempo_normal (ns)]]&gt;$P$508,Tabla61311[[#This Row],[Tiempo_normal (ns)]]&lt;$P$509)</f>
        <v>0</v>
      </c>
    </row>
    <row r="415" spans="2:32" x14ac:dyDescent="0.3">
      <c r="B415">
        <v>412</v>
      </c>
      <c r="C415">
        <v>5260</v>
      </c>
      <c r="D415">
        <v>3895</v>
      </c>
      <c r="E415">
        <v>412</v>
      </c>
      <c r="F415">
        <v>38894</v>
      </c>
      <c r="G415">
        <v>39174</v>
      </c>
      <c r="H415">
        <v>412</v>
      </c>
      <c r="I415">
        <v>422366</v>
      </c>
      <c r="J415">
        <v>424715</v>
      </c>
      <c r="K415">
        <v>412</v>
      </c>
      <c r="L415" s="35">
        <v>4076940</v>
      </c>
      <c r="M415" s="35">
        <v>4010660</v>
      </c>
      <c r="N415">
        <v>412</v>
      </c>
      <c r="O415" s="35">
        <v>40732300</v>
      </c>
      <c r="P415" s="35">
        <v>40270900</v>
      </c>
      <c r="R415" s="7">
        <v>412</v>
      </c>
      <c r="S415" t="b">
        <f>OR(Tabla197[[#This Row],[Tiempo_lineal (ns)]]&gt;$C$508,Tabla197[[#This Row],[Tiempo_lineal (ns)]]&lt;$C$509)</f>
        <v>0</v>
      </c>
      <c r="T415" t="b">
        <f>OR(Tabla197[[#This Row],[Tiempo_normal (ns)]]&gt;$D$508,Tabla197[[#This Row],[Tiempo_normal (ns)]]&lt;$D$509)</f>
        <v>0</v>
      </c>
      <c r="U415" s="7">
        <v>412</v>
      </c>
      <c r="V415" t="b">
        <f>OR(Tabla3108[[#This Row],[Tiempo_lineal (ns)]]&gt;$F$508,Tabla3108[[#This Row],[Tiempo_lineal (ns)]]&lt;$F$509)</f>
        <v>0</v>
      </c>
      <c r="W415" t="b">
        <f>OR(Tabla3108[[#This Row],[Tiempo_normal (ns)]]&gt;$G$508,Tabla3108[[#This Row],[Tiempo_normal (ns)]]&lt;$G$509)</f>
        <v>0</v>
      </c>
      <c r="X415" s="7">
        <v>412</v>
      </c>
      <c r="Y415" t="b">
        <f>OR(Tabla4119[[#This Row],[Tiempo_lineal (ns)]]&gt;$I$508,Tabla4119[[#This Row],[Tiempo_lineal (ns)]]&lt;$I$509)</f>
        <v>0</v>
      </c>
      <c r="Z415" t="b">
        <f>OR(Tabla4119[[#This Row],[Tiempo_normal (ns)]]&gt;$J$508,Tabla4119[[#This Row],[Tiempo_normal (ns)]]&lt;$J$509)</f>
        <v>0</v>
      </c>
      <c r="AA415" s="7">
        <v>412</v>
      </c>
      <c r="AB415" t="b">
        <f>OR(Tabla51210[[#This Row],[Tiempo_lineal (ns)]]&gt;$L$508,Tabla51210[[#This Row],[Tiempo_lineal (ns)]]&lt;$L$509)</f>
        <v>0</v>
      </c>
      <c r="AC415" t="b">
        <f>OR(Tabla51210[[#This Row],[Tiempo_normal (ns)]]&gt;$M$508,Tabla51210[[#This Row],[Tiempo_normal (ns)]]&lt;$M$509)</f>
        <v>0</v>
      </c>
      <c r="AD415" s="7">
        <v>412</v>
      </c>
      <c r="AE415" t="b">
        <f>OR(Tabla61311[[#This Row],[Tiempo_lineal (ns)]]&gt;$O$508,Tabla61311[[#This Row],[Tiempo_lineal (ns)]]&lt;$O$509)</f>
        <v>0</v>
      </c>
      <c r="AF415" s="6" t="b">
        <f>OR(Tabla61311[[#This Row],[Tiempo_normal (ns)]]&gt;$P$508,Tabla61311[[#This Row],[Tiempo_normal (ns)]]&lt;$P$509)</f>
        <v>0</v>
      </c>
    </row>
    <row r="416" spans="2:32" x14ac:dyDescent="0.3">
      <c r="B416">
        <v>413</v>
      </c>
      <c r="C416">
        <v>4399</v>
      </c>
      <c r="D416">
        <v>3879</v>
      </c>
      <c r="E416">
        <v>413</v>
      </c>
      <c r="F416">
        <v>39714</v>
      </c>
      <c r="G416">
        <v>48507</v>
      </c>
      <c r="H416">
        <v>413</v>
      </c>
      <c r="I416">
        <v>391220</v>
      </c>
      <c r="J416">
        <v>388864</v>
      </c>
      <c r="K416">
        <v>413</v>
      </c>
      <c r="L416" s="35">
        <v>4017720</v>
      </c>
      <c r="M416" s="35">
        <v>4354440</v>
      </c>
      <c r="N416">
        <v>413</v>
      </c>
      <c r="O416" s="35">
        <v>57919400</v>
      </c>
      <c r="P416" s="35">
        <v>42226200</v>
      </c>
      <c r="R416" s="5">
        <v>413</v>
      </c>
      <c r="S416" t="b">
        <f>OR(Tabla197[[#This Row],[Tiempo_lineal (ns)]]&gt;$C$508,Tabla197[[#This Row],[Tiempo_lineal (ns)]]&lt;$C$509)</f>
        <v>0</v>
      </c>
      <c r="T416" t="b">
        <f>OR(Tabla197[[#This Row],[Tiempo_normal (ns)]]&gt;$D$508,Tabla197[[#This Row],[Tiempo_normal (ns)]]&lt;$D$509)</f>
        <v>0</v>
      </c>
      <c r="U416" s="5">
        <v>413</v>
      </c>
      <c r="V416" t="b">
        <f>OR(Tabla3108[[#This Row],[Tiempo_lineal (ns)]]&gt;$F$508,Tabla3108[[#This Row],[Tiempo_lineal (ns)]]&lt;$F$509)</f>
        <v>0</v>
      </c>
      <c r="W416" t="b">
        <f>OR(Tabla3108[[#This Row],[Tiempo_normal (ns)]]&gt;$G$508,Tabla3108[[#This Row],[Tiempo_normal (ns)]]&lt;$G$509)</f>
        <v>1</v>
      </c>
      <c r="X416" s="5">
        <v>413</v>
      </c>
      <c r="Y416" t="b">
        <f>OR(Tabla4119[[#This Row],[Tiempo_lineal (ns)]]&gt;$I$508,Tabla4119[[#This Row],[Tiempo_lineal (ns)]]&lt;$I$509)</f>
        <v>0</v>
      </c>
      <c r="Z416" t="b">
        <f>OR(Tabla4119[[#This Row],[Tiempo_normal (ns)]]&gt;$J$508,Tabla4119[[#This Row],[Tiempo_normal (ns)]]&lt;$J$509)</f>
        <v>0</v>
      </c>
      <c r="AA416" s="5">
        <v>413</v>
      </c>
      <c r="AB416" t="b">
        <f>OR(Tabla51210[[#This Row],[Tiempo_lineal (ns)]]&gt;$L$508,Tabla51210[[#This Row],[Tiempo_lineal (ns)]]&lt;$L$509)</f>
        <v>0</v>
      </c>
      <c r="AC416" t="b">
        <f>OR(Tabla51210[[#This Row],[Tiempo_normal (ns)]]&gt;$M$508,Tabla51210[[#This Row],[Tiempo_normal (ns)]]&lt;$M$509)</f>
        <v>0</v>
      </c>
      <c r="AD416" s="5">
        <v>413</v>
      </c>
      <c r="AE416" t="b">
        <f>OR(Tabla61311[[#This Row],[Tiempo_lineal (ns)]]&gt;$O$508,Tabla61311[[#This Row],[Tiempo_lineal (ns)]]&lt;$O$509)</f>
        <v>1</v>
      </c>
      <c r="AF416" s="6" t="b">
        <f>OR(Tabla61311[[#This Row],[Tiempo_normal (ns)]]&gt;$P$508,Tabla61311[[#This Row],[Tiempo_normal (ns)]]&lt;$P$509)</f>
        <v>0</v>
      </c>
    </row>
    <row r="417" spans="2:32" x14ac:dyDescent="0.3">
      <c r="B417">
        <v>414</v>
      </c>
      <c r="C417">
        <v>5196</v>
      </c>
      <c r="D417">
        <v>3980</v>
      </c>
      <c r="E417">
        <v>414</v>
      </c>
      <c r="F417">
        <v>41064</v>
      </c>
      <c r="G417">
        <v>41404</v>
      </c>
      <c r="H417">
        <v>414</v>
      </c>
      <c r="I417">
        <v>386500</v>
      </c>
      <c r="J417">
        <v>384799</v>
      </c>
      <c r="K417">
        <v>414</v>
      </c>
      <c r="L417" s="35">
        <v>4049840</v>
      </c>
      <c r="M417" s="35">
        <v>4842730</v>
      </c>
      <c r="N417">
        <v>414</v>
      </c>
      <c r="O417" s="35">
        <v>40634600</v>
      </c>
      <c r="P417" s="35">
        <v>42369700</v>
      </c>
      <c r="R417" s="7">
        <v>414</v>
      </c>
      <c r="S417" t="b">
        <f>OR(Tabla197[[#This Row],[Tiempo_lineal (ns)]]&gt;$C$508,Tabla197[[#This Row],[Tiempo_lineal (ns)]]&lt;$C$509)</f>
        <v>0</v>
      </c>
      <c r="T417" t="b">
        <f>OR(Tabla197[[#This Row],[Tiempo_normal (ns)]]&gt;$D$508,Tabla197[[#This Row],[Tiempo_normal (ns)]]&lt;$D$509)</f>
        <v>0</v>
      </c>
      <c r="U417" s="7">
        <v>414</v>
      </c>
      <c r="V417" t="b">
        <f>OR(Tabla3108[[#This Row],[Tiempo_lineal (ns)]]&gt;$F$508,Tabla3108[[#This Row],[Tiempo_lineal (ns)]]&lt;$F$509)</f>
        <v>0</v>
      </c>
      <c r="W417" t="b">
        <f>OR(Tabla3108[[#This Row],[Tiempo_normal (ns)]]&gt;$G$508,Tabla3108[[#This Row],[Tiempo_normal (ns)]]&lt;$G$509)</f>
        <v>1</v>
      </c>
      <c r="X417" s="7">
        <v>414</v>
      </c>
      <c r="Y417" t="b">
        <f>OR(Tabla4119[[#This Row],[Tiempo_lineal (ns)]]&gt;$I$508,Tabla4119[[#This Row],[Tiempo_lineal (ns)]]&lt;$I$509)</f>
        <v>0</v>
      </c>
      <c r="Z417" t="b">
        <f>OR(Tabla4119[[#This Row],[Tiempo_normal (ns)]]&gt;$J$508,Tabla4119[[#This Row],[Tiempo_normal (ns)]]&lt;$J$509)</f>
        <v>0</v>
      </c>
      <c r="AA417" s="7">
        <v>414</v>
      </c>
      <c r="AB417" t="b">
        <f>OR(Tabla51210[[#This Row],[Tiempo_lineal (ns)]]&gt;$L$508,Tabla51210[[#This Row],[Tiempo_lineal (ns)]]&lt;$L$509)</f>
        <v>0</v>
      </c>
      <c r="AC417" t="b">
        <f>OR(Tabla51210[[#This Row],[Tiempo_normal (ns)]]&gt;$M$508,Tabla51210[[#This Row],[Tiempo_normal (ns)]]&lt;$M$509)</f>
        <v>1</v>
      </c>
      <c r="AD417" s="7">
        <v>414</v>
      </c>
      <c r="AE417" t="b">
        <f>OR(Tabla61311[[#This Row],[Tiempo_lineal (ns)]]&gt;$O$508,Tabla61311[[#This Row],[Tiempo_lineal (ns)]]&lt;$O$509)</f>
        <v>0</v>
      </c>
      <c r="AF417" s="6" t="b">
        <f>OR(Tabla61311[[#This Row],[Tiempo_normal (ns)]]&gt;$P$508,Tabla61311[[#This Row],[Tiempo_normal (ns)]]&lt;$P$509)</f>
        <v>0</v>
      </c>
    </row>
    <row r="418" spans="2:32" x14ac:dyDescent="0.3">
      <c r="B418">
        <v>415</v>
      </c>
      <c r="C418">
        <v>5026</v>
      </c>
      <c r="D418">
        <v>3949</v>
      </c>
      <c r="E418">
        <v>415</v>
      </c>
      <c r="F418">
        <v>51096</v>
      </c>
      <c r="G418">
        <v>43753</v>
      </c>
      <c r="H418">
        <v>415</v>
      </c>
      <c r="I418">
        <v>626255</v>
      </c>
      <c r="J418">
        <v>387107</v>
      </c>
      <c r="K418">
        <v>415</v>
      </c>
      <c r="L418" s="35">
        <v>4021200</v>
      </c>
      <c r="M418" s="35">
        <v>3912130</v>
      </c>
      <c r="N418">
        <v>415</v>
      </c>
      <c r="O418" s="35">
        <v>50605100</v>
      </c>
      <c r="P418" s="35">
        <v>47242000</v>
      </c>
      <c r="R418" s="5">
        <v>415</v>
      </c>
      <c r="S418" t="b">
        <f>OR(Tabla197[[#This Row],[Tiempo_lineal (ns)]]&gt;$C$508,Tabla197[[#This Row],[Tiempo_lineal (ns)]]&lt;$C$509)</f>
        <v>0</v>
      </c>
      <c r="T418" t="b">
        <f>OR(Tabla197[[#This Row],[Tiempo_normal (ns)]]&gt;$D$508,Tabla197[[#This Row],[Tiempo_normal (ns)]]&lt;$D$509)</f>
        <v>0</v>
      </c>
      <c r="U418" s="5">
        <v>415</v>
      </c>
      <c r="V418" t="b">
        <f>OR(Tabla3108[[#This Row],[Tiempo_lineal (ns)]]&gt;$F$508,Tabla3108[[#This Row],[Tiempo_lineal (ns)]]&lt;$F$509)</f>
        <v>1</v>
      </c>
      <c r="W418" t="b">
        <f>OR(Tabla3108[[#This Row],[Tiempo_normal (ns)]]&gt;$G$508,Tabla3108[[#This Row],[Tiempo_normal (ns)]]&lt;$G$509)</f>
        <v>1</v>
      </c>
      <c r="X418" s="5">
        <v>415</v>
      </c>
      <c r="Y418" t="b">
        <f>OR(Tabla4119[[#This Row],[Tiempo_lineal (ns)]]&gt;$I$508,Tabla4119[[#This Row],[Tiempo_lineal (ns)]]&lt;$I$509)</f>
        <v>1</v>
      </c>
      <c r="Z418" t="b">
        <f>OR(Tabla4119[[#This Row],[Tiempo_normal (ns)]]&gt;$J$508,Tabla4119[[#This Row],[Tiempo_normal (ns)]]&lt;$J$509)</f>
        <v>0</v>
      </c>
      <c r="AA418" s="5">
        <v>415</v>
      </c>
      <c r="AB418" t="b">
        <f>OR(Tabla51210[[#This Row],[Tiempo_lineal (ns)]]&gt;$L$508,Tabla51210[[#This Row],[Tiempo_lineal (ns)]]&lt;$L$509)</f>
        <v>0</v>
      </c>
      <c r="AC418" t="b">
        <f>OR(Tabla51210[[#This Row],[Tiempo_normal (ns)]]&gt;$M$508,Tabla51210[[#This Row],[Tiempo_normal (ns)]]&lt;$M$509)</f>
        <v>0</v>
      </c>
      <c r="AD418" s="5">
        <v>415</v>
      </c>
      <c r="AE418" t="b">
        <f>OR(Tabla61311[[#This Row],[Tiempo_lineal (ns)]]&gt;$O$508,Tabla61311[[#This Row],[Tiempo_lineal (ns)]]&lt;$O$509)</f>
        <v>1</v>
      </c>
      <c r="AF418" s="6" t="b">
        <f>OR(Tabla61311[[#This Row],[Tiempo_normal (ns)]]&gt;$P$508,Tabla61311[[#This Row],[Tiempo_normal (ns)]]&lt;$P$509)</f>
        <v>1</v>
      </c>
    </row>
    <row r="419" spans="2:32" x14ac:dyDescent="0.3">
      <c r="B419">
        <v>416</v>
      </c>
      <c r="C419">
        <v>4430</v>
      </c>
      <c r="D419">
        <v>4116</v>
      </c>
      <c r="E419">
        <v>416</v>
      </c>
      <c r="F419">
        <v>41251</v>
      </c>
      <c r="G419">
        <v>38645</v>
      </c>
      <c r="H419">
        <v>416</v>
      </c>
      <c r="I419">
        <v>396639</v>
      </c>
      <c r="J419">
        <v>380565</v>
      </c>
      <c r="K419">
        <v>416</v>
      </c>
      <c r="L419" s="35">
        <v>4007380</v>
      </c>
      <c r="M419" s="35">
        <v>4220300</v>
      </c>
      <c r="N419">
        <v>416</v>
      </c>
      <c r="O419" s="35">
        <v>43286800</v>
      </c>
      <c r="P419" s="35">
        <v>40938000</v>
      </c>
      <c r="R419" s="7">
        <v>416</v>
      </c>
      <c r="S419" t="b">
        <f>OR(Tabla197[[#This Row],[Tiempo_lineal (ns)]]&gt;$C$508,Tabla197[[#This Row],[Tiempo_lineal (ns)]]&lt;$C$509)</f>
        <v>0</v>
      </c>
      <c r="T419" t="b">
        <f>OR(Tabla197[[#This Row],[Tiempo_normal (ns)]]&gt;$D$508,Tabla197[[#This Row],[Tiempo_normal (ns)]]&lt;$D$509)</f>
        <v>0</v>
      </c>
      <c r="U419" s="7">
        <v>416</v>
      </c>
      <c r="V419" t="b">
        <f>OR(Tabla3108[[#This Row],[Tiempo_lineal (ns)]]&gt;$F$508,Tabla3108[[#This Row],[Tiempo_lineal (ns)]]&lt;$F$509)</f>
        <v>0</v>
      </c>
      <c r="W419" t="b">
        <f>OR(Tabla3108[[#This Row],[Tiempo_normal (ns)]]&gt;$G$508,Tabla3108[[#This Row],[Tiempo_normal (ns)]]&lt;$G$509)</f>
        <v>0</v>
      </c>
      <c r="X419" s="7">
        <v>416</v>
      </c>
      <c r="Y419" t="b">
        <f>OR(Tabla4119[[#This Row],[Tiempo_lineal (ns)]]&gt;$I$508,Tabla4119[[#This Row],[Tiempo_lineal (ns)]]&lt;$I$509)</f>
        <v>0</v>
      </c>
      <c r="Z419" t="b">
        <f>OR(Tabla4119[[#This Row],[Tiempo_normal (ns)]]&gt;$J$508,Tabla4119[[#This Row],[Tiempo_normal (ns)]]&lt;$J$509)</f>
        <v>0</v>
      </c>
      <c r="AA419" s="7">
        <v>416</v>
      </c>
      <c r="AB419" t="b">
        <f>OR(Tabla51210[[#This Row],[Tiempo_lineal (ns)]]&gt;$L$508,Tabla51210[[#This Row],[Tiempo_lineal (ns)]]&lt;$L$509)</f>
        <v>0</v>
      </c>
      <c r="AC419" t="b">
        <f>OR(Tabla51210[[#This Row],[Tiempo_normal (ns)]]&gt;$M$508,Tabla51210[[#This Row],[Tiempo_normal (ns)]]&lt;$M$509)</f>
        <v>0</v>
      </c>
      <c r="AD419" s="7">
        <v>416</v>
      </c>
      <c r="AE419" t="b">
        <f>OR(Tabla61311[[#This Row],[Tiempo_lineal (ns)]]&gt;$O$508,Tabla61311[[#This Row],[Tiempo_lineal (ns)]]&lt;$O$509)</f>
        <v>0</v>
      </c>
      <c r="AF419" s="6" t="b">
        <f>OR(Tabla61311[[#This Row],[Tiempo_normal (ns)]]&gt;$P$508,Tabla61311[[#This Row],[Tiempo_normal (ns)]]&lt;$P$509)</f>
        <v>0</v>
      </c>
    </row>
    <row r="420" spans="2:32" x14ac:dyDescent="0.3">
      <c r="B420">
        <v>417</v>
      </c>
      <c r="C420">
        <v>4945</v>
      </c>
      <c r="D420">
        <v>3999</v>
      </c>
      <c r="E420">
        <v>417</v>
      </c>
      <c r="F420">
        <v>39158</v>
      </c>
      <c r="G420">
        <v>46649</v>
      </c>
      <c r="H420">
        <v>417</v>
      </c>
      <c r="I420">
        <v>418137</v>
      </c>
      <c r="J420">
        <v>393628</v>
      </c>
      <c r="K420">
        <v>417</v>
      </c>
      <c r="L420" s="35">
        <v>4091820</v>
      </c>
      <c r="M420" s="35">
        <v>3894320</v>
      </c>
      <c r="N420">
        <v>417</v>
      </c>
      <c r="O420" s="35">
        <v>41284400</v>
      </c>
      <c r="P420" s="35">
        <v>40807500</v>
      </c>
      <c r="R420" s="5">
        <v>417</v>
      </c>
      <c r="S420" t="b">
        <f>OR(Tabla197[[#This Row],[Tiempo_lineal (ns)]]&gt;$C$508,Tabla197[[#This Row],[Tiempo_lineal (ns)]]&lt;$C$509)</f>
        <v>0</v>
      </c>
      <c r="T420" t="b">
        <f>OR(Tabla197[[#This Row],[Tiempo_normal (ns)]]&gt;$D$508,Tabla197[[#This Row],[Tiempo_normal (ns)]]&lt;$D$509)</f>
        <v>0</v>
      </c>
      <c r="U420" s="5">
        <v>417</v>
      </c>
      <c r="V420" t="b">
        <f>OR(Tabla3108[[#This Row],[Tiempo_lineal (ns)]]&gt;$F$508,Tabla3108[[#This Row],[Tiempo_lineal (ns)]]&lt;$F$509)</f>
        <v>0</v>
      </c>
      <c r="W420" t="b">
        <f>OR(Tabla3108[[#This Row],[Tiempo_normal (ns)]]&gt;$G$508,Tabla3108[[#This Row],[Tiempo_normal (ns)]]&lt;$G$509)</f>
        <v>1</v>
      </c>
      <c r="X420" s="5">
        <v>417</v>
      </c>
      <c r="Y420" t="b">
        <f>OR(Tabla4119[[#This Row],[Tiempo_lineal (ns)]]&gt;$I$508,Tabla4119[[#This Row],[Tiempo_lineal (ns)]]&lt;$I$509)</f>
        <v>0</v>
      </c>
      <c r="Z420" t="b">
        <f>OR(Tabla4119[[#This Row],[Tiempo_normal (ns)]]&gt;$J$508,Tabla4119[[#This Row],[Tiempo_normal (ns)]]&lt;$J$509)</f>
        <v>0</v>
      </c>
      <c r="AA420" s="5">
        <v>417</v>
      </c>
      <c r="AB420" t="b">
        <f>OR(Tabla51210[[#This Row],[Tiempo_lineal (ns)]]&gt;$L$508,Tabla51210[[#This Row],[Tiempo_lineal (ns)]]&lt;$L$509)</f>
        <v>0</v>
      </c>
      <c r="AC420" t="b">
        <f>OR(Tabla51210[[#This Row],[Tiempo_normal (ns)]]&gt;$M$508,Tabla51210[[#This Row],[Tiempo_normal (ns)]]&lt;$M$509)</f>
        <v>0</v>
      </c>
      <c r="AD420" s="5">
        <v>417</v>
      </c>
      <c r="AE420" t="b">
        <f>OR(Tabla61311[[#This Row],[Tiempo_lineal (ns)]]&gt;$O$508,Tabla61311[[#This Row],[Tiempo_lineal (ns)]]&lt;$O$509)</f>
        <v>0</v>
      </c>
      <c r="AF420" s="6" t="b">
        <f>OR(Tabla61311[[#This Row],[Tiempo_normal (ns)]]&gt;$P$508,Tabla61311[[#This Row],[Tiempo_normal (ns)]]&lt;$P$509)</f>
        <v>0</v>
      </c>
    </row>
    <row r="421" spans="2:32" x14ac:dyDescent="0.3">
      <c r="B421">
        <v>418</v>
      </c>
      <c r="C421">
        <v>4830</v>
      </c>
      <c r="D421">
        <v>4238</v>
      </c>
      <c r="E421">
        <v>418</v>
      </c>
      <c r="F421">
        <v>40032</v>
      </c>
      <c r="G421">
        <v>38069</v>
      </c>
      <c r="H421">
        <v>418</v>
      </c>
      <c r="I421">
        <v>398758</v>
      </c>
      <c r="J421">
        <v>392910</v>
      </c>
      <c r="K421">
        <v>418</v>
      </c>
      <c r="L421" s="35">
        <v>4063420</v>
      </c>
      <c r="M421" s="35">
        <v>4149950</v>
      </c>
      <c r="N421">
        <v>418</v>
      </c>
      <c r="O421" s="35">
        <v>40632300</v>
      </c>
      <c r="P421" s="35">
        <v>41304600</v>
      </c>
      <c r="R421" s="7">
        <v>418</v>
      </c>
      <c r="S421" t="b">
        <f>OR(Tabla197[[#This Row],[Tiempo_lineal (ns)]]&gt;$C$508,Tabla197[[#This Row],[Tiempo_lineal (ns)]]&lt;$C$509)</f>
        <v>0</v>
      </c>
      <c r="T421" t="b">
        <f>OR(Tabla197[[#This Row],[Tiempo_normal (ns)]]&gt;$D$508,Tabla197[[#This Row],[Tiempo_normal (ns)]]&lt;$D$509)</f>
        <v>0</v>
      </c>
      <c r="U421" s="7">
        <v>418</v>
      </c>
      <c r="V421" t="b">
        <f>OR(Tabla3108[[#This Row],[Tiempo_lineal (ns)]]&gt;$F$508,Tabla3108[[#This Row],[Tiempo_lineal (ns)]]&lt;$F$509)</f>
        <v>0</v>
      </c>
      <c r="W421" t="b">
        <f>OR(Tabla3108[[#This Row],[Tiempo_normal (ns)]]&gt;$G$508,Tabla3108[[#This Row],[Tiempo_normal (ns)]]&lt;$G$509)</f>
        <v>0</v>
      </c>
      <c r="X421" s="7">
        <v>418</v>
      </c>
      <c r="Y421" t="b">
        <f>OR(Tabla4119[[#This Row],[Tiempo_lineal (ns)]]&gt;$I$508,Tabla4119[[#This Row],[Tiempo_lineal (ns)]]&lt;$I$509)</f>
        <v>0</v>
      </c>
      <c r="Z421" t="b">
        <f>OR(Tabla4119[[#This Row],[Tiempo_normal (ns)]]&gt;$J$508,Tabla4119[[#This Row],[Tiempo_normal (ns)]]&lt;$J$509)</f>
        <v>0</v>
      </c>
      <c r="AA421" s="7">
        <v>418</v>
      </c>
      <c r="AB421" t="b">
        <f>OR(Tabla51210[[#This Row],[Tiempo_lineal (ns)]]&gt;$L$508,Tabla51210[[#This Row],[Tiempo_lineal (ns)]]&lt;$L$509)</f>
        <v>0</v>
      </c>
      <c r="AC421" t="b">
        <f>OR(Tabla51210[[#This Row],[Tiempo_normal (ns)]]&gt;$M$508,Tabla51210[[#This Row],[Tiempo_normal (ns)]]&lt;$M$509)</f>
        <v>0</v>
      </c>
      <c r="AD421" s="7">
        <v>418</v>
      </c>
      <c r="AE421" t="b">
        <f>OR(Tabla61311[[#This Row],[Tiempo_lineal (ns)]]&gt;$O$508,Tabla61311[[#This Row],[Tiempo_lineal (ns)]]&lt;$O$509)</f>
        <v>0</v>
      </c>
      <c r="AF421" s="6" t="b">
        <f>OR(Tabla61311[[#This Row],[Tiempo_normal (ns)]]&gt;$P$508,Tabla61311[[#This Row],[Tiempo_normal (ns)]]&lt;$P$509)</f>
        <v>0</v>
      </c>
    </row>
    <row r="422" spans="2:32" x14ac:dyDescent="0.3">
      <c r="B422">
        <v>419</v>
      </c>
      <c r="C422">
        <v>5535</v>
      </c>
      <c r="D422">
        <v>4771</v>
      </c>
      <c r="E422">
        <v>419</v>
      </c>
      <c r="F422">
        <v>40898</v>
      </c>
      <c r="G422">
        <v>38226</v>
      </c>
      <c r="H422">
        <v>419</v>
      </c>
      <c r="I422">
        <v>416826</v>
      </c>
      <c r="J422">
        <v>385034</v>
      </c>
      <c r="K422">
        <v>419</v>
      </c>
      <c r="L422" s="35">
        <v>4156620</v>
      </c>
      <c r="M422" s="35">
        <v>3978120</v>
      </c>
      <c r="N422">
        <v>419</v>
      </c>
      <c r="O422" s="35">
        <v>40907700</v>
      </c>
      <c r="P422" s="35">
        <v>42228600</v>
      </c>
      <c r="R422" s="5">
        <v>419</v>
      </c>
      <c r="S422" t="b">
        <f>OR(Tabla197[[#This Row],[Tiempo_lineal (ns)]]&gt;$C$508,Tabla197[[#This Row],[Tiempo_lineal (ns)]]&lt;$C$509)</f>
        <v>0</v>
      </c>
      <c r="T422" t="b">
        <f>OR(Tabla197[[#This Row],[Tiempo_normal (ns)]]&gt;$D$508,Tabla197[[#This Row],[Tiempo_normal (ns)]]&lt;$D$509)</f>
        <v>0</v>
      </c>
      <c r="U422" s="5">
        <v>419</v>
      </c>
      <c r="V422" t="b">
        <f>OR(Tabla3108[[#This Row],[Tiempo_lineal (ns)]]&gt;$F$508,Tabla3108[[#This Row],[Tiempo_lineal (ns)]]&lt;$F$509)</f>
        <v>0</v>
      </c>
      <c r="W422" t="b">
        <f>OR(Tabla3108[[#This Row],[Tiempo_normal (ns)]]&gt;$G$508,Tabla3108[[#This Row],[Tiempo_normal (ns)]]&lt;$G$509)</f>
        <v>0</v>
      </c>
      <c r="X422" s="5">
        <v>419</v>
      </c>
      <c r="Y422" t="b">
        <f>OR(Tabla4119[[#This Row],[Tiempo_lineal (ns)]]&gt;$I$508,Tabla4119[[#This Row],[Tiempo_lineal (ns)]]&lt;$I$509)</f>
        <v>0</v>
      </c>
      <c r="Z422" t="b">
        <f>OR(Tabla4119[[#This Row],[Tiempo_normal (ns)]]&gt;$J$508,Tabla4119[[#This Row],[Tiempo_normal (ns)]]&lt;$J$509)</f>
        <v>0</v>
      </c>
      <c r="AA422" s="5">
        <v>419</v>
      </c>
      <c r="AB422" t="b">
        <f>OR(Tabla51210[[#This Row],[Tiempo_lineal (ns)]]&gt;$L$508,Tabla51210[[#This Row],[Tiempo_lineal (ns)]]&lt;$L$509)</f>
        <v>0</v>
      </c>
      <c r="AC422" t="b">
        <f>OR(Tabla51210[[#This Row],[Tiempo_normal (ns)]]&gt;$M$508,Tabla51210[[#This Row],[Tiempo_normal (ns)]]&lt;$M$509)</f>
        <v>0</v>
      </c>
      <c r="AD422" s="5">
        <v>419</v>
      </c>
      <c r="AE422" t="b">
        <f>OR(Tabla61311[[#This Row],[Tiempo_lineal (ns)]]&gt;$O$508,Tabla61311[[#This Row],[Tiempo_lineal (ns)]]&lt;$O$509)</f>
        <v>0</v>
      </c>
      <c r="AF422" s="6" t="b">
        <f>OR(Tabla61311[[#This Row],[Tiempo_normal (ns)]]&gt;$P$508,Tabla61311[[#This Row],[Tiempo_normal (ns)]]&lt;$P$509)</f>
        <v>0</v>
      </c>
    </row>
    <row r="423" spans="2:32" x14ac:dyDescent="0.3">
      <c r="B423">
        <v>420</v>
      </c>
      <c r="C423">
        <v>5657</v>
      </c>
      <c r="D423">
        <v>3919</v>
      </c>
      <c r="E423">
        <v>420</v>
      </c>
      <c r="F423">
        <v>39237</v>
      </c>
      <c r="G423">
        <v>38103</v>
      </c>
      <c r="H423">
        <v>420</v>
      </c>
      <c r="I423">
        <v>471128</v>
      </c>
      <c r="J423">
        <v>402708</v>
      </c>
      <c r="K423">
        <v>420</v>
      </c>
      <c r="L423" s="35">
        <v>4042580</v>
      </c>
      <c r="M423" s="35">
        <v>3929180</v>
      </c>
      <c r="N423">
        <v>420</v>
      </c>
      <c r="O423" s="35">
        <v>40919800</v>
      </c>
      <c r="P423" s="35">
        <v>41021400</v>
      </c>
      <c r="R423" s="7">
        <v>420</v>
      </c>
      <c r="S423" t="b">
        <f>OR(Tabla197[[#This Row],[Tiempo_lineal (ns)]]&gt;$C$508,Tabla197[[#This Row],[Tiempo_lineal (ns)]]&lt;$C$509)</f>
        <v>0</v>
      </c>
      <c r="T423" t="b">
        <f>OR(Tabla197[[#This Row],[Tiempo_normal (ns)]]&gt;$D$508,Tabla197[[#This Row],[Tiempo_normal (ns)]]&lt;$D$509)</f>
        <v>0</v>
      </c>
      <c r="U423" s="7">
        <v>420</v>
      </c>
      <c r="V423" t="b">
        <f>OR(Tabla3108[[#This Row],[Tiempo_lineal (ns)]]&gt;$F$508,Tabla3108[[#This Row],[Tiempo_lineal (ns)]]&lt;$F$509)</f>
        <v>0</v>
      </c>
      <c r="W423" t="b">
        <f>OR(Tabla3108[[#This Row],[Tiempo_normal (ns)]]&gt;$G$508,Tabla3108[[#This Row],[Tiempo_normal (ns)]]&lt;$G$509)</f>
        <v>0</v>
      </c>
      <c r="X423" s="7">
        <v>420</v>
      </c>
      <c r="Y423" t="b">
        <f>OR(Tabla4119[[#This Row],[Tiempo_lineal (ns)]]&gt;$I$508,Tabla4119[[#This Row],[Tiempo_lineal (ns)]]&lt;$I$509)</f>
        <v>0</v>
      </c>
      <c r="Z423" t="b">
        <f>OR(Tabla4119[[#This Row],[Tiempo_normal (ns)]]&gt;$J$508,Tabla4119[[#This Row],[Tiempo_normal (ns)]]&lt;$J$509)</f>
        <v>0</v>
      </c>
      <c r="AA423" s="7">
        <v>420</v>
      </c>
      <c r="AB423" t="b">
        <f>OR(Tabla51210[[#This Row],[Tiempo_lineal (ns)]]&gt;$L$508,Tabla51210[[#This Row],[Tiempo_lineal (ns)]]&lt;$L$509)</f>
        <v>0</v>
      </c>
      <c r="AC423" t="b">
        <f>OR(Tabla51210[[#This Row],[Tiempo_normal (ns)]]&gt;$M$508,Tabla51210[[#This Row],[Tiempo_normal (ns)]]&lt;$M$509)</f>
        <v>0</v>
      </c>
      <c r="AD423" s="7">
        <v>420</v>
      </c>
      <c r="AE423" t="b">
        <f>OR(Tabla61311[[#This Row],[Tiempo_lineal (ns)]]&gt;$O$508,Tabla61311[[#This Row],[Tiempo_lineal (ns)]]&lt;$O$509)</f>
        <v>0</v>
      </c>
      <c r="AF423" s="6" t="b">
        <f>OR(Tabla61311[[#This Row],[Tiempo_normal (ns)]]&gt;$P$508,Tabla61311[[#This Row],[Tiempo_normal (ns)]]&lt;$P$509)</f>
        <v>0</v>
      </c>
    </row>
    <row r="424" spans="2:32" x14ac:dyDescent="0.3">
      <c r="B424">
        <v>421</v>
      </c>
      <c r="C424">
        <v>4308</v>
      </c>
      <c r="D424">
        <v>3911</v>
      </c>
      <c r="E424">
        <v>421</v>
      </c>
      <c r="F424">
        <v>39956</v>
      </c>
      <c r="G424">
        <v>38211</v>
      </c>
      <c r="H424">
        <v>421</v>
      </c>
      <c r="I424">
        <v>390064</v>
      </c>
      <c r="J424">
        <v>376809</v>
      </c>
      <c r="K424">
        <v>421</v>
      </c>
      <c r="L424" s="35">
        <v>4209140</v>
      </c>
      <c r="M424" s="35">
        <v>4084210</v>
      </c>
      <c r="N424">
        <v>421</v>
      </c>
      <c r="O424" s="35">
        <v>40724700</v>
      </c>
      <c r="P424" s="35">
        <v>41668700</v>
      </c>
      <c r="R424" s="5">
        <v>421</v>
      </c>
      <c r="S424" t="b">
        <f>OR(Tabla197[[#This Row],[Tiempo_lineal (ns)]]&gt;$C$508,Tabla197[[#This Row],[Tiempo_lineal (ns)]]&lt;$C$509)</f>
        <v>0</v>
      </c>
      <c r="T424" t="b">
        <f>OR(Tabla197[[#This Row],[Tiempo_normal (ns)]]&gt;$D$508,Tabla197[[#This Row],[Tiempo_normal (ns)]]&lt;$D$509)</f>
        <v>0</v>
      </c>
      <c r="U424" s="5">
        <v>421</v>
      </c>
      <c r="V424" t="b">
        <f>OR(Tabla3108[[#This Row],[Tiempo_lineal (ns)]]&gt;$F$508,Tabla3108[[#This Row],[Tiempo_lineal (ns)]]&lt;$F$509)</f>
        <v>0</v>
      </c>
      <c r="W424" t="b">
        <f>OR(Tabla3108[[#This Row],[Tiempo_normal (ns)]]&gt;$G$508,Tabla3108[[#This Row],[Tiempo_normal (ns)]]&lt;$G$509)</f>
        <v>0</v>
      </c>
      <c r="X424" s="5">
        <v>421</v>
      </c>
      <c r="Y424" t="b">
        <f>OR(Tabla4119[[#This Row],[Tiempo_lineal (ns)]]&gt;$I$508,Tabla4119[[#This Row],[Tiempo_lineal (ns)]]&lt;$I$509)</f>
        <v>0</v>
      </c>
      <c r="Z424" t="b">
        <f>OR(Tabla4119[[#This Row],[Tiempo_normal (ns)]]&gt;$J$508,Tabla4119[[#This Row],[Tiempo_normal (ns)]]&lt;$J$509)</f>
        <v>0</v>
      </c>
      <c r="AA424" s="5">
        <v>421</v>
      </c>
      <c r="AB424" t="b">
        <f>OR(Tabla51210[[#This Row],[Tiempo_lineal (ns)]]&gt;$L$508,Tabla51210[[#This Row],[Tiempo_lineal (ns)]]&lt;$L$509)</f>
        <v>0</v>
      </c>
      <c r="AC424" t="b">
        <f>OR(Tabla51210[[#This Row],[Tiempo_normal (ns)]]&gt;$M$508,Tabla51210[[#This Row],[Tiempo_normal (ns)]]&lt;$M$509)</f>
        <v>0</v>
      </c>
      <c r="AD424" s="5">
        <v>421</v>
      </c>
      <c r="AE424" t="b">
        <f>OR(Tabla61311[[#This Row],[Tiempo_lineal (ns)]]&gt;$O$508,Tabla61311[[#This Row],[Tiempo_lineal (ns)]]&lt;$O$509)</f>
        <v>0</v>
      </c>
      <c r="AF424" s="6" t="b">
        <f>OR(Tabla61311[[#This Row],[Tiempo_normal (ns)]]&gt;$P$508,Tabla61311[[#This Row],[Tiempo_normal (ns)]]&lt;$P$509)</f>
        <v>0</v>
      </c>
    </row>
    <row r="425" spans="2:32" x14ac:dyDescent="0.3">
      <c r="B425">
        <v>422</v>
      </c>
      <c r="C425">
        <v>4405</v>
      </c>
      <c r="D425">
        <v>3929</v>
      </c>
      <c r="E425">
        <v>422</v>
      </c>
      <c r="F425">
        <v>41240</v>
      </c>
      <c r="G425">
        <v>84624</v>
      </c>
      <c r="H425">
        <v>422</v>
      </c>
      <c r="I425">
        <v>441484</v>
      </c>
      <c r="J425">
        <v>375642</v>
      </c>
      <c r="K425">
        <v>422</v>
      </c>
      <c r="L425" s="35">
        <v>3904540</v>
      </c>
      <c r="M425" s="35">
        <v>4016990</v>
      </c>
      <c r="N425">
        <v>422</v>
      </c>
      <c r="O425" s="35">
        <v>41067400</v>
      </c>
      <c r="P425" s="35">
        <v>41507800</v>
      </c>
      <c r="R425" s="7">
        <v>422</v>
      </c>
      <c r="S425" t="b">
        <f>OR(Tabla197[[#This Row],[Tiempo_lineal (ns)]]&gt;$C$508,Tabla197[[#This Row],[Tiempo_lineal (ns)]]&lt;$C$509)</f>
        <v>0</v>
      </c>
      <c r="T425" t="b">
        <f>OR(Tabla197[[#This Row],[Tiempo_normal (ns)]]&gt;$D$508,Tabla197[[#This Row],[Tiempo_normal (ns)]]&lt;$D$509)</f>
        <v>0</v>
      </c>
      <c r="U425" s="7">
        <v>422</v>
      </c>
      <c r="V425" t="b">
        <f>OR(Tabla3108[[#This Row],[Tiempo_lineal (ns)]]&gt;$F$508,Tabla3108[[#This Row],[Tiempo_lineal (ns)]]&lt;$F$509)</f>
        <v>0</v>
      </c>
      <c r="W425" t="b">
        <f>OR(Tabla3108[[#This Row],[Tiempo_normal (ns)]]&gt;$G$508,Tabla3108[[#This Row],[Tiempo_normal (ns)]]&lt;$G$509)</f>
        <v>1</v>
      </c>
      <c r="X425" s="7">
        <v>422</v>
      </c>
      <c r="Y425" t="b">
        <f>OR(Tabla4119[[#This Row],[Tiempo_lineal (ns)]]&gt;$I$508,Tabla4119[[#This Row],[Tiempo_lineal (ns)]]&lt;$I$509)</f>
        <v>0</v>
      </c>
      <c r="Z425" t="b">
        <f>OR(Tabla4119[[#This Row],[Tiempo_normal (ns)]]&gt;$J$508,Tabla4119[[#This Row],[Tiempo_normal (ns)]]&lt;$J$509)</f>
        <v>0</v>
      </c>
      <c r="AA425" s="7">
        <v>422</v>
      </c>
      <c r="AB425" t="b">
        <f>OR(Tabla51210[[#This Row],[Tiempo_lineal (ns)]]&gt;$L$508,Tabla51210[[#This Row],[Tiempo_lineal (ns)]]&lt;$L$509)</f>
        <v>0</v>
      </c>
      <c r="AC425" t="b">
        <f>OR(Tabla51210[[#This Row],[Tiempo_normal (ns)]]&gt;$M$508,Tabla51210[[#This Row],[Tiempo_normal (ns)]]&lt;$M$509)</f>
        <v>0</v>
      </c>
      <c r="AD425" s="7">
        <v>422</v>
      </c>
      <c r="AE425" t="b">
        <f>OR(Tabla61311[[#This Row],[Tiempo_lineal (ns)]]&gt;$O$508,Tabla61311[[#This Row],[Tiempo_lineal (ns)]]&lt;$O$509)</f>
        <v>0</v>
      </c>
      <c r="AF425" s="6" t="b">
        <f>OR(Tabla61311[[#This Row],[Tiempo_normal (ns)]]&gt;$P$508,Tabla61311[[#This Row],[Tiempo_normal (ns)]]&lt;$P$509)</f>
        <v>0</v>
      </c>
    </row>
    <row r="426" spans="2:32" x14ac:dyDescent="0.3">
      <c r="B426">
        <v>423</v>
      </c>
      <c r="C426">
        <v>4358</v>
      </c>
      <c r="D426">
        <v>3847</v>
      </c>
      <c r="E426">
        <v>423</v>
      </c>
      <c r="F426">
        <v>39879</v>
      </c>
      <c r="G426">
        <v>38558</v>
      </c>
      <c r="H426">
        <v>423</v>
      </c>
      <c r="I426">
        <v>383705</v>
      </c>
      <c r="J426">
        <v>444052</v>
      </c>
      <c r="K426">
        <v>423</v>
      </c>
      <c r="L426" s="35">
        <v>4874890</v>
      </c>
      <c r="M426" s="35">
        <v>4339190</v>
      </c>
      <c r="N426">
        <v>423</v>
      </c>
      <c r="O426" s="35">
        <v>40651000</v>
      </c>
      <c r="P426" s="35">
        <v>42760000</v>
      </c>
      <c r="R426" s="5">
        <v>423</v>
      </c>
      <c r="S426" t="b">
        <f>OR(Tabla197[[#This Row],[Tiempo_lineal (ns)]]&gt;$C$508,Tabla197[[#This Row],[Tiempo_lineal (ns)]]&lt;$C$509)</f>
        <v>0</v>
      </c>
      <c r="T426" t="b">
        <f>OR(Tabla197[[#This Row],[Tiempo_normal (ns)]]&gt;$D$508,Tabla197[[#This Row],[Tiempo_normal (ns)]]&lt;$D$509)</f>
        <v>0</v>
      </c>
      <c r="U426" s="5">
        <v>423</v>
      </c>
      <c r="V426" t="b">
        <f>OR(Tabla3108[[#This Row],[Tiempo_lineal (ns)]]&gt;$F$508,Tabla3108[[#This Row],[Tiempo_lineal (ns)]]&lt;$F$509)</f>
        <v>0</v>
      </c>
      <c r="W426" t="b">
        <f>OR(Tabla3108[[#This Row],[Tiempo_normal (ns)]]&gt;$G$508,Tabla3108[[#This Row],[Tiempo_normal (ns)]]&lt;$G$509)</f>
        <v>0</v>
      </c>
      <c r="X426" s="5">
        <v>423</v>
      </c>
      <c r="Y426" t="b">
        <f>OR(Tabla4119[[#This Row],[Tiempo_lineal (ns)]]&gt;$I$508,Tabla4119[[#This Row],[Tiempo_lineal (ns)]]&lt;$I$509)</f>
        <v>0</v>
      </c>
      <c r="Z426" t="b">
        <f>OR(Tabla4119[[#This Row],[Tiempo_normal (ns)]]&gt;$J$508,Tabla4119[[#This Row],[Tiempo_normal (ns)]]&lt;$J$509)</f>
        <v>0</v>
      </c>
      <c r="AA426" s="5">
        <v>423</v>
      </c>
      <c r="AB426" t="b">
        <f>OR(Tabla51210[[#This Row],[Tiempo_lineal (ns)]]&gt;$L$508,Tabla51210[[#This Row],[Tiempo_lineal (ns)]]&lt;$L$509)</f>
        <v>1</v>
      </c>
      <c r="AC426" t="b">
        <f>OR(Tabla51210[[#This Row],[Tiempo_normal (ns)]]&gt;$M$508,Tabla51210[[#This Row],[Tiempo_normal (ns)]]&lt;$M$509)</f>
        <v>0</v>
      </c>
      <c r="AD426" s="5">
        <v>423</v>
      </c>
      <c r="AE426" t="b">
        <f>OR(Tabla61311[[#This Row],[Tiempo_lineal (ns)]]&gt;$O$508,Tabla61311[[#This Row],[Tiempo_lineal (ns)]]&lt;$O$509)</f>
        <v>0</v>
      </c>
      <c r="AF426" s="6" t="b">
        <f>OR(Tabla61311[[#This Row],[Tiempo_normal (ns)]]&gt;$P$508,Tabla61311[[#This Row],[Tiempo_normal (ns)]]&lt;$P$509)</f>
        <v>0</v>
      </c>
    </row>
    <row r="427" spans="2:32" x14ac:dyDescent="0.3">
      <c r="B427">
        <v>424</v>
      </c>
      <c r="C427">
        <v>4399</v>
      </c>
      <c r="D427">
        <v>3955</v>
      </c>
      <c r="E427">
        <v>424</v>
      </c>
      <c r="F427">
        <v>41638</v>
      </c>
      <c r="G427">
        <v>38681</v>
      </c>
      <c r="H427">
        <v>424</v>
      </c>
      <c r="I427">
        <v>382391</v>
      </c>
      <c r="J427">
        <v>398158</v>
      </c>
      <c r="K427">
        <v>424</v>
      </c>
      <c r="L427" s="35">
        <v>4193030</v>
      </c>
      <c r="M427" s="35">
        <v>3944990</v>
      </c>
      <c r="N427">
        <v>424</v>
      </c>
      <c r="O427" s="35">
        <v>44948300</v>
      </c>
      <c r="P427" s="35">
        <v>40755800</v>
      </c>
      <c r="R427" s="7">
        <v>424</v>
      </c>
      <c r="S427" t="b">
        <f>OR(Tabla197[[#This Row],[Tiempo_lineal (ns)]]&gt;$C$508,Tabla197[[#This Row],[Tiempo_lineal (ns)]]&lt;$C$509)</f>
        <v>0</v>
      </c>
      <c r="T427" t="b">
        <f>OR(Tabla197[[#This Row],[Tiempo_normal (ns)]]&gt;$D$508,Tabla197[[#This Row],[Tiempo_normal (ns)]]&lt;$D$509)</f>
        <v>0</v>
      </c>
      <c r="U427" s="7">
        <v>424</v>
      </c>
      <c r="V427" t="b">
        <f>OR(Tabla3108[[#This Row],[Tiempo_lineal (ns)]]&gt;$F$508,Tabla3108[[#This Row],[Tiempo_lineal (ns)]]&lt;$F$509)</f>
        <v>0</v>
      </c>
      <c r="W427" t="b">
        <f>OR(Tabla3108[[#This Row],[Tiempo_normal (ns)]]&gt;$G$508,Tabla3108[[#This Row],[Tiempo_normal (ns)]]&lt;$G$509)</f>
        <v>0</v>
      </c>
      <c r="X427" s="7">
        <v>424</v>
      </c>
      <c r="Y427" t="b">
        <f>OR(Tabla4119[[#This Row],[Tiempo_lineal (ns)]]&gt;$I$508,Tabla4119[[#This Row],[Tiempo_lineal (ns)]]&lt;$I$509)</f>
        <v>0</v>
      </c>
      <c r="Z427" t="b">
        <f>OR(Tabla4119[[#This Row],[Tiempo_normal (ns)]]&gt;$J$508,Tabla4119[[#This Row],[Tiempo_normal (ns)]]&lt;$J$509)</f>
        <v>0</v>
      </c>
      <c r="AA427" s="7">
        <v>424</v>
      </c>
      <c r="AB427" t="b">
        <f>OR(Tabla51210[[#This Row],[Tiempo_lineal (ns)]]&gt;$L$508,Tabla51210[[#This Row],[Tiempo_lineal (ns)]]&lt;$L$509)</f>
        <v>0</v>
      </c>
      <c r="AC427" t="b">
        <f>OR(Tabla51210[[#This Row],[Tiempo_normal (ns)]]&gt;$M$508,Tabla51210[[#This Row],[Tiempo_normal (ns)]]&lt;$M$509)</f>
        <v>0</v>
      </c>
      <c r="AD427" s="7">
        <v>424</v>
      </c>
      <c r="AE427" t="b">
        <f>OR(Tabla61311[[#This Row],[Tiempo_lineal (ns)]]&gt;$O$508,Tabla61311[[#This Row],[Tiempo_lineal (ns)]]&lt;$O$509)</f>
        <v>0</v>
      </c>
      <c r="AF427" s="6" t="b">
        <f>OR(Tabla61311[[#This Row],[Tiempo_normal (ns)]]&gt;$P$508,Tabla61311[[#This Row],[Tiempo_normal (ns)]]&lt;$P$509)</f>
        <v>0</v>
      </c>
    </row>
    <row r="428" spans="2:32" x14ac:dyDescent="0.3">
      <c r="B428">
        <v>425</v>
      </c>
      <c r="C428">
        <v>4371</v>
      </c>
      <c r="D428">
        <v>3867</v>
      </c>
      <c r="E428">
        <v>425</v>
      </c>
      <c r="F428">
        <v>41260</v>
      </c>
      <c r="G428">
        <v>38556</v>
      </c>
      <c r="H428">
        <v>425</v>
      </c>
      <c r="I428">
        <v>380418</v>
      </c>
      <c r="J428">
        <v>416415</v>
      </c>
      <c r="K428">
        <v>425</v>
      </c>
      <c r="L428" s="35">
        <v>4121420</v>
      </c>
      <c r="M428" s="35">
        <v>3893520</v>
      </c>
      <c r="N428">
        <v>425</v>
      </c>
      <c r="O428" s="35">
        <v>40654800</v>
      </c>
      <c r="P428" s="35">
        <v>40366300</v>
      </c>
      <c r="R428" s="5">
        <v>425</v>
      </c>
      <c r="S428" t="b">
        <f>OR(Tabla197[[#This Row],[Tiempo_lineal (ns)]]&gt;$C$508,Tabla197[[#This Row],[Tiempo_lineal (ns)]]&lt;$C$509)</f>
        <v>0</v>
      </c>
      <c r="T428" t="b">
        <f>OR(Tabla197[[#This Row],[Tiempo_normal (ns)]]&gt;$D$508,Tabla197[[#This Row],[Tiempo_normal (ns)]]&lt;$D$509)</f>
        <v>0</v>
      </c>
      <c r="U428" s="5">
        <v>425</v>
      </c>
      <c r="V428" t="b">
        <f>OR(Tabla3108[[#This Row],[Tiempo_lineal (ns)]]&gt;$F$508,Tabla3108[[#This Row],[Tiempo_lineal (ns)]]&lt;$F$509)</f>
        <v>0</v>
      </c>
      <c r="W428" t="b">
        <f>OR(Tabla3108[[#This Row],[Tiempo_normal (ns)]]&gt;$G$508,Tabla3108[[#This Row],[Tiempo_normal (ns)]]&lt;$G$509)</f>
        <v>0</v>
      </c>
      <c r="X428" s="5">
        <v>425</v>
      </c>
      <c r="Y428" t="b">
        <f>OR(Tabla4119[[#This Row],[Tiempo_lineal (ns)]]&gt;$I$508,Tabla4119[[#This Row],[Tiempo_lineal (ns)]]&lt;$I$509)</f>
        <v>0</v>
      </c>
      <c r="Z428" t="b">
        <f>OR(Tabla4119[[#This Row],[Tiempo_normal (ns)]]&gt;$J$508,Tabla4119[[#This Row],[Tiempo_normal (ns)]]&lt;$J$509)</f>
        <v>0</v>
      </c>
      <c r="AA428" s="5">
        <v>425</v>
      </c>
      <c r="AB428" t="b">
        <f>OR(Tabla51210[[#This Row],[Tiempo_lineal (ns)]]&gt;$L$508,Tabla51210[[#This Row],[Tiempo_lineal (ns)]]&lt;$L$509)</f>
        <v>0</v>
      </c>
      <c r="AC428" t="b">
        <f>OR(Tabla51210[[#This Row],[Tiempo_normal (ns)]]&gt;$M$508,Tabla51210[[#This Row],[Tiempo_normal (ns)]]&lt;$M$509)</f>
        <v>0</v>
      </c>
      <c r="AD428" s="5">
        <v>425</v>
      </c>
      <c r="AE428" t="b">
        <f>OR(Tabla61311[[#This Row],[Tiempo_lineal (ns)]]&gt;$O$508,Tabla61311[[#This Row],[Tiempo_lineal (ns)]]&lt;$O$509)</f>
        <v>0</v>
      </c>
      <c r="AF428" s="6" t="b">
        <f>OR(Tabla61311[[#This Row],[Tiempo_normal (ns)]]&gt;$P$508,Tabla61311[[#This Row],[Tiempo_normal (ns)]]&lt;$P$509)</f>
        <v>0</v>
      </c>
    </row>
    <row r="429" spans="2:32" x14ac:dyDescent="0.3">
      <c r="B429">
        <v>426</v>
      </c>
      <c r="C429">
        <v>4432</v>
      </c>
      <c r="D429">
        <v>3917</v>
      </c>
      <c r="E429">
        <v>426</v>
      </c>
      <c r="F429">
        <v>39425</v>
      </c>
      <c r="G429">
        <v>37879</v>
      </c>
      <c r="H429">
        <v>426</v>
      </c>
      <c r="I429">
        <v>388961</v>
      </c>
      <c r="J429" s="35">
        <v>1821850</v>
      </c>
      <c r="K429">
        <v>426</v>
      </c>
      <c r="L429" s="35">
        <v>4315860</v>
      </c>
      <c r="M429" s="35">
        <v>3907550</v>
      </c>
      <c r="N429">
        <v>426</v>
      </c>
      <c r="O429" s="35">
        <v>41430300</v>
      </c>
      <c r="P429" s="35">
        <v>42518700</v>
      </c>
      <c r="R429" s="7">
        <v>426</v>
      </c>
      <c r="S429" t="b">
        <f>OR(Tabla197[[#This Row],[Tiempo_lineal (ns)]]&gt;$C$508,Tabla197[[#This Row],[Tiempo_lineal (ns)]]&lt;$C$509)</f>
        <v>0</v>
      </c>
      <c r="T429" t="b">
        <f>OR(Tabla197[[#This Row],[Tiempo_normal (ns)]]&gt;$D$508,Tabla197[[#This Row],[Tiempo_normal (ns)]]&lt;$D$509)</f>
        <v>0</v>
      </c>
      <c r="U429" s="7">
        <v>426</v>
      </c>
      <c r="V429" t="b">
        <f>OR(Tabla3108[[#This Row],[Tiempo_lineal (ns)]]&gt;$F$508,Tabla3108[[#This Row],[Tiempo_lineal (ns)]]&lt;$F$509)</f>
        <v>0</v>
      </c>
      <c r="W429" t="b">
        <f>OR(Tabla3108[[#This Row],[Tiempo_normal (ns)]]&gt;$G$508,Tabla3108[[#This Row],[Tiempo_normal (ns)]]&lt;$G$509)</f>
        <v>0</v>
      </c>
      <c r="X429" s="7">
        <v>426</v>
      </c>
      <c r="Y429" t="b">
        <f>OR(Tabla4119[[#This Row],[Tiempo_lineal (ns)]]&gt;$I$508,Tabla4119[[#This Row],[Tiempo_lineal (ns)]]&lt;$I$509)</f>
        <v>0</v>
      </c>
      <c r="Z429" t="b">
        <f>OR(Tabla4119[[#This Row],[Tiempo_normal (ns)]]&gt;$J$508,Tabla4119[[#This Row],[Tiempo_normal (ns)]]&lt;$J$509)</f>
        <v>1</v>
      </c>
      <c r="AA429" s="7">
        <v>426</v>
      </c>
      <c r="AB429" t="b">
        <f>OR(Tabla51210[[#This Row],[Tiempo_lineal (ns)]]&gt;$L$508,Tabla51210[[#This Row],[Tiempo_lineal (ns)]]&lt;$L$509)</f>
        <v>0</v>
      </c>
      <c r="AC429" t="b">
        <f>OR(Tabla51210[[#This Row],[Tiempo_normal (ns)]]&gt;$M$508,Tabla51210[[#This Row],[Tiempo_normal (ns)]]&lt;$M$509)</f>
        <v>0</v>
      </c>
      <c r="AD429" s="7">
        <v>426</v>
      </c>
      <c r="AE429" t="b">
        <f>OR(Tabla61311[[#This Row],[Tiempo_lineal (ns)]]&gt;$O$508,Tabla61311[[#This Row],[Tiempo_lineal (ns)]]&lt;$O$509)</f>
        <v>0</v>
      </c>
      <c r="AF429" s="6" t="b">
        <f>OR(Tabla61311[[#This Row],[Tiempo_normal (ns)]]&gt;$P$508,Tabla61311[[#This Row],[Tiempo_normal (ns)]]&lt;$P$509)</f>
        <v>0</v>
      </c>
    </row>
    <row r="430" spans="2:32" x14ac:dyDescent="0.3">
      <c r="B430">
        <v>427</v>
      </c>
      <c r="C430">
        <v>4550</v>
      </c>
      <c r="D430">
        <v>3898</v>
      </c>
      <c r="E430">
        <v>427</v>
      </c>
      <c r="F430">
        <v>38652</v>
      </c>
      <c r="G430">
        <v>37751</v>
      </c>
      <c r="H430">
        <v>427</v>
      </c>
      <c r="I430">
        <v>508579</v>
      </c>
      <c r="J430">
        <v>378940</v>
      </c>
      <c r="K430">
        <v>427</v>
      </c>
      <c r="L430" s="35">
        <v>4245500</v>
      </c>
      <c r="M430" s="35">
        <v>4018680</v>
      </c>
      <c r="N430">
        <v>427</v>
      </c>
      <c r="O430" s="35">
        <v>40402800</v>
      </c>
      <c r="P430" s="35">
        <v>40877400</v>
      </c>
      <c r="R430" s="5">
        <v>427</v>
      </c>
      <c r="S430" t="b">
        <f>OR(Tabla197[[#This Row],[Tiempo_lineal (ns)]]&gt;$C$508,Tabla197[[#This Row],[Tiempo_lineal (ns)]]&lt;$C$509)</f>
        <v>0</v>
      </c>
      <c r="T430" t="b">
        <f>OR(Tabla197[[#This Row],[Tiempo_normal (ns)]]&gt;$D$508,Tabla197[[#This Row],[Tiempo_normal (ns)]]&lt;$D$509)</f>
        <v>0</v>
      </c>
      <c r="U430" s="5">
        <v>427</v>
      </c>
      <c r="V430" t="b">
        <f>OR(Tabla3108[[#This Row],[Tiempo_lineal (ns)]]&gt;$F$508,Tabla3108[[#This Row],[Tiempo_lineal (ns)]]&lt;$F$509)</f>
        <v>0</v>
      </c>
      <c r="W430" t="b">
        <f>OR(Tabla3108[[#This Row],[Tiempo_normal (ns)]]&gt;$G$508,Tabla3108[[#This Row],[Tiempo_normal (ns)]]&lt;$G$509)</f>
        <v>0</v>
      </c>
      <c r="X430" s="5">
        <v>427</v>
      </c>
      <c r="Y430" t="b">
        <f>OR(Tabla4119[[#This Row],[Tiempo_lineal (ns)]]&gt;$I$508,Tabla4119[[#This Row],[Tiempo_lineal (ns)]]&lt;$I$509)</f>
        <v>1</v>
      </c>
      <c r="Z430" t="b">
        <f>OR(Tabla4119[[#This Row],[Tiempo_normal (ns)]]&gt;$J$508,Tabla4119[[#This Row],[Tiempo_normal (ns)]]&lt;$J$509)</f>
        <v>0</v>
      </c>
      <c r="AA430" s="5">
        <v>427</v>
      </c>
      <c r="AB430" t="b">
        <f>OR(Tabla51210[[#This Row],[Tiempo_lineal (ns)]]&gt;$L$508,Tabla51210[[#This Row],[Tiempo_lineal (ns)]]&lt;$L$509)</f>
        <v>0</v>
      </c>
      <c r="AC430" t="b">
        <f>OR(Tabla51210[[#This Row],[Tiempo_normal (ns)]]&gt;$M$508,Tabla51210[[#This Row],[Tiempo_normal (ns)]]&lt;$M$509)</f>
        <v>0</v>
      </c>
      <c r="AD430" s="5">
        <v>427</v>
      </c>
      <c r="AE430" t="b">
        <f>OR(Tabla61311[[#This Row],[Tiempo_lineal (ns)]]&gt;$O$508,Tabla61311[[#This Row],[Tiempo_lineal (ns)]]&lt;$O$509)</f>
        <v>0</v>
      </c>
      <c r="AF430" s="6" t="b">
        <f>OR(Tabla61311[[#This Row],[Tiempo_normal (ns)]]&gt;$P$508,Tabla61311[[#This Row],[Tiempo_normal (ns)]]&lt;$P$509)</f>
        <v>0</v>
      </c>
    </row>
    <row r="431" spans="2:32" x14ac:dyDescent="0.3">
      <c r="B431">
        <v>428</v>
      </c>
      <c r="C431">
        <v>4462</v>
      </c>
      <c r="D431">
        <v>4000</v>
      </c>
      <c r="E431">
        <v>428</v>
      </c>
      <c r="F431">
        <v>40217</v>
      </c>
      <c r="G431">
        <v>38562</v>
      </c>
      <c r="H431">
        <v>428</v>
      </c>
      <c r="I431">
        <v>391082</v>
      </c>
      <c r="J431">
        <v>412351</v>
      </c>
      <c r="K431">
        <v>428</v>
      </c>
      <c r="L431" s="35">
        <v>4043060</v>
      </c>
      <c r="M431" s="35">
        <v>3958890</v>
      </c>
      <c r="N431">
        <v>428</v>
      </c>
      <c r="O431" s="35">
        <v>41436000</v>
      </c>
      <c r="P431" s="35">
        <v>41884100</v>
      </c>
      <c r="R431" s="7">
        <v>428</v>
      </c>
      <c r="S431" t="b">
        <f>OR(Tabla197[[#This Row],[Tiempo_lineal (ns)]]&gt;$C$508,Tabla197[[#This Row],[Tiempo_lineal (ns)]]&lt;$C$509)</f>
        <v>0</v>
      </c>
      <c r="T431" t="b">
        <f>OR(Tabla197[[#This Row],[Tiempo_normal (ns)]]&gt;$D$508,Tabla197[[#This Row],[Tiempo_normal (ns)]]&lt;$D$509)</f>
        <v>0</v>
      </c>
      <c r="U431" s="7">
        <v>428</v>
      </c>
      <c r="V431" t="b">
        <f>OR(Tabla3108[[#This Row],[Tiempo_lineal (ns)]]&gt;$F$508,Tabla3108[[#This Row],[Tiempo_lineal (ns)]]&lt;$F$509)</f>
        <v>0</v>
      </c>
      <c r="W431" t="b">
        <f>OR(Tabla3108[[#This Row],[Tiempo_normal (ns)]]&gt;$G$508,Tabla3108[[#This Row],[Tiempo_normal (ns)]]&lt;$G$509)</f>
        <v>0</v>
      </c>
      <c r="X431" s="7">
        <v>428</v>
      </c>
      <c r="Y431" t="b">
        <f>OR(Tabla4119[[#This Row],[Tiempo_lineal (ns)]]&gt;$I$508,Tabla4119[[#This Row],[Tiempo_lineal (ns)]]&lt;$I$509)</f>
        <v>0</v>
      </c>
      <c r="Z431" t="b">
        <f>OR(Tabla4119[[#This Row],[Tiempo_normal (ns)]]&gt;$J$508,Tabla4119[[#This Row],[Tiempo_normal (ns)]]&lt;$J$509)</f>
        <v>0</v>
      </c>
      <c r="AA431" s="7">
        <v>428</v>
      </c>
      <c r="AB431" t="b">
        <f>OR(Tabla51210[[#This Row],[Tiempo_lineal (ns)]]&gt;$L$508,Tabla51210[[#This Row],[Tiempo_lineal (ns)]]&lt;$L$509)</f>
        <v>0</v>
      </c>
      <c r="AC431" t="b">
        <f>OR(Tabla51210[[#This Row],[Tiempo_normal (ns)]]&gt;$M$508,Tabla51210[[#This Row],[Tiempo_normal (ns)]]&lt;$M$509)</f>
        <v>0</v>
      </c>
      <c r="AD431" s="7">
        <v>428</v>
      </c>
      <c r="AE431" t="b">
        <f>OR(Tabla61311[[#This Row],[Tiempo_lineal (ns)]]&gt;$O$508,Tabla61311[[#This Row],[Tiempo_lineal (ns)]]&lt;$O$509)</f>
        <v>0</v>
      </c>
      <c r="AF431" s="6" t="b">
        <f>OR(Tabla61311[[#This Row],[Tiempo_normal (ns)]]&gt;$P$508,Tabla61311[[#This Row],[Tiempo_normal (ns)]]&lt;$P$509)</f>
        <v>0</v>
      </c>
    </row>
    <row r="432" spans="2:32" x14ac:dyDescent="0.3">
      <c r="B432">
        <v>429</v>
      </c>
      <c r="C432">
        <v>4383</v>
      </c>
      <c r="D432">
        <v>3929</v>
      </c>
      <c r="E432">
        <v>429</v>
      </c>
      <c r="F432">
        <v>40088</v>
      </c>
      <c r="G432">
        <v>44514</v>
      </c>
      <c r="H432">
        <v>429</v>
      </c>
      <c r="I432">
        <v>394608</v>
      </c>
      <c r="J432">
        <v>512633</v>
      </c>
      <c r="K432">
        <v>429</v>
      </c>
      <c r="L432" s="35">
        <v>4004130</v>
      </c>
      <c r="M432" s="35">
        <v>3892170</v>
      </c>
      <c r="N432">
        <v>429</v>
      </c>
      <c r="O432" s="35">
        <v>47763900</v>
      </c>
      <c r="P432" s="35">
        <v>44776500</v>
      </c>
      <c r="R432" s="5">
        <v>429</v>
      </c>
      <c r="S432" t="b">
        <f>OR(Tabla197[[#This Row],[Tiempo_lineal (ns)]]&gt;$C$508,Tabla197[[#This Row],[Tiempo_lineal (ns)]]&lt;$C$509)</f>
        <v>0</v>
      </c>
      <c r="T432" t="b">
        <f>OR(Tabla197[[#This Row],[Tiempo_normal (ns)]]&gt;$D$508,Tabla197[[#This Row],[Tiempo_normal (ns)]]&lt;$D$509)</f>
        <v>0</v>
      </c>
      <c r="U432" s="5">
        <v>429</v>
      </c>
      <c r="V432" t="b">
        <f>OR(Tabla3108[[#This Row],[Tiempo_lineal (ns)]]&gt;$F$508,Tabla3108[[#This Row],[Tiempo_lineal (ns)]]&lt;$F$509)</f>
        <v>0</v>
      </c>
      <c r="W432" t="b">
        <f>OR(Tabla3108[[#This Row],[Tiempo_normal (ns)]]&gt;$G$508,Tabla3108[[#This Row],[Tiempo_normal (ns)]]&lt;$G$509)</f>
        <v>1</v>
      </c>
      <c r="X432" s="5">
        <v>429</v>
      </c>
      <c r="Y432" t="b">
        <f>OR(Tabla4119[[#This Row],[Tiempo_lineal (ns)]]&gt;$I$508,Tabla4119[[#This Row],[Tiempo_lineal (ns)]]&lt;$I$509)</f>
        <v>0</v>
      </c>
      <c r="Z432" t="b">
        <f>OR(Tabla4119[[#This Row],[Tiempo_normal (ns)]]&gt;$J$508,Tabla4119[[#This Row],[Tiempo_normal (ns)]]&lt;$J$509)</f>
        <v>1</v>
      </c>
      <c r="AA432" s="5">
        <v>429</v>
      </c>
      <c r="AB432" t="b">
        <f>OR(Tabla51210[[#This Row],[Tiempo_lineal (ns)]]&gt;$L$508,Tabla51210[[#This Row],[Tiempo_lineal (ns)]]&lt;$L$509)</f>
        <v>0</v>
      </c>
      <c r="AC432" t="b">
        <f>OR(Tabla51210[[#This Row],[Tiempo_normal (ns)]]&gt;$M$508,Tabla51210[[#This Row],[Tiempo_normal (ns)]]&lt;$M$509)</f>
        <v>0</v>
      </c>
      <c r="AD432" s="5">
        <v>429</v>
      </c>
      <c r="AE432" t="b">
        <f>OR(Tabla61311[[#This Row],[Tiempo_lineal (ns)]]&gt;$O$508,Tabla61311[[#This Row],[Tiempo_lineal (ns)]]&lt;$O$509)</f>
        <v>0</v>
      </c>
      <c r="AF432" s="6" t="b">
        <f>OR(Tabla61311[[#This Row],[Tiempo_normal (ns)]]&gt;$P$508,Tabla61311[[#This Row],[Tiempo_normal (ns)]]&lt;$P$509)</f>
        <v>0</v>
      </c>
    </row>
    <row r="433" spans="2:32" x14ac:dyDescent="0.3">
      <c r="B433">
        <v>430</v>
      </c>
      <c r="C433">
        <v>4910</v>
      </c>
      <c r="D433">
        <v>3935</v>
      </c>
      <c r="E433">
        <v>430</v>
      </c>
      <c r="F433">
        <v>40121</v>
      </c>
      <c r="G433">
        <v>37647</v>
      </c>
      <c r="H433">
        <v>430</v>
      </c>
      <c r="I433">
        <v>433413</v>
      </c>
      <c r="J433">
        <v>412477</v>
      </c>
      <c r="K433">
        <v>430</v>
      </c>
      <c r="L433" s="35">
        <v>4308310</v>
      </c>
      <c r="M433" s="35">
        <v>3979100</v>
      </c>
      <c r="N433">
        <v>430</v>
      </c>
      <c r="O433" s="35">
        <v>40354000</v>
      </c>
      <c r="P433" s="35">
        <v>40897200</v>
      </c>
      <c r="R433" s="7">
        <v>430</v>
      </c>
      <c r="S433" t="b">
        <f>OR(Tabla197[[#This Row],[Tiempo_lineal (ns)]]&gt;$C$508,Tabla197[[#This Row],[Tiempo_lineal (ns)]]&lt;$C$509)</f>
        <v>0</v>
      </c>
      <c r="T433" t="b">
        <f>OR(Tabla197[[#This Row],[Tiempo_normal (ns)]]&gt;$D$508,Tabla197[[#This Row],[Tiempo_normal (ns)]]&lt;$D$509)</f>
        <v>0</v>
      </c>
      <c r="U433" s="7">
        <v>430</v>
      </c>
      <c r="V433" t="b">
        <f>OR(Tabla3108[[#This Row],[Tiempo_lineal (ns)]]&gt;$F$508,Tabla3108[[#This Row],[Tiempo_lineal (ns)]]&lt;$F$509)</f>
        <v>0</v>
      </c>
      <c r="W433" t="b">
        <f>OR(Tabla3108[[#This Row],[Tiempo_normal (ns)]]&gt;$G$508,Tabla3108[[#This Row],[Tiempo_normal (ns)]]&lt;$G$509)</f>
        <v>0</v>
      </c>
      <c r="X433" s="7">
        <v>430</v>
      </c>
      <c r="Y433" t="b">
        <f>OR(Tabla4119[[#This Row],[Tiempo_lineal (ns)]]&gt;$I$508,Tabla4119[[#This Row],[Tiempo_lineal (ns)]]&lt;$I$509)</f>
        <v>0</v>
      </c>
      <c r="Z433" t="b">
        <f>OR(Tabla4119[[#This Row],[Tiempo_normal (ns)]]&gt;$J$508,Tabla4119[[#This Row],[Tiempo_normal (ns)]]&lt;$J$509)</f>
        <v>0</v>
      </c>
      <c r="AA433" s="7">
        <v>430</v>
      </c>
      <c r="AB433" t="b">
        <f>OR(Tabla51210[[#This Row],[Tiempo_lineal (ns)]]&gt;$L$508,Tabla51210[[#This Row],[Tiempo_lineal (ns)]]&lt;$L$509)</f>
        <v>0</v>
      </c>
      <c r="AC433" t="b">
        <f>OR(Tabla51210[[#This Row],[Tiempo_normal (ns)]]&gt;$M$508,Tabla51210[[#This Row],[Tiempo_normal (ns)]]&lt;$M$509)</f>
        <v>0</v>
      </c>
      <c r="AD433" s="7">
        <v>430</v>
      </c>
      <c r="AE433" t="b">
        <f>OR(Tabla61311[[#This Row],[Tiempo_lineal (ns)]]&gt;$O$508,Tabla61311[[#This Row],[Tiempo_lineal (ns)]]&lt;$O$509)</f>
        <v>0</v>
      </c>
      <c r="AF433" s="6" t="b">
        <f>OR(Tabla61311[[#This Row],[Tiempo_normal (ns)]]&gt;$P$508,Tabla61311[[#This Row],[Tiempo_normal (ns)]]&lt;$P$509)</f>
        <v>0</v>
      </c>
    </row>
    <row r="434" spans="2:32" x14ac:dyDescent="0.3">
      <c r="B434">
        <v>431</v>
      </c>
      <c r="C434">
        <v>4479</v>
      </c>
      <c r="D434">
        <v>5317</v>
      </c>
      <c r="E434">
        <v>431</v>
      </c>
      <c r="F434">
        <v>39761</v>
      </c>
      <c r="G434">
        <v>37611</v>
      </c>
      <c r="H434">
        <v>431</v>
      </c>
      <c r="I434">
        <v>390850</v>
      </c>
      <c r="J434">
        <v>425793</v>
      </c>
      <c r="K434">
        <v>431</v>
      </c>
      <c r="L434" s="35">
        <v>4036460</v>
      </c>
      <c r="M434" s="35">
        <v>3940220</v>
      </c>
      <c r="N434">
        <v>431</v>
      </c>
      <c r="O434" s="35">
        <v>43015700</v>
      </c>
      <c r="P434" s="35">
        <v>41582300</v>
      </c>
      <c r="R434" s="5">
        <v>431</v>
      </c>
      <c r="S434" t="b">
        <f>OR(Tabla197[[#This Row],[Tiempo_lineal (ns)]]&gt;$C$508,Tabla197[[#This Row],[Tiempo_lineal (ns)]]&lt;$C$509)</f>
        <v>0</v>
      </c>
      <c r="T434" t="b">
        <f>OR(Tabla197[[#This Row],[Tiempo_normal (ns)]]&gt;$D$508,Tabla197[[#This Row],[Tiempo_normal (ns)]]&lt;$D$509)</f>
        <v>1</v>
      </c>
      <c r="U434" s="5">
        <v>431</v>
      </c>
      <c r="V434" t="b">
        <f>OR(Tabla3108[[#This Row],[Tiempo_lineal (ns)]]&gt;$F$508,Tabla3108[[#This Row],[Tiempo_lineal (ns)]]&lt;$F$509)</f>
        <v>0</v>
      </c>
      <c r="W434" t="b">
        <f>OR(Tabla3108[[#This Row],[Tiempo_normal (ns)]]&gt;$G$508,Tabla3108[[#This Row],[Tiempo_normal (ns)]]&lt;$G$509)</f>
        <v>0</v>
      </c>
      <c r="X434" s="5">
        <v>431</v>
      </c>
      <c r="Y434" t="b">
        <f>OR(Tabla4119[[#This Row],[Tiempo_lineal (ns)]]&gt;$I$508,Tabla4119[[#This Row],[Tiempo_lineal (ns)]]&lt;$I$509)</f>
        <v>0</v>
      </c>
      <c r="Z434" t="b">
        <f>OR(Tabla4119[[#This Row],[Tiempo_normal (ns)]]&gt;$J$508,Tabla4119[[#This Row],[Tiempo_normal (ns)]]&lt;$J$509)</f>
        <v>0</v>
      </c>
      <c r="AA434" s="5">
        <v>431</v>
      </c>
      <c r="AB434" t="b">
        <f>OR(Tabla51210[[#This Row],[Tiempo_lineal (ns)]]&gt;$L$508,Tabla51210[[#This Row],[Tiempo_lineal (ns)]]&lt;$L$509)</f>
        <v>0</v>
      </c>
      <c r="AC434" t="b">
        <f>OR(Tabla51210[[#This Row],[Tiempo_normal (ns)]]&gt;$M$508,Tabla51210[[#This Row],[Tiempo_normal (ns)]]&lt;$M$509)</f>
        <v>0</v>
      </c>
      <c r="AD434" s="5">
        <v>431</v>
      </c>
      <c r="AE434" t="b">
        <f>OR(Tabla61311[[#This Row],[Tiempo_lineal (ns)]]&gt;$O$508,Tabla61311[[#This Row],[Tiempo_lineal (ns)]]&lt;$O$509)</f>
        <v>0</v>
      </c>
      <c r="AF434" s="6" t="b">
        <f>OR(Tabla61311[[#This Row],[Tiempo_normal (ns)]]&gt;$P$508,Tabla61311[[#This Row],[Tiempo_normal (ns)]]&lt;$P$509)</f>
        <v>0</v>
      </c>
    </row>
    <row r="435" spans="2:32" x14ac:dyDescent="0.3">
      <c r="B435">
        <v>432</v>
      </c>
      <c r="C435">
        <v>4909</v>
      </c>
      <c r="D435">
        <v>4233</v>
      </c>
      <c r="E435">
        <v>432</v>
      </c>
      <c r="F435">
        <v>39533</v>
      </c>
      <c r="G435">
        <v>38251</v>
      </c>
      <c r="H435">
        <v>432</v>
      </c>
      <c r="I435">
        <v>416524</v>
      </c>
      <c r="J435">
        <v>379452</v>
      </c>
      <c r="K435">
        <v>432</v>
      </c>
      <c r="L435" s="35">
        <v>4167610</v>
      </c>
      <c r="M435" s="35">
        <v>4226000</v>
      </c>
      <c r="N435">
        <v>432</v>
      </c>
      <c r="O435" s="35">
        <v>40346800</v>
      </c>
      <c r="P435" s="35">
        <v>39823200</v>
      </c>
      <c r="R435" s="7">
        <v>432</v>
      </c>
      <c r="S435" t="b">
        <f>OR(Tabla197[[#This Row],[Tiempo_lineal (ns)]]&gt;$C$508,Tabla197[[#This Row],[Tiempo_lineal (ns)]]&lt;$C$509)</f>
        <v>0</v>
      </c>
      <c r="T435" t="b">
        <f>OR(Tabla197[[#This Row],[Tiempo_normal (ns)]]&gt;$D$508,Tabla197[[#This Row],[Tiempo_normal (ns)]]&lt;$D$509)</f>
        <v>0</v>
      </c>
      <c r="U435" s="7">
        <v>432</v>
      </c>
      <c r="V435" t="b">
        <f>OR(Tabla3108[[#This Row],[Tiempo_lineal (ns)]]&gt;$F$508,Tabla3108[[#This Row],[Tiempo_lineal (ns)]]&lt;$F$509)</f>
        <v>0</v>
      </c>
      <c r="W435" t="b">
        <f>OR(Tabla3108[[#This Row],[Tiempo_normal (ns)]]&gt;$G$508,Tabla3108[[#This Row],[Tiempo_normal (ns)]]&lt;$G$509)</f>
        <v>0</v>
      </c>
      <c r="X435" s="7">
        <v>432</v>
      </c>
      <c r="Y435" t="b">
        <f>OR(Tabla4119[[#This Row],[Tiempo_lineal (ns)]]&gt;$I$508,Tabla4119[[#This Row],[Tiempo_lineal (ns)]]&lt;$I$509)</f>
        <v>0</v>
      </c>
      <c r="Z435" t="b">
        <f>OR(Tabla4119[[#This Row],[Tiempo_normal (ns)]]&gt;$J$508,Tabla4119[[#This Row],[Tiempo_normal (ns)]]&lt;$J$509)</f>
        <v>0</v>
      </c>
      <c r="AA435" s="7">
        <v>432</v>
      </c>
      <c r="AB435" t="b">
        <f>OR(Tabla51210[[#This Row],[Tiempo_lineal (ns)]]&gt;$L$508,Tabla51210[[#This Row],[Tiempo_lineal (ns)]]&lt;$L$509)</f>
        <v>0</v>
      </c>
      <c r="AC435" t="b">
        <f>OR(Tabla51210[[#This Row],[Tiempo_normal (ns)]]&gt;$M$508,Tabla51210[[#This Row],[Tiempo_normal (ns)]]&lt;$M$509)</f>
        <v>0</v>
      </c>
      <c r="AD435" s="7">
        <v>432</v>
      </c>
      <c r="AE435" t="b">
        <f>OR(Tabla61311[[#This Row],[Tiempo_lineal (ns)]]&gt;$O$508,Tabla61311[[#This Row],[Tiempo_lineal (ns)]]&lt;$O$509)</f>
        <v>0</v>
      </c>
      <c r="AF435" s="6" t="b">
        <f>OR(Tabla61311[[#This Row],[Tiempo_normal (ns)]]&gt;$P$508,Tabla61311[[#This Row],[Tiempo_normal (ns)]]&lt;$P$509)</f>
        <v>0</v>
      </c>
    </row>
    <row r="436" spans="2:32" x14ac:dyDescent="0.3">
      <c r="B436">
        <v>433</v>
      </c>
      <c r="C436">
        <v>4570</v>
      </c>
      <c r="D436">
        <v>5933</v>
      </c>
      <c r="E436">
        <v>433</v>
      </c>
      <c r="F436">
        <v>41064</v>
      </c>
      <c r="G436">
        <v>37808</v>
      </c>
      <c r="H436">
        <v>433</v>
      </c>
      <c r="I436">
        <v>460788</v>
      </c>
      <c r="J436">
        <v>536927</v>
      </c>
      <c r="K436">
        <v>433</v>
      </c>
      <c r="L436" s="35">
        <v>9725280</v>
      </c>
      <c r="M436" s="35">
        <v>4082650</v>
      </c>
      <c r="N436">
        <v>433</v>
      </c>
      <c r="O436" s="35">
        <v>79705500</v>
      </c>
      <c r="P436" s="35">
        <v>41278900</v>
      </c>
      <c r="R436" s="5">
        <v>433</v>
      </c>
      <c r="S436" t="b">
        <f>OR(Tabla197[[#This Row],[Tiempo_lineal (ns)]]&gt;$C$508,Tabla197[[#This Row],[Tiempo_lineal (ns)]]&lt;$C$509)</f>
        <v>0</v>
      </c>
      <c r="T436" t="b">
        <f>OR(Tabla197[[#This Row],[Tiempo_normal (ns)]]&gt;$D$508,Tabla197[[#This Row],[Tiempo_normal (ns)]]&lt;$D$509)</f>
        <v>1</v>
      </c>
      <c r="U436" s="5">
        <v>433</v>
      </c>
      <c r="V436" t="b">
        <f>OR(Tabla3108[[#This Row],[Tiempo_lineal (ns)]]&gt;$F$508,Tabla3108[[#This Row],[Tiempo_lineal (ns)]]&lt;$F$509)</f>
        <v>0</v>
      </c>
      <c r="W436" t="b">
        <f>OR(Tabla3108[[#This Row],[Tiempo_normal (ns)]]&gt;$G$508,Tabla3108[[#This Row],[Tiempo_normal (ns)]]&lt;$G$509)</f>
        <v>0</v>
      </c>
      <c r="X436" s="5">
        <v>433</v>
      </c>
      <c r="Y436" t="b">
        <f>OR(Tabla4119[[#This Row],[Tiempo_lineal (ns)]]&gt;$I$508,Tabla4119[[#This Row],[Tiempo_lineal (ns)]]&lt;$I$509)</f>
        <v>0</v>
      </c>
      <c r="Z436" t="b">
        <f>OR(Tabla4119[[#This Row],[Tiempo_normal (ns)]]&gt;$J$508,Tabla4119[[#This Row],[Tiempo_normal (ns)]]&lt;$J$509)</f>
        <v>1</v>
      </c>
      <c r="AA436" s="5">
        <v>433</v>
      </c>
      <c r="AB436" t="b">
        <f>OR(Tabla51210[[#This Row],[Tiempo_lineal (ns)]]&gt;$L$508,Tabla51210[[#This Row],[Tiempo_lineal (ns)]]&lt;$L$509)</f>
        <v>1</v>
      </c>
      <c r="AC436" t="b">
        <f>OR(Tabla51210[[#This Row],[Tiempo_normal (ns)]]&gt;$M$508,Tabla51210[[#This Row],[Tiempo_normal (ns)]]&lt;$M$509)</f>
        <v>0</v>
      </c>
      <c r="AD436" s="5">
        <v>433</v>
      </c>
      <c r="AE436" t="b">
        <f>OR(Tabla61311[[#This Row],[Tiempo_lineal (ns)]]&gt;$O$508,Tabla61311[[#This Row],[Tiempo_lineal (ns)]]&lt;$O$509)</f>
        <v>1</v>
      </c>
      <c r="AF436" s="6" t="b">
        <f>OR(Tabla61311[[#This Row],[Tiempo_normal (ns)]]&gt;$P$508,Tabla61311[[#This Row],[Tiempo_normal (ns)]]&lt;$P$509)</f>
        <v>0</v>
      </c>
    </row>
    <row r="437" spans="2:32" x14ac:dyDescent="0.3">
      <c r="B437">
        <v>434</v>
      </c>
      <c r="C437">
        <v>5969</v>
      </c>
      <c r="D437">
        <v>5065</v>
      </c>
      <c r="E437">
        <v>434</v>
      </c>
      <c r="F437">
        <v>39159</v>
      </c>
      <c r="G437">
        <v>37977</v>
      </c>
      <c r="H437">
        <v>434</v>
      </c>
      <c r="I437">
        <v>588640</v>
      </c>
      <c r="J437">
        <v>391517</v>
      </c>
      <c r="K437">
        <v>434</v>
      </c>
      <c r="L437" s="35">
        <v>4045620</v>
      </c>
      <c r="M437" s="35">
        <v>4234500</v>
      </c>
      <c r="N437">
        <v>434</v>
      </c>
      <c r="O437" s="35">
        <v>40136500</v>
      </c>
      <c r="P437" s="35">
        <v>44935400</v>
      </c>
      <c r="R437" s="7">
        <v>434</v>
      </c>
      <c r="S437" t="b">
        <f>OR(Tabla197[[#This Row],[Tiempo_lineal (ns)]]&gt;$C$508,Tabla197[[#This Row],[Tiempo_lineal (ns)]]&lt;$C$509)</f>
        <v>1</v>
      </c>
      <c r="T437" t="b">
        <f>OR(Tabla197[[#This Row],[Tiempo_normal (ns)]]&gt;$D$508,Tabla197[[#This Row],[Tiempo_normal (ns)]]&lt;$D$509)</f>
        <v>0</v>
      </c>
      <c r="U437" s="7">
        <v>434</v>
      </c>
      <c r="V437" t="b">
        <f>OR(Tabla3108[[#This Row],[Tiempo_lineal (ns)]]&gt;$F$508,Tabla3108[[#This Row],[Tiempo_lineal (ns)]]&lt;$F$509)</f>
        <v>0</v>
      </c>
      <c r="W437" t="b">
        <f>OR(Tabla3108[[#This Row],[Tiempo_normal (ns)]]&gt;$G$508,Tabla3108[[#This Row],[Tiempo_normal (ns)]]&lt;$G$509)</f>
        <v>0</v>
      </c>
      <c r="X437" s="7">
        <v>434</v>
      </c>
      <c r="Y437" t="b">
        <f>OR(Tabla4119[[#This Row],[Tiempo_lineal (ns)]]&gt;$I$508,Tabla4119[[#This Row],[Tiempo_lineal (ns)]]&lt;$I$509)</f>
        <v>1</v>
      </c>
      <c r="Z437" t="b">
        <f>OR(Tabla4119[[#This Row],[Tiempo_normal (ns)]]&gt;$J$508,Tabla4119[[#This Row],[Tiempo_normal (ns)]]&lt;$J$509)</f>
        <v>0</v>
      </c>
      <c r="AA437" s="7">
        <v>434</v>
      </c>
      <c r="AB437" t="b">
        <f>OR(Tabla51210[[#This Row],[Tiempo_lineal (ns)]]&gt;$L$508,Tabla51210[[#This Row],[Tiempo_lineal (ns)]]&lt;$L$509)</f>
        <v>0</v>
      </c>
      <c r="AC437" t="b">
        <f>OR(Tabla51210[[#This Row],[Tiempo_normal (ns)]]&gt;$M$508,Tabla51210[[#This Row],[Tiempo_normal (ns)]]&lt;$M$509)</f>
        <v>0</v>
      </c>
      <c r="AD437" s="7">
        <v>434</v>
      </c>
      <c r="AE437" t="b">
        <f>OR(Tabla61311[[#This Row],[Tiempo_lineal (ns)]]&gt;$O$508,Tabla61311[[#This Row],[Tiempo_lineal (ns)]]&lt;$O$509)</f>
        <v>0</v>
      </c>
      <c r="AF437" s="6" t="b">
        <f>OR(Tabla61311[[#This Row],[Tiempo_normal (ns)]]&gt;$P$508,Tabla61311[[#This Row],[Tiempo_normal (ns)]]&lt;$P$509)</f>
        <v>0</v>
      </c>
    </row>
    <row r="438" spans="2:32" x14ac:dyDescent="0.3">
      <c r="B438">
        <v>435</v>
      </c>
      <c r="C438">
        <v>5127</v>
      </c>
      <c r="D438">
        <v>4788</v>
      </c>
      <c r="E438">
        <v>435</v>
      </c>
      <c r="F438">
        <v>38764</v>
      </c>
      <c r="G438">
        <v>38600</v>
      </c>
      <c r="H438">
        <v>435</v>
      </c>
      <c r="I438">
        <v>381183</v>
      </c>
      <c r="J438">
        <v>384953</v>
      </c>
      <c r="K438">
        <v>435</v>
      </c>
      <c r="L438" s="35">
        <v>4265420</v>
      </c>
      <c r="M438" s="35">
        <v>4462060</v>
      </c>
      <c r="N438">
        <v>435</v>
      </c>
      <c r="O438" s="35">
        <v>48630200</v>
      </c>
      <c r="P438" s="35">
        <v>39523600</v>
      </c>
      <c r="R438" s="5">
        <v>435</v>
      </c>
      <c r="S438" t="b">
        <f>OR(Tabla197[[#This Row],[Tiempo_lineal (ns)]]&gt;$C$508,Tabla197[[#This Row],[Tiempo_lineal (ns)]]&lt;$C$509)</f>
        <v>0</v>
      </c>
      <c r="T438" t="b">
        <f>OR(Tabla197[[#This Row],[Tiempo_normal (ns)]]&gt;$D$508,Tabla197[[#This Row],[Tiempo_normal (ns)]]&lt;$D$509)</f>
        <v>0</v>
      </c>
      <c r="U438" s="5">
        <v>435</v>
      </c>
      <c r="V438" t="b">
        <f>OR(Tabla3108[[#This Row],[Tiempo_lineal (ns)]]&gt;$F$508,Tabla3108[[#This Row],[Tiempo_lineal (ns)]]&lt;$F$509)</f>
        <v>0</v>
      </c>
      <c r="W438" t="b">
        <f>OR(Tabla3108[[#This Row],[Tiempo_normal (ns)]]&gt;$G$508,Tabla3108[[#This Row],[Tiempo_normal (ns)]]&lt;$G$509)</f>
        <v>0</v>
      </c>
      <c r="X438" s="5">
        <v>435</v>
      </c>
      <c r="Y438" t="b">
        <f>OR(Tabla4119[[#This Row],[Tiempo_lineal (ns)]]&gt;$I$508,Tabla4119[[#This Row],[Tiempo_lineal (ns)]]&lt;$I$509)</f>
        <v>0</v>
      </c>
      <c r="Z438" t="b">
        <f>OR(Tabla4119[[#This Row],[Tiempo_normal (ns)]]&gt;$J$508,Tabla4119[[#This Row],[Tiempo_normal (ns)]]&lt;$J$509)</f>
        <v>0</v>
      </c>
      <c r="AA438" s="5">
        <v>435</v>
      </c>
      <c r="AB438" t="b">
        <f>OR(Tabla51210[[#This Row],[Tiempo_lineal (ns)]]&gt;$L$508,Tabla51210[[#This Row],[Tiempo_lineal (ns)]]&lt;$L$509)</f>
        <v>0</v>
      </c>
      <c r="AC438" t="b">
        <f>OR(Tabla51210[[#This Row],[Tiempo_normal (ns)]]&gt;$M$508,Tabla51210[[#This Row],[Tiempo_normal (ns)]]&lt;$M$509)</f>
        <v>0</v>
      </c>
      <c r="AD438" s="5">
        <v>435</v>
      </c>
      <c r="AE438" t="b">
        <f>OR(Tabla61311[[#This Row],[Tiempo_lineal (ns)]]&gt;$O$508,Tabla61311[[#This Row],[Tiempo_lineal (ns)]]&lt;$O$509)</f>
        <v>1</v>
      </c>
      <c r="AF438" s="6" t="b">
        <f>OR(Tabla61311[[#This Row],[Tiempo_normal (ns)]]&gt;$P$508,Tabla61311[[#This Row],[Tiempo_normal (ns)]]&lt;$P$509)</f>
        <v>0</v>
      </c>
    </row>
    <row r="439" spans="2:32" x14ac:dyDescent="0.3">
      <c r="B439">
        <v>436</v>
      </c>
      <c r="C439">
        <v>5793</v>
      </c>
      <c r="D439">
        <v>5051</v>
      </c>
      <c r="E439">
        <v>436</v>
      </c>
      <c r="F439">
        <v>38763</v>
      </c>
      <c r="G439">
        <v>37891</v>
      </c>
      <c r="H439">
        <v>436</v>
      </c>
      <c r="I439">
        <v>472296</v>
      </c>
      <c r="J439">
        <v>381923</v>
      </c>
      <c r="K439">
        <v>436</v>
      </c>
      <c r="L439" s="35">
        <v>4422150</v>
      </c>
      <c r="M439" s="35">
        <v>4154800</v>
      </c>
      <c r="N439">
        <v>436</v>
      </c>
      <c r="O439" s="35">
        <v>42667900</v>
      </c>
      <c r="P439" s="35">
        <v>40222900</v>
      </c>
      <c r="R439" s="7">
        <v>436</v>
      </c>
      <c r="S439" t="b">
        <f>OR(Tabla197[[#This Row],[Tiempo_lineal (ns)]]&gt;$C$508,Tabla197[[#This Row],[Tiempo_lineal (ns)]]&lt;$C$509)</f>
        <v>0</v>
      </c>
      <c r="T439" t="b">
        <f>OR(Tabla197[[#This Row],[Tiempo_normal (ns)]]&gt;$D$508,Tabla197[[#This Row],[Tiempo_normal (ns)]]&lt;$D$509)</f>
        <v>0</v>
      </c>
      <c r="U439" s="7">
        <v>436</v>
      </c>
      <c r="V439" t="b">
        <f>OR(Tabla3108[[#This Row],[Tiempo_lineal (ns)]]&gt;$F$508,Tabla3108[[#This Row],[Tiempo_lineal (ns)]]&lt;$F$509)</f>
        <v>0</v>
      </c>
      <c r="W439" t="b">
        <f>OR(Tabla3108[[#This Row],[Tiempo_normal (ns)]]&gt;$G$508,Tabla3108[[#This Row],[Tiempo_normal (ns)]]&lt;$G$509)</f>
        <v>0</v>
      </c>
      <c r="X439" s="7">
        <v>436</v>
      </c>
      <c r="Y439" t="b">
        <f>OR(Tabla4119[[#This Row],[Tiempo_lineal (ns)]]&gt;$I$508,Tabla4119[[#This Row],[Tiempo_lineal (ns)]]&lt;$I$509)</f>
        <v>0</v>
      </c>
      <c r="Z439" t="b">
        <f>OR(Tabla4119[[#This Row],[Tiempo_normal (ns)]]&gt;$J$508,Tabla4119[[#This Row],[Tiempo_normal (ns)]]&lt;$J$509)</f>
        <v>0</v>
      </c>
      <c r="AA439" s="7">
        <v>436</v>
      </c>
      <c r="AB439" t="b">
        <f>OR(Tabla51210[[#This Row],[Tiempo_lineal (ns)]]&gt;$L$508,Tabla51210[[#This Row],[Tiempo_lineal (ns)]]&lt;$L$509)</f>
        <v>0</v>
      </c>
      <c r="AC439" t="b">
        <f>OR(Tabla51210[[#This Row],[Tiempo_normal (ns)]]&gt;$M$508,Tabla51210[[#This Row],[Tiempo_normal (ns)]]&lt;$M$509)</f>
        <v>0</v>
      </c>
      <c r="AD439" s="7">
        <v>436</v>
      </c>
      <c r="AE439" t="b">
        <f>OR(Tabla61311[[#This Row],[Tiempo_lineal (ns)]]&gt;$O$508,Tabla61311[[#This Row],[Tiempo_lineal (ns)]]&lt;$O$509)</f>
        <v>0</v>
      </c>
      <c r="AF439" s="6" t="b">
        <f>OR(Tabla61311[[#This Row],[Tiempo_normal (ns)]]&gt;$P$508,Tabla61311[[#This Row],[Tiempo_normal (ns)]]&lt;$P$509)</f>
        <v>0</v>
      </c>
    </row>
    <row r="440" spans="2:32" x14ac:dyDescent="0.3">
      <c r="B440">
        <v>437</v>
      </c>
      <c r="C440">
        <v>5435</v>
      </c>
      <c r="D440">
        <v>5211</v>
      </c>
      <c r="E440">
        <v>437</v>
      </c>
      <c r="F440">
        <v>39059</v>
      </c>
      <c r="G440">
        <v>37972</v>
      </c>
      <c r="H440">
        <v>437</v>
      </c>
      <c r="I440">
        <v>386522</v>
      </c>
      <c r="J440">
        <v>377375</v>
      </c>
      <c r="K440">
        <v>437</v>
      </c>
      <c r="L440" s="35">
        <v>4169610</v>
      </c>
      <c r="M440" s="35">
        <v>3986140</v>
      </c>
      <c r="N440">
        <v>437</v>
      </c>
      <c r="O440" s="35">
        <v>40301800</v>
      </c>
      <c r="P440" s="35">
        <v>39691400</v>
      </c>
      <c r="R440" s="5">
        <v>437</v>
      </c>
      <c r="S440" t="b">
        <f>OR(Tabla197[[#This Row],[Tiempo_lineal (ns)]]&gt;$C$508,Tabla197[[#This Row],[Tiempo_lineal (ns)]]&lt;$C$509)</f>
        <v>0</v>
      </c>
      <c r="T440" t="b">
        <f>OR(Tabla197[[#This Row],[Tiempo_normal (ns)]]&gt;$D$508,Tabla197[[#This Row],[Tiempo_normal (ns)]]&lt;$D$509)</f>
        <v>0</v>
      </c>
      <c r="U440" s="5">
        <v>437</v>
      </c>
      <c r="V440" t="b">
        <f>OR(Tabla3108[[#This Row],[Tiempo_lineal (ns)]]&gt;$F$508,Tabla3108[[#This Row],[Tiempo_lineal (ns)]]&lt;$F$509)</f>
        <v>0</v>
      </c>
      <c r="W440" t="b">
        <f>OR(Tabla3108[[#This Row],[Tiempo_normal (ns)]]&gt;$G$508,Tabla3108[[#This Row],[Tiempo_normal (ns)]]&lt;$G$509)</f>
        <v>0</v>
      </c>
      <c r="X440" s="5">
        <v>437</v>
      </c>
      <c r="Y440" t="b">
        <f>OR(Tabla4119[[#This Row],[Tiempo_lineal (ns)]]&gt;$I$508,Tabla4119[[#This Row],[Tiempo_lineal (ns)]]&lt;$I$509)</f>
        <v>0</v>
      </c>
      <c r="Z440" t="b">
        <f>OR(Tabla4119[[#This Row],[Tiempo_normal (ns)]]&gt;$J$508,Tabla4119[[#This Row],[Tiempo_normal (ns)]]&lt;$J$509)</f>
        <v>0</v>
      </c>
      <c r="AA440" s="5">
        <v>437</v>
      </c>
      <c r="AB440" t="b">
        <f>OR(Tabla51210[[#This Row],[Tiempo_lineal (ns)]]&gt;$L$508,Tabla51210[[#This Row],[Tiempo_lineal (ns)]]&lt;$L$509)</f>
        <v>0</v>
      </c>
      <c r="AC440" t="b">
        <f>OR(Tabla51210[[#This Row],[Tiempo_normal (ns)]]&gt;$M$508,Tabla51210[[#This Row],[Tiempo_normal (ns)]]&lt;$M$509)</f>
        <v>0</v>
      </c>
      <c r="AD440" s="5">
        <v>437</v>
      </c>
      <c r="AE440" t="b">
        <f>OR(Tabla61311[[#This Row],[Tiempo_lineal (ns)]]&gt;$O$508,Tabla61311[[#This Row],[Tiempo_lineal (ns)]]&lt;$O$509)</f>
        <v>0</v>
      </c>
      <c r="AF440" s="6" t="b">
        <f>OR(Tabla61311[[#This Row],[Tiempo_normal (ns)]]&gt;$P$508,Tabla61311[[#This Row],[Tiempo_normal (ns)]]&lt;$P$509)</f>
        <v>0</v>
      </c>
    </row>
    <row r="441" spans="2:32" x14ac:dyDescent="0.3">
      <c r="B441">
        <v>438</v>
      </c>
      <c r="C441">
        <v>5415</v>
      </c>
      <c r="D441">
        <v>4067</v>
      </c>
      <c r="E441">
        <v>438</v>
      </c>
      <c r="F441">
        <v>38428</v>
      </c>
      <c r="G441">
        <v>44463</v>
      </c>
      <c r="H441">
        <v>438</v>
      </c>
      <c r="I441">
        <v>384777</v>
      </c>
      <c r="J441">
        <v>452456</v>
      </c>
      <c r="K441">
        <v>438</v>
      </c>
      <c r="L441" s="35">
        <v>4179930</v>
      </c>
      <c r="M441" s="35">
        <v>4851850</v>
      </c>
      <c r="N441">
        <v>438</v>
      </c>
      <c r="O441" s="35">
        <v>42440800</v>
      </c>
      <c r="P441" s="35">
        <v>41126300</v>
      </c>
      <c r="R441" s="7">
        <v>438</v>
      </c>
      <c r="S441" t="b">
        <f>OR(Tabla197[[#This Row],[Tiempo_lineal (ns)]]&gt;$C$508,Tabla197[[#This Row],[Tiempo_lineal (ns)]]&lt;$C$509)</f>
        <v>0</v>
      </c>
      <c r="T441" t="b">
        <f>OR(Tabla197[[#This Row],[Tiempo_normal (ns)]]&gt;$D$508,Tabla197[[#This Row],[Tiempo_normal (ns)]]&lt;$D$509)</f>
        <v>0</v>
      </c>
      <c r="U441" s="7">
        <v>438</v>
      </c>
      <c r="V441" t="b">
        <f>OR(Tabla3108[[#This Row],[Tiempo_lineal (ns)]]&gt;$F$508,Tabla3108[[#This Row],[Tiempo_lineal (ns)]]&lt;$F$509)</f>
        <v>0</v>
      </c>
      <c r="W441" t="b">
        <f>OR(Tabla3108[[#This Row],[Tiempo_normal (ns)]]&gt;$G$508,Tabla3108[[#This Row],[Tiempo_normal (ns)]]&lt;$G$509)</f>
        <v>1</v>
      </c>
      <c r="X441" s="7">
        <v>438</v>
      </c>
      <c r="Y441" t="b">
        <f>OR(Tabla4119[[#This Row],[Tiempo_lineal (ns)]]&gt;$I$508,Tabla4119[[#This Row],[Tiempo_lineal (ns)]]&lt;$I$509)</f>
        <v>0</v>
      </c>
      <c r="Z441" t="b">
        <f>OR(Tabla4119[[#This Row],[Tiempo_normal (ns)]]&gt;$J$508,Tabla4119[[#This Row],[Tiempo_normal (ns)]]&lt;$J$509)</f>
        <v>0</v>
      </c>
      <c r="AA441" s="7">
        <v>438</v>
      </c>
      <c r="AB441" t="b">
        <f>OR(Tabla51210[[#This Row],[Tiempo_lineal (ns)]]&gt;$L$508,Tabla51210[[#This Row],[Tiempo_lineal (ns)]]&lt;$L$509)</f>
        <v>0</v>
      </c>
      <c r="AC441" t="b">
        <f>OR(Tabla51210[[#This Row],[Tiempo_normal (ns)]]&gt;$M$508,Tabla51210[[#This Row],[Tiempo_normal (ns)]]&lt;$M$509)</f>
        <v>1</v>
      </c>
      <c r="AD441" s="7">
        <v>438</v>
      </c>
      <c r="AE441" t="b">
        <f>OR(Tabla61311[[#This Row],[Tiempo_lineal (ns)]]&gt;$O$508,Tabla61311[[#This Row],[Tiempo_lineal (ns)]]&lt;$O$509)</f>
        <v>0</v>
      </c>
      <c r="AF441" s="6" t="b">
        <f>OR(Tabla61311[[#This Row],[Tiempo_normal (ns)]]&gt;$P$508,Tabla61311[[#This Row],[Tiempo_normal (ns)]]&lt;$P$509)</f>
        <v>0</v>
      </c>
    </row>
    <row r="442" spans="2:32" x14ac:dyDescent="0.3">
      <c r="B442">
        <v>439</v>
      </c>
      <c r="C442">
        <v>5535</v>
      </c>
      <c r="D442">
        <v>5558</v>
      </c>
      <c r="E442">
        <v>439</v>
      </c>
      <c r="F442">
        <v>45259</v>
      </c>
      <c r="G442">
        <v>37572</v>
      </c>
      <c r="H442">
        <v>439</v>
      </c>
      <c r="I442">
        <v>386378</v>
      </c>
      <c r="J442">
        <v>419933</v>
      </c>
      <c r="K442">
        <v>439</v>
      </c>
      <c r="L442" s="35">
        <v>4312300</v>
      </c>
      <c r="M442" s="35">
        <v>4001990</v>
      </c>
      <c r="N442">
        <v>439</v>
      </c>
      <c r="O442" s="35">
        <v>42257200</v>
      </c>
      <c r="P442" s="35">
        <v>41467300</v>
      </c>
      <c r="R442" s="5">
        <v>439</v>
      </c>
      <c r="S442" t="b">
        <f>OR(Tabla197[[#This Row],[Tiempo_lineal (ns)]]&gt;$C$508,Tabla197[[#This Row],[Tiempo_lineal (ns)]]&lt;$C$509)</f>
        <v>0</v>
      </c>
      <c r="T442" t="b">
        <f>OR(Tabla197[[#This Row],[Tiempo_normal (ns)]]&gt;$D$508,Tabla197[[#This Row],[Tiempo_normal (ns)]]&lt;$D$509)</f>
        <v>1</v>
      </c>
      <c r="U442" s="5">
        <v>439</v>
      </c>
      <c r="V442" t="b">
        <f>OR(Tabla3108[[#This Row],[Tiempo_lineal (ns)]]&gt;$F$508,Tabla3108[[#This Row],[Tiempo_lineal (ns)]]&lt;$F$509)</f>
        <v>1</v>
      </c>
      <c r="W442" t="b">
        <f>OR(Tabla3108[[#This Row],[Tiempo_normal (ns)]]&gt;$G$508,Tabla3108[[#This Row],[Tiempo_normal (ns)]]&lt;$G$509)</f>
        <v>0</v>
      </c>
      <c r="X442" s="5">
        <v>439</v>
      </c>
      <c r="Y442" t="b">
        <f>OR(Tabla4119[[#This Row],[Tiempo_lineal (ns)]]&gt;$I$508,Tabla4119[[#This Row],[Tiempo_lineal (ns)]]&lt;$I$509)</f>
        <v>0</v>
      </c>
      <c r="Z442" t="b">
        <f>OR(Tabla4119[[#This Row],[Tiempo_normal (ns)]]&gt;$J$508,Tabla4119[[#This Row],[Tiempo_normal (ns)]]&lt;$J$509)</f>
        <v>0</v>
      </c>
      <c r="AA442" s="5">
        <v>439</v>
      </c>
      <c r="AB442" t="b">
        <f>OR(Tabla51210[[#This Row],[Tiempo_lineal (ns)]]&gt;$L$508,Tabla51210[[#This Row],[Tiempo_lineal (ns)]]&lt;$L$509)</f>
        <v>0</v>
      </c>
      <c r="AC442" t="b">
        <f>OR(Tabla51210[[#This Row],[Tiempo_normal (ns)]]&gt;$M$508,Tabla51210[[#This Row],[Tiempo_normal (ns)]]&lt;$M$509)</f>
        <v>0</v>
      </c>
      <c r="AD442" s="5">
        <v>439</v>
      </c>
      <c r="AE442" t="b">
        <f>OR(Tabla61311[[#This Row],[Tiempo_lineal (ns)]]&gt;$O$508,Tabla61311[[#This Row],[Tiempo_lineal (ns)]]&lt;$O$509)</f>
        <v>0</v>
      </c>
      <c r="AF442" s="6" t="b">
        <f>OR(Tabla61311[[#This Row],[Tiempo_normal (ns)]]&gt;$P$508,Tabla61311[[#This Row],[Tiempo_normal (ns)]]&lt;$P$509)</f>
        <v>0</v>
      </c>
    </row>
    <row r="443" spans="2:32" x14ac:dyDescent="0.3">
      <c r="B443">
        <v>440</v>
      </c>
      <c r="C443">
        <v>5677</v>
      </c>
      <c r="D443">
        <v>4020</v>
      </c>
      <c r="E443">
        <v>440</v>
      </c>
      <c r="F443">
        <v>39278</v>
      </c>
      <c r="G443">
        <v>38332</v>
      </c>
      <c r="H443">
        <v>440</v>
      </c>
      <c r="I443">
        <v>387092</v>
      </c>
      <c r="J443">
        <v>381237</v>
      </c>
      <c r="K443">
        <v>440</v>
      </c>
      <c r="L443" s="35">
        <v>4087710</v>
      </c>
      <c r="M443" s="35">
        <v>3993100</v>
      </c>
      <c r="N443">
        <v>440</v>
      </c>
      <c r="O443" s="35">
        <v>42797900</v>
      </c>
      <c r="P443" s="35">
        <v>40176400</v>
      </c>
      <c r="R443" s="7">
        <v>440</v>
      </c>
      <c r="S443" t="b">
        <f>OR(Tabla197[[#This Row],[Tiempo_lineal (ns)]]&gt;$C$508,Tabla197[[#This Row],[Tiempo_lineal (ns)]]&lt;$C$509)</f>
        <v>0</v>
      </c>
      <c r="T443" t="b">
        <f>OR(Tabla197[[#This Row],[Tiempo_normal (ns)]]&gt;$D$508,Tabla197[[#This Row],[Tiempo_normal (ns)]]&lt;$D$509)</f>
        <v>0</v>
      </c>
      <c r="U443" s="7">
        <v>440</v>
      </c>
      <c r="V443" t="b">
        <f>OR(Tabla3108[[#This Row],[Tiempo_lineal (ns)]]&gt;$F$508,Tabla3108[[#This Row],[Tiempo_lineal (ns)]]&lt;$F$509)</f>
        <v>0</v>
      </c>
      <c r="W443" t="b">
        <f>OR(Tabla3108[[#This Row],[Tiempo_normal (ns)]]&gt;$G$508,Tabla3108[[#This Row],[Tiempo_normal (ns)]]&lt;$G$509)</f>
        <v>0</v>
      </c>
      <c r="X443" s="7">
        <v>440</v>
      </c>
      <c r="Y443" t="b">
        <f>OR(Tabla4119[[#This Row],[Tiempo_lineal (ns)]]&gt;$I$508,Tabla4119[[#This Row],[Tiempo_lineal (ns)]]&lt;$I$509)</f>
        <v>0</v>
      </c>
      <c r="Z443" t="b">
        <f>OR(Tabla4119[[#This Row],[Tiempo_normal (ns)]]&gt;$J$508,Tabla4119[[#This Row],[Tiempo_normal (ns)]]&lt;$J$509)</f>
        <v>0</v>
      </c>
      <c r="AA443" s="7">
        <v>440</v>
      </c>
      <c r="AB443" t="b">
        <f>OR(Tabla51210[[#This Row],[Tiempo_lineal (ns)]]&gt;$L$508,Tabla51210[[#This Row],[Tiempo_lineal (ns)]]&lt;$L$509)</f>
        <v>0</v>
      </c>
      <c r="AC443" t="b">
        <f>OR(Tabla51210[[#This Row],[Tiempo_normal (ns)]]&gt;$M$508,Tabla51210[[#This Row],[Tiempo_normal (ns)]]&lt;$M$509)</f>
        <v>0</v>
      </c>
      <c r="AD443" s="7">
        <v>440</v>
      </c>
      <c r="AE443" t="b">
        <f>OR(Tabla61311[[#This Row],[Tiempo_lineal (ns)]]&gt;$O$508,Tabla61311[[#This Row],[Tiempo_lineal (ns)]]&lt;$O$509)</f>
        <v>0</v>
      </c>
      <c r="AF443" s="6" t="b">
        <f>OR(Tabla61311[[#This Row],[Tiempo_normal (ns)]]&gt;$P$508,Tabla61311[[#This Row],[Tiempo_normal (ns)]]&lt;$P$509)</f>
        <v>0</v>
      </c>
    </row>
    <row r="444" spans="2:32" x14ac:dyDescent="0.3">
      <c r="B444">
        <v>441</v>
      </c>
      <c r="C444">
        <v>4868</v>
      </c>
      <c r="D444">
        <v>5000</v>
      </c>
      <c r="E444">
        <v>441</v>
      </c>
      <c r="F444">
        <v>38671</v>
      </c>
      <c r="G444">
        <v>37648</v>
      </c>
      <c r="H444">
        <v>441</v>
      </c>
      <c r="I444">
        <v>391113</v>
      </c>
      <c r="J444">
        <v>390774</v>
      </c>
      <c r="K444">
        <v>441</v>
      </c>
      <c r="L444" s="35">
        <v>4511750</v>
      </c>
      <c r="M444" s="35">
        <v>3886010</v>
      </c>
      <c r="N444">
        <v>441</v>
      </c>
      <c r="O444" s="35">
        <v>44041900</v>
      </c>
      <c r="P444" s="35">
        <v>42684900</v>
      </c>
      <c r="R444" s="5">
        <v>441</v>
      </c>
      <c r="S444" t="b">
        <f>OR(Tabla197[[#This Row],[Tiempo_lineal (ns)]]&gt;$C$508,Tabla197[[#This Row],[Tiempo_lineal (ns)]]&lt;$C$509)</f>
        <v>0</v>
      </c>
      <c r="T444" t="b">
        <f>OR(Tabla197[[#This Row],[Tiempo_normal (ns)]]&gt;$D$508,Tabla197[[#This Row],[Tiempo_normal (ns)]]&lt;$D$509)</f>
        <v>0</v>
      </c>
      <c r="U444" s="5">
        <v>441</v>
      </c>
      <c r="V444" t="b">
        <f>OR(Tabla3108[[#This Row],[Tiempo_lineal (ns)]]&gt;$F$508,Tabla3108[[#This Row],[Tiempo_lineal (ns)]]&lt;$F$509)</f>
        <v>0</v>
      </c>
      <c r="W444" t="b">
        <f>OR(Tabla3108[[#This Row],[Tiempo_normal (ns)]]&gt;$G$508,Tabla3108[[#This Row],[Tiempo_normal (ns)]]&lt;$G$509)</f>
        <v>0</v>
      </c>
      <c r="X444" s="5">
        <v>441</v>
      </c>
      <c r="Y444" t="b">
        <f>OR(Tabla4119[[#This Row],[Tiempo_lineal (ns)]]&gt;$I$508,Tabla4119[[#This Row],[Tiempo_lineal (ns)]]&lt;$I$509)</f>
        <v>0</v>
      </c>
      <c r="Z444" t="b">
        <f>OR(Tabla4119[[#This Row],[Tiempo_normal (ns)]]&gt;$J$508,Tabla4119[[#This Row],[Tiempo_normal (ns)]]&lt;$J$509)</f>
        <v>0</v>
      </c>
      <c r="AA444" s="5">
        <v>441</v>
      </c>
      <c r="AB444" t="b">
        <f>OR(Tabla51210[[#This Row],[Tiempo_lineal (ns)]]&gt;$L$508,Tabla51210[[#This Row],[Tiempo_lineal (ns)]]&lt;$L$509)</f>
        <v>0</v>
      </c>
      <c r="AC444" t="b">
        <f>OR(Tabla51210[[#This Row],[Tiempo_normal (ns)]]&gt;$M$508,Tabla51210[[#This Row],[Tiempo_normal (ns)]]&lt;$M$509)</f>
        <v>0</v>
      </c>
      <c r="AD444" s="5">
        <v>441</v>
      </c>
      <c r="AE444" t="b">
        <f>OR(Tabla61311[[#This Row],[Tiempo_lineal (ns)]]&gt;$O$508,Tabla61311[[#This Row],[Tiempo_lineal (ns)]]&lt;$O$509)</f>
        <v>0</v>
      </c>
      <c r="AF444" s="6" t="b">
        <f>OR(Tabla61311[[#This Row],[Tiempo_normal (ns)]]&gt;$P$508,Tabla61311[[#This Row],[Tiempo_normal (ns)]]&lt;$P$509)</f>
        <v>0</v>
      </c>
    </row>
    <row r="445" spans="2:32" x14ac:dyDescent="0.3">
      <c r="B445">
        <v>442</v>
      </c>
      <c r="C445">
        <v>6726</v>
      </c>
      <c r="D445">
        <v>4481</v>
      </c>
      <c r="E445">
        <v>442</v>
      </c>
      <c r="F445">
        <v>37795</v>
      </c>
      <c r="G445">
        <v>37896</v>
      </c>
      <c r="H445">
        <v>442</v>
      </c>
      <c r="I445">
        <v>496512</v>
      </c>
      <c r="J445">
        <v>395748</v>
      </c>
      <c r="K445">
        <v>442</v>
      </c>
      <c r="L445" s="35">
        <v>4017880</v>
      </c>
      <c r="M445" s="35">
        <v>4839590</v>
      </c>
      <c r="N445">
        <v>442</v>
      </c>
      <c r="O445" s="35">
        <v>41764200</v>
      </c>
      <c r="P445" s="35">
        <v>41536500</v>
      </c>
      <c r="R445" s="7">
        <v>442</v>
      </c>
      <c r="S445" t="b">
        <f>OR(Tabla197[[#This Row],[Tiempo_lineal (ns)]]&gt;$C$508,Tabla197[[#This Row],[Tiempo_lineal (ns)]]&lt;$C$509)</f>
        <v>1</v>
      </c>
      <c r="T445" t="b">
        <f>OR(Tabla197[[#This Row],[Tiempo_normal (ns)]]&gt;$D$508,Tabla197[[#This Row],[Tiempo_normal (ns)]]&lt;$D$509)</f>
        <v>0</v>
      </c>
      <c r="U445" s="7">
        <v>442</v>
      </c>
      <c r="V445" t="b">
        <f>OR(Tabla3108[[#This Row],[Tiempo_lineal (ns)]]&gt;$F$508,Tabla3108[[#This Row],[Tiempo_lineal (ns)]]&lt;$F$509)</f>
        <v>0</v>
      </c>
      <c r="W445" t="b">
        <f>OR(Tabla3108[[#This Row],[Tiempo_normal (ns)]]&gt;$G$508,Tabla3108[[#This Row],[Tiempo_normal (ns)]]&lt;$G$509)</f>
        <v>0</v>
      </c>
      <c r="X445" s="7">
        <v>442</v>
      </c>
      <c r="Y445" t="b">
        <f>OR(Tabla4119[[#This Row],[Tiempo_lineal (ns)]]&gt;$I$508,Tabla4119[[#This Row],[Tiempo_lineal (ns)]]&lt;$I$509)</f>
        <v>1</v>
      </c>
      <c r="Z445" t="b">
        <f>OR(Tabla4119[[#This Row],[Tiempo_normal (ns)]]&gt;$J$508,Tabla4119[[#This Row],[Tiempo_normal (ns)]]&lt;$J$509)</f>
        <v>0</v>
      </c>
      <c r="AA445" s="7">
        <v>442</v>
      </c>
      <c r="AB445" t="b">
        <f>OR(Tabla51210[[#This Row],[Tiempo_lineal (ns)]]&gt;$L$508,Tabla51210[[#This Row],[Tiempo_lineal (ns)]]&lt;$L$509)</f>
        <v>0</v>
      </c>
      <c r="AC445" t="b">
        <f>OR(Tabla51210[[#This Row],[Tiempo_normal (ns)]]&gt;$M$508,Tabla51210[[#This Row],[Tiempo_normal (ns)]]&lt;$M$509)</f>
        <v>1</v>
      </c>
      <c r="AD445" s="7">
        <v>442</v>
      </c>
      <c r="AE445" t="b">
        <f>OR(Tabla61311[[#This Row],[Tiempo_lineal (ns)]]&gt;$O$508,Tabla61311[[#This Row],[Tiempo_lineal (ns)]]&lt;$O$509)</f>
        <v>0</v>
      </c>
      <c r="AF445" s="6" t="b">
        <f>OR(Tabla61311[[#This Row],[Tiempo_normal (ns)]]&gt;$P$508,Tabla61311[[#This Row],[Tiempo_normal (ns)]]&lt;$P$509)</f>
        <v>0</v>
      </c>
    </row>
    <row r="446" spans="2:32" x14ac:dyDescent="0.3">
      <c r="B446">
        <v>443</v>
      </c>
      <c r="C446">
        <v>4686</v>
      </c>
      <c r="D446">
        <v>5899</v>
      </c>
      <c r="E446">
        <v>443</v>
      </c>
      <c r="F446">
        <v>38979</v>
      </c>
      <c r="G446">
        <v>40020</v>
      </c>
      <c r="H446">
        <v>443</v>
      </c>
      <c r="I446">
        <v>422702</v>
      </c>
      <c r="J446">
        <v>414216</v>
      </c>
      <c r="K446">
        <v>443</v>
      </c>
      <c r="L446" s="35">
        <v>4258640</v>
      </c>
      <c r="M446" s="35">
        <v>4516210</v>
      </c>
      <c r="N446">
        <v>443</v>
      </c>
      <c r="O446" s="35">
        <v>43479100</v>
      </c>
      <c r="P446" s="35">
        <v>40605900</v>
      </c>
      <c r="R446" s="5">
        <v>443</v>
      </c>
      <c r="S446" t="b">
        <f>OR(Tabla197[[#This Row],[Tiempo_lineal (ns)]]&gt;$C$508,Tabla197[[#This Row],[Tiempo_lineal (ns)]]&lt;$C$509)</f>
        <v>0</v>
      </c>
      <c r="T446" t="b">
        <f>OR(Tabla197[[#This Row],[Tiempo_normal (ns)]]&gt;$D$508,Tabla197[[#This Row],[Tiempo_normal (ns)]]&lt;$D$509)</f>
        <v>1</v>
      </c>
      <c r="U446" s="5">
        <v>443</v>
      </c>
      <c r="V446" t="b">
        <f>OR(Tabla3108[[#This Row],[Tiempo_lineal (ns)]]&gt;$F$508,Tabla3108[[#This Row],[Tiempo_lineal (ns)]]&lt;$F$509)</f>
        <v>0</v>
      </c>
      <c r="W446" t="b">
        <f>OR(Tabla3108[[#This Row],[Tiempo_normal (ns)]]&gt;$G$508,Tabla3108[[#This Row],[Tiempo_normal (ns)]]&lt;$G$509)</f>
        <v>0</v>
      </c>
      <c r="X446" s="5">
        <v>443</v>
      </c>
      <c r="Y446" t="b">
        <f>OR(Tabla4119[[#This Row],[Tiempo_lineal (ns)]]&gt;$I$508,Tabla4119[[#This Row],[Tiempo_lineal (ns)]]&lt;$I$509)</f>
        <v>0</v>
      </c>
      <c r="Z446" t="b">
        <f>OR(Tabla4119[[#This Row],[Tiempo_normal (ns)]]&gt;$J$508,Tabla4119[[#This Row],[Tiempo_normal (ns)]]&lt;$J$509)</f>
        <v>0</v>
      </c>
      <c r="AA446" s="5">
        <v>443</v>
      </c>
      <c r="AB446" t="b">
        <f>OR(Tabla51210[[#This Row],[Tiempo_lineal (ns)]]&gt;$L$508,Tabla51210[[#This Row],[Tiempo_lineal (ns)]]&lt;$L$509)</f>
        <v>0</v>
      </c>
      <c r="AC446" t="b">
        <f>OR(Tabla51210[[#This Row],[Tiempo_normal (ns)]]&gt;$M$508,Tabla51210[[#This Row],[Tiempo_normal (ns)]]&lt;$M$509)</f>
        <v>0</v>
      </c>
      <c r="AD446" s="5">
        <v>443</v>
      </c>
      <c r="AE446" t="b">
        <f>OR(Tabla61311[[#This Row],[Tiempo_lineal (ns)]]&gt;$O$508,Tabla61311[[#This Row],[Tiempo_lineal (ns)]]&lt;$O$509)</f>
        <v>0</v>
      </c>
      <c r="AF446" s="6" t="b">
        <f>OR(Tabla61311[[#This Row],[Tiempo_normal (ns)]]&gt;$P$508,Tabla61311[[#This Row],[Tiempo_normal (ns)]]&lt;$P$509)</f>
        <v>0</v>
      </c>
    </row>
    <row r="447" spans="2:32" x14ac:dyDescent="0.3">
      <c r="B447">
        <v>444</v>
      </c>
      <c r="C447">
        <v>5524</v>
      </c>
      <c r="D447">
        <v>4039</v>
      </c>
      <c r="E447">
        <v>444</v>
      </c>
      <c r="F447">
        <v>40268</v>
      </c>
      <c r="G447">
        <v>41266</v>
      </c>
      <c r="H447">
        <v>444</v>
      </c>
      <c r="I447">
        <v>391593</v>
      </c>
      <c r="J447">
        <v>385055</v>
      </c>
      <c r="K447">
        <v>444</v>
      </c>
      <c r="L447" s="35">
        <v>4161320</v>
      </c>
      <c r="M447" s="35">
        <v>4156110</v>
      </c>
      <c r="N447">
        <v>444</v>
      </c>
      <c r="O447" s="35">
        <v>46157800</v>
      </c>
      <c r="P447" s="35">
        <v>42454500</v>
      </c>
      <c r="R447" s="7">
        <v>444</v>
      </c>
      <c r="S447" t="b">
        <f>OR(Tabla197[[#This Row],[Tiempo_lineal (ns)]]&gt;$C$508,Tabla197[[#This Row],[Tiempo_lineal (ns)]]&lt;$C$509)</f>
        <v>0</v>
      </c>
      <c r="T447" t="b">
        <f>OR(Tabla197[[#This Row],[Tiempo_normal (ns)]]&gt;$D$508,Tabla197[[#This Row],[Tiempo_normal (ns)]]&lt;$D$509)</f>
        <v>0</v>
      </c>
      <c r="U447" s="7">
        <v>444</v>
      </c>
      <c r="V447" t="b">
        <f>OR(Tabla3108[[#This Row],[Tiempo_lineal (ns)]]&gt;$F$508,Tabla3108[[#This Row],[Tiempo_lineal (ns)]]&lt;$F$509)</f>
        <v>0</v>
      </c>
      <c r="W447" t="b">
        <f>OR(Tabla3108[[#This Row],[Tiempo_normal (ns)]]&gt;$G$508,Tabla3108[[#This Row],[Tiempo_normal (ns)]]&lt;$G$509)</f>
        <v>1</v>
      </c>
      <c r="X447" s="7">
        <v>444</v>
      </c>
      <c r="Y447" t="b">
        <f>OR(Tabla4119[[#This Row],[Tiempo_lineal (ns)]]&gt;$I$508,Tabla4119[[#This Row],[Tiempo_lineal (ns)]]&lt;$I$509)</f>
        <v>0</v>
      </c>
      <c r="Z447" t="b">
        <f>OR(Tabla4119[[#This Row],[Tiempo_normal (ns)]]&gt;$J$508,Tabla4119[[#This Row],[Tiempo_normal (ns)]]&lt;$J$509)</f>
        <v>0</v>
      </c>
      <c r="AA447" s="7">
        <v>444</v>
      </c>
      <c r="AB447" t="b">
        <f>OR(Tabla51210[[#This Row],[Tiempo_lineal (ns)]]&gt;$L$508,Tabla51210[[#This Row],[Tiempo_lineal (ns)]]&lt;$L$509)</f>
        <v>0</v>
      </c>
      <c r="AC447" t="b">
        <f>OR(Tabla51210[[#This Row],[Tiempo_normal (ns)]]&gt;$M$508,Tabla51210[[#This Row],[Tiempo_normal (ns)]]&lt;$M$509)</f>
        <v>0</v>
      </c>
      <c r="AD447" s="7">
        <v>444</v>
      </c>
      <c r="AE447" t="b">
        <f>OR(Tabla61311[[#This Row],[Tiempo_lineal (ns)]]&gt;$O$508,Tabla61311[[#This Row],[Tiempo_lineal (ns)]]&lt;$O$509)</f>
        <v>0</v>
      </c>
      <c r="AF447" s="6" t="b">
        <f>OR(Tabla61311[[#This Row],[Tiempo_normal (ns)]]&gt;$P$508,Tabla61311[[#This Row],[Tiempo_normal (ns)]]&lt;$P$509)</f>
        <v>0</v>
      </c>
    </row>
    <row r="448" spans="2:32" x14ac:dyDescent="0.3">
      <c r="B448">
        <v>445</v>
      </c>
      <c r="C448">
        <v>5004</v>
      </c>
      <c r="D448">
        <v>4495</v>
      </c>
      <c r="E448">
        <v>445</v>
      </c>
      <c r="F448">
        <v>38220</v>
      </c>
      <c r="G448">
        <v>37648</v>
      </c>
      <c r="H448">
        <v>445</v>
      </c>
      <c r="I448">
        <v>406954</v>
      </c>
      <c r="J448">
        <v>391096</v>
      </c>
      <c r="K448">
        <v>445</v>
      </c>
      <c r="L448" s="35">
        <v>4237140</v>
      </c>
      <c r="M448" s="35">
        <v>3832520</v>
      </c>
      <c r="N448">
        <v>445</v>
      </c>
      <c r="O448" s="35">
        <v>48452700</v>
      </c>
      <c r="P448" s="35">
        <v>39693900</v>
      </c>
      <c r="R448" s="5">
        <v>445</v>
      </c>
      <c r="S448" t="b">
        <f>OR(Tabla197[[#This Row],[Tiempo_lineal (ns)]]&gt;$C$508,Tabla197[[#This Row],[Tiempo_lineal (ns)]]&lt;$C$509)</f>
        <v>0</v>
      </c>
      <c r="T448" t="b">
        <f>OR(Tabla197[[#This Row],[Tiempo_normal (ns)]]&gt;$D$508,Tabla197[[#This Row],[Tiempo_normal (ns)]]&lt;$D$509)</f>
        <v>0</v>
      </c>
      <c r="U448" s="5">
        <v>445</v>
      </c>
      <c r="V448" t="b">
        <f>OR(Tabla3108[[#This Row],[Tiempo_lineal (ns)]]&gt;$F$508,Tabla3108[[#This Row],[Tiempo_lineal (ns)]]&lt;$F$509)</f>
        <v>0</v>
      </c>
      <c r="W448" t="b">
        <f>OR(Tabla3108[[#This Row],[Tiempo_normal (ns)]]&gt;$G$508,Tabla3108[[#This Row],[Tiempo_normal (ns)]]&lt;$G$509)</f>
        <v>0</v>
      </c>
      <c r="X448" s="5">
        <v>445</v>
      </c>
      <c r="Y448" t="b">
        <f>OR(Tabla4119[[#This Row],[Tiempo_lineal (ns)]]&gt;$I$508,Tabla4119[[#This Row],[Tiempo_lineal (ns)]]&lt;$I$509)</f>
        <v>0</v>
      </c>
      <c r="Z448" t="b">
        <f>OR(Tabla4119[[#This Row],[Tiempo_normal (ns)]]&gt;$J$508,Tabla4119[[#This Row],[Tiempo_normal (ns)]]&lt;$J$509)</f>
        <v>0</v>
      </c>
      <c r="AA448" s="5">
        <v>445</v>
      </c>
      <c r="AB448" t="b">
        <f>OR(Tabla51210[[#This Row],[Tiempo_lineal (ns)]]&gt;$L$508,Tabla51210[[#This Row],[Tiempo_lineal (ns)]]&lt;$L$509)</f>
        <v>0</v>
      </c>
      <c r="AC448" t="b">
        <f>OR(Tabla51210[[#This Row],[Tiempo_normal (ns)]]&gt;$M$508,Tabla51210[[#This Row],[Tiempo_normal (ns)]]&lt;$M$509)</f>
        <v>0</v>
      </c>
      <c r="AD448" s="5">
        <v>445</v>
      </c>
      <c r="AE448" t="b">
        <f>OR(Tabla61311[[#This Row],[Tiempo_lineal (ns)]]&gt;$O$508,Tabla61311[[#This Row],[Tiempo_lineal (ns)]]&lt;$O$509)</f>
        <v>1</v>
      </c>
      <c r="AF448" s="6" t="b">
        <f>OR(Tabla61311[[#This Row],[Tiempo_normal (ns)]]&gt;$P$508,Tabla61311[[#This Row],[Tiempo_normal (ns)]]&lt;$P$509)</f>
        <v>0</v>
      </c>
    </row>
    <row r="449" spans="2:32" x14ac:dyDescent="0.3">
      <c r="B449">
        <v>446</v>
      </c>
      <c r="C449">
        <v>5619</v>
      </c>
      <c r="D449">
        <v>4908</v>
      </c>
      <c r="E449">
        <v>446</v>
      </c>
      <c r="F449">
        <v>38280</v>
      </c>
      <c r="G449">
        <v>37755</v>
      </c>
      <c r="H449">
        <v>446</v>
      </c>
      <c r="I449">
        <v>384118</v>
      </c>
      <c r="J449">
        <v>395655</v>
      </c>
      <c r="K449">
        <v>446</v>
      </c>
      <c r="L449" s="35">
        <v>4133450</v>
      </c>
      <c r="M449" s="35">
        <v>4145780</v>
      </c>
      <c r="N449">
        <v>446</v>
      </c>
      <c r="O449" s="35">
        <v>41962600</v>
      </c>
      <c r="P449" s="35">
        <v>44294700</v>
      </c>
      <c r="R449" s="7">
        <v>446</v>
      </c>
      <c r="S449" t="b">
        <f>OR(Tabla197[[#This Row],[Tiempo_lineal (ns)]]&gt;$C$508,Tabla197[[#This Row],[Tiempo_lineal (ns)]]&lt;$C$509)</f>
        <v>0</v>
      </c>
      <c r="T449" t="b">
        <f>OR(Tabla197[[#This Row],[Tiempo_normal (ns)]]&gt;$D$508,Tabla197[[#This Row],[Tiempo_normal (ns)]]&lt;$D$509)</f>
        <v>0</v>
      </c>
      <c r="U449" s="7">
        <v>446</v>
      </c>
      <c r="V449" t="b">
        <f>OR(Tabla3108[[#This Row],[Tiempo_lineal (ns)]]&gt;$F$508,Tabla3108[[#This Row],[Tiempo_lineal (ns)]]&lt;$F$509)</f>
        <v>0</v>
      </c>
      <c r="W449" t="b">
        <f>OR(Tabla3108[[#This Row],[Tiempo_normal (ns)]]&gt;$G$508,Tabla3108[[#This Row],[Tiempo_normal (ns)]]&lt;$G$509)</f>
        <v>0</v>
      </c>
      <c r="X449" s="7">
        <v>446</v>
      </c>
      <c r="Y449" t="b">
        <f>OR(Tabla4119[[#This Row],[Tiempo_lineal (ns)]]&gt;$I$508,Tabla4119[[#This Row],[Tiempo_lineal (ns)]]&lt;$I$509)</f>
        <v>0</v>
      </c>
      <c r="Z449" t="b">
        <f>OR(Tabla4119[[#This Row],[Tiempo_normal (ns)]]&gt;$J$508,Tabla4119[[#This Row],[Tiempo_normal (ns)]]&lt;$J$509)</f>
        <v>0</v>
      </c>
      <c r="AA449" s="7">
        <v>446</v>
      </c>
      <c r="AB449" t="b">
        <f>OR(Tabla51210[[#This Row],[Tiempo_lineal (ns)]]&gt;$L$508,Tabla51210[[#This Row],[Tiempo_lineal (ns)]]&lt;$L$509)</f>
        <v>0</v>
      </c>
      <c r="AC449" t="b">
        <f>OR(Tabla51210[[#This Row],[Tiempo_normal (ns)]]&gt;$M$508,Tabla51210[[#This Row],[Tiempo_normal (ns)]]&lt;$M$509)</f>
        <v>0</v>
      </c>
      <c r="AD449" s="7">
        <v>446</v>
      </c>
      <c r="AE449" t="b">
        <f>OR(Tabla61311[[#This Row],[Tiempo_lineal (ns)]]&gt;$O$508,Tabla61311[[#This Row],[Tiempo_lineal (ns)]]&lt;$O$509)</f>
        <v>0</v>
      </c>
      <c r="AF449" s="6" t="b">
        <f>OR(Tabla61311[[#This Row],[Tiempo_normal (ns)]]&gt;$P$508,Tabla61311[[#This Row],[Tiempo_normal (ns)]]&lt;$P$509)</f>
        <v>0</v>
      </c>
    </row>
    <row r="450" spans="2:32" x14ac:dyDescent="0.3">
      <c r="B450">
        <v>447</v>
      </c>
      <c r="C450">
        <v>5238</v>
      </c>
      <c r="D450">
        <v>3882</v>
      </c>
      <c r="E450">
        <v>447</v>
      </c>
      <c r="F450">
        <v>38152</v>
      </c>
      <c r="G450">
        <v>37577</v>
      </c>
      <c r="H450">
        <v>447</v>
      </c>
      <c r="I450">
        <v>491031</v>
      </c>
      <c r="J450">
        <v>382804</v>
      </c>
      <c r="K450">
        <v>447</v>
      </c>
      <c r="L450" s="35">
        <v>4043750</v>
      </c>
      <c r="M450" s="35">
        <v>4220940</v>
      </c>
      <c r="N450">
        <v>447</v>
      </c>
      <c r="O450" s="35">
        <v>41139800</v>
      </c>
      <c r="P450" s="35">
        <v>42037300</v>
      </c>
      <c r="R450" s="5">
        <v>447</v>
      </c>
      <c r="S450" t="b">
        <f>OR(Tabla197[[#This Row],[Tiempo_lineal (ns)]]&gt;$C$508,Tabla197[[#This Row],[Tiempo_lineal (ns)]]&lt;$C$509)</f>
        <v>0</v>
      </c>
      <c r="T450" t="b">
        <f>OR(Tabla197[[#This Row],[Tiempo_normal (ns)]]&gt;$D$508,Tabla197[[#This Row],[Tiempo_normal (ns)]]&lt;$D$509)</f>
        <v>0</v>
      </c>
      <c r="U450" s="5">
        <v>447</v>
      </c>
      <c r="V450" t="b">
        <f>OR(Tabla3108[[#This Row],[Tiempo_lineal (ns)]]&gt;$F$508,Tabla3108[[#This Row],[Tiempo_lineal (ns)]]&lt;$F$509)</f>
        <v>0</v>
      </c>
      <c r="W450" t="b">
        <f>OR(Tabla3108[[#This Row],[Tiempo_normal (ns)]]&gt;$G$508,Tabla3108[[#This Row],[Tiempo_normal (ns)]]&lt;$G$509)</f>
        <v>0</v>
      </c>
      <c r="X450" s="5">
        <v>447</v>
      </c>
      <c r="Y450" t="b">
        <f>OR(Tabla4119[[#This Row],[Tiempo_lineal (ns)]]&gt;$I$508,Tabla4119[[#This Row],[Tiempo_lineal (ns)]]&lt;$I$509)</f>
        <v>0</v>
      </c>
      <c r="Z450" t="b">
        <f>OR(Tabla4119[[#This Row],[Tiempo_normal (ns)]]&gt;$J$508,Tabla4119[[#This Row],[Tiempo_normal (ns)]]&lt;$J$509)</f>
        <v>0</v>
      </c>
      <c r="AA450" s="5">
        <v>447</v>
      </c>
      <c r="AB450" t="b">
        <f>OR(Tabla51210[[#This Row],[Tiempo_lineal (ns)]]&gt;$L$508,Tabla51210[[#This Row],[Tiempo_lineal (ns)]]&lt;$L$509)</f>
        <v>0</v>
      </c>
      <c r="AC450" t="b">
        <f>OR(Tabla51210[[#This Row],[Tiempo_normal (ns)]]&gt;$M$508,Tabla51210[[#This Row],[Tiempo_normal (ns)]]&lt;$M$509)</f>
        <v>0</v>
      </c>
      <c r="AD450" s="5">
        <v>447</v>
      </c>
      <c r="AE450" t="b">
        <f>OR(Tabla61311[[#This Row],[Tiempo_lineal (ns)]]&gt;$O$508,Tabla61311[[#This Row],[Tiempo_lineal (ns)]]&lt;$O$509)</f>
        <v>0</v>
      </c>
      <c r="AF450" s="6" t="b">
        <f>OR(Tabla61311[[#This Row],[Tiempo_normal (ns)]]&gt;$P$508,Tabla61311[[#This Row],[Tiempo_normal (ns)]]&lt;$P$509)</f>
        <v>0</v>
      </c>
    </row>
    <row r="451" spans="2:32" x14ac:dyDescent="0.3">
      <c r="B451">
        <v>448</v>
      </c>
      <c r="C451">
        <v>4859</v>
      </c>
      <c r="D451">
        <v>3979</v>
      </c>
      <c r="E451">
        <v>448</v>
      </c>
      <c r="F451">
        <v>38229</v>
      </c>
      <c r="G451">
        <v>37356</v>
      </c>
      <c r="H451">
        <v>448</v>
      </c>
      <c r="I451" s="35">
        <v>1396990</v>
      </c>
      <c r="J451" s="35">
        <v>1767010</v>
      </c>
      <c r="K451">
        <v>448</v>
      </c>
      <c r="L451" s="35">
        <v>4020910</v>
      </c>
      <c r="M451" s="35">
        <v>4217130</v>
      </c>
      <c r="N451">
        <v>448</v>
      </c>
      <c r="O451" s="35">
        <v>41245900</v>
      </c>
      <c r="P451" s="35">
        <v>42529900</v>
      </c>
      <c r="R451" s="7">
        <v>448</v>
      </c>
      <c r="S451" t="b">
        <f>OR(Tabla197[[#This Row],[Tiempo_lineal (ns)]]&gt;$C$508,Tabla197[[#This Row],[Tiempo_lineal (ns)]]&lt;$C$509)</f>
        <v>0</v>
      </c>
      <c r="T451" t="b">
        <f>OR(Tabla197[[#This Row],[Tiempo_normal (ns)]]&gt;$D$508,Tabla197[[#This Row],[Tiempo_normal (ns)]]&lt;$D$509)</f>
        <v>0</v>
      </c>
      <c r="U451" s="7">
        <v>448</v>
      </c>
      <c r="V451" t="b">
        <f>OR(Tabla3108[[#This Row],[Tiempo_lineal (ns)]]&gt;$F$508,Tabla3108[[#This Row],[Tiempo_lineal (ns)]]&lt;$F$509)</f>
        <v>0</v>
      </c>
      <c r="W451" t="b">
        <f>OR(Tabla3108[[#This Row],[Tiempo_normal (ns)]]&gt;$G$508,Tabla3108[[#This Row],[Tiempo_normal (ns)]]&lt;$G$509)</f>
        <v>0</v>
      </c>
      <c r="X451" s="7">
        <v>448</v>
      </c>
      <c r="Y451" t="b">
        <f>OR(Tabla4119[[#This Row],[Tiempo_lineal (ns)]]&gt;$I$508,Tabla4119[[#This Row],[Tiempo_lineal (ns)]]&lt;$I$509)</f>
        <v>1</v>
      </c>
      <c r="Z451" t="b">
        <f>OR(Tabla4119[[#This Row],[Tiempo_normal (ns)]]&gt;$J$508,Tabla4119[[#This Row],[Tiempo_normal (ns)]]&lt;$J$509)</f>
        <v>1</v>
      </c>
      <c r="AA451" s="7">
        <v>448</v>
      </c>
      <c r="AB451" t="b">
        <f>OR(Tabla51210[[#This Row],[Tiempo_lineal (ns)]]&gt;$L$508,Tabla51210[[#This Row],[Tiempo_lineal (ns)]]&lt;$L$509)</f>
        <v>0</v>
      </c>
      <c r="AC451" t="b">
        <f>OR(Tabla51210[[#This Row],[Tiempo_normal (ns)]]&gt;$M$508,Tabla51210[[#This Row],[Tiempo_normal (ns)]]&lt;$M$509)</f>
        <v>0</v>
      </c>
      <c r="AD451" s="7">
        <v>448</v>
      </c>
      <c r="AE451" t="b">
        <f>OR(Tabla61311[[#This Row],[Tiempo_lineal (ns)]]&gt;$O$508,Tabla61311[[#This Row],[Tiempo_lineal (ns)]]&lt;$O$509)</f>
        <v>0</v>
      </c>
      <c r="AF451" s="6" t="b">
        <f>OR(Tabla61311[[#This Row],[Tiempo_normal (ns)]]&gt;$P$508,Tabla61311[[#This Row],[Tiempo_normal (ns)]]&lt;$P$509)</f>
        <v>0</v>
      </c>
    </row>
    <row r="452" spans="2:32" x14ac:dyDescent="0.3">
      <c r="B452">
        <v>449</v>
      </c>
      <c r="C452">
        <v>4688</v>
      </c>
      <c r="D452">
        <v>4230</v>
      </c>
      <c r="E452">
        <v>449</v>
      </c>
      <c r="F452">
        <v>38599</v>
      </c>
      <c r="G452">
        <v>40943</v>
      </c>
      <c r="H452">
        <v>449</v>
      </c>
      <c r="I452" s="35">
        <v>1462780</v>
      </c>
      <c r="J452">
        <v>400779</v>
      </c>
      <c r="K452">
        <v>449</v>
      </c>
      <c r="L452" s="35">
        <v>4352120</v>
      </c>
      <c r="M452" s="35">
        <v>4012660</v>
      </c>
      <c r="N452">
        <v>449</v>
      </c>
      <c r="O452" s="35">
        <v>44661400</v>
      </c>
      <c r="P452" s="35">
        <v>43937700</v>
      </c>
      <c r="R452" s="5">
        <v>449</v>
      </c>
      <c r="S452" t="b">
        <f>OR(Tabla197[[#This Row],[Tiempo_lineal (ns)]]&gt;$C$508,Tabla197[[#This Row],[Tiempo_lineal (ns)]]&lt;$C$509)</f>
        <v>0</v>
      </c>
      <c r="T452" t="b">
        <f>OR(Tabla197[[#This Row],[Tiempo_normal (ns)]]&gt;$D$508,Tabla197[[#This Row],[Tiempo_normal (ns)]]&lt;$D$509)</f>
        <v>0</v>
      </c>
      <c r="U452" s="5">
        <v>449</v>
      </c>
      <c r="V452" t="b">
        <f>OR(Tabla3108[[#This Row],[Tiempo_lineal (ns)]]&gt;$F$508,Tabla3108[[#This Row],[Tiempo_lineal (ns)]]&lt;$F$509)</f>
        <v>0</v>
      </c>
      <c r="W452" t="b">
        <f>OR(Tabla3108[[#This Row],[Tiempo_normal (ns)]]&gt;$G$508,Tabla3108[[#This Row],[Tiempo_normal (ns)]]&lt;$G$509)</f>
        <v>0</v>
      </c>
      <c r="X452" s="5">
        <v>449</v>
      </c>
      <c r="Y452" t="b">
        <f>OR(Tabla4119[[#This Row],[Tiempo_lineal (ns)]]&gt;$I$508,Tabla4119[[#This Row],[Tiempo_lineal (ns)]]&lt;$I$509)</f>
        <v>1</v>
      </c>
      <c r="Z452" t="b">
        <f>OR(Tabla4119[[#This Row],[Tiempo_normal (ns)]]&gt;$J$508,Tabla4119[[#This Row],[Tiempo_normal (ns)]]&lt;$J$509)</f>
        <v>0</v>
      </c>
      <c r="AA452" s="5">
        <v>449</v>
      </c>
      <c r="AB452" t="b">
        <f>OR(Tabla51210[[#This Row],[Tiempo_lineal (ns)]]&gt;$L$508,Tabla51210[[#This Row],[Tiempo_lineal (ns)]]&lt;$L$509)</f>
        <v>0</v>
      </c>
      <c r="AC452" t="b">
        <f>OR(Tabla51210[[#This Row],[Tiempo_normal (ns)]]&gt;$M$508,Tabla51210[[#This Row],[Tiempo_normal (ns)]]&lt;$M$509)</f>
        <v>0</v>
      </c>
      <c r="AD452" s="5">
        <v>449</v>
      </c>
      <c r="AE452" t="b">
        <f>OR(Tabla61311[[#This Row],[Tiempo_lineal (ns)]]&gt;$O$508,Tabla61311[[#This Row],[Tiempo_lineal (ns)]]&lt;$O$509)</f>
        <v>0</v>
      </c>
      <c r="AF452" s="6" t="b">
        <f>OR(Tabla61311[[#This Row],[Tiempo_normal (ns)]]&gt;$P$508,Tabla61311[[#This Row],[Tiempo_normal (ns)]]&lt;$P$509)</f>
        <v>0</v>
      </c>
    </row>
    <row r="453" spans="2:32" x14ac:dyDescent="0.3">
      <c r="B453">
        <v>450</v>
      </c>
      <c r="C453">
        <v>5678</v>
      </c>
      <c r="D453">
        <v>3982</v>
      </c>
      <c r="E453">
        <v>450</v>
      </c>
      <c r="F453">
        <v>38046</v>
      </c>
      <c r="G453">
        <v>37477</v>
      </c>
      <c r="H453">
        <v>450</v>
      </c>
      <c r="I453" s="35">
        <v>1380710</v>
      </c>
      <c r="J453">
        <v>426922</v>
      </c>
      <c r="K453">
        <v>450</v>
      </c>
      <c r="L453" s="35">
        <v>3943780</v>
      </c>
      <c r="M453" s="35">
        <v>4170580</v>
      </c>
      <c r="N453">
        <v>450</v>
      </c>
      <c r="O453" s="35">
        <v>43320100</v>
      </c>
      <c r="P453" s="35">
        <v>40073600</v>
      </c>
      <c r="R453" s="7">
        <v>450</v>
      </c>
      <c r="S453" t="b">
        <f>OR(Tabla197[[#This Row],[Tiempo_lineal (ns)]]&gt;$C$508,Tabla197[[#This Row],[Tiempo_lineal (ns)]]&lt;$C$509)</f>
        <v>0</v>
      </c>
      <c r="T453" t="b">
        <f>OR(Tabla197[[#This Row],[Tiempo_normal (ns)]]&gt;$D$508,Tabla197[[#This Row],[Tiempo_normal (ns)]]&lt;$D$509)</f>
        <v>0</v>
      </c>
      <c r="U453" s="7">
        <v>450</v>
      </c>
      <c r="V453" t="b">
        <f>OR(Tabla3108[[#This Row],[Tiempo_lineal (ns)]]&gt;$F$508,Tabla3108[[#This Row],[Tiempo_lineal (ns)]]&lt;$F$509)</f>
        <v>0</v>
      </c>
      <c r="W453" t="b">
        <f>OR(Tabla3108[[#This Row],[Tiempo_normal (ns)]]&gt;$G$508,Tabla3108[[#This Row],[Tiempo_normal (ns)]]&lt;$G$509)</f>
        <v>0</v>
      </c>
      <c r="X453" s="7">
        <v>450</v>
      </c>
      <c r="Y453" t="b">
        <f>OR(Tabla4119[[#This Row],[Tiempo_lineal (ns)]]&gt;$I$508,Tabla4119[[#This Row],[Tiempo_lineal (ns)]]&lt;$I$509)</f>
        <v>1</v>
      </c>
      <c r="Z453" t="b">
        <f>OR(Tabla4119[[#This Row],[Tiempo_normal (ns)]]&gt;$J$508,Tabla4119[[#This Row],[Tiempo_normal (ns)]]&lt;$J$509)</f>
        <v>0</v>
      </c>
      <c r="AA453" s="7">
        <v>450</v>
      </c>
      <c r="AB453" t="b">
        <f>OR(Tabla51210[[#This Row],[Tiempo_lineal (ns)]]&gt;$L$508,Tabla51210[[#This Row],[Tiempo_lineal (ns)]]&lt;$L$509)</f>
        <v>0</v>
      </c>
      <c r="AC453" t="b">
        <f>OR(Tabla51210[[#This Row],[Tiempo_normal (ns)]]&gt;$M$508,Tabla51210[[#This Row],[Tiempo_normal (ns)]]&lt;$M$509)</f>
        <v>0</v>
      </c>
      <c r="AD453" s="7">
        <v>450</v>
      </c>
      <c r="AE453" t="b">
        <f>OR(Tabla61311[[#This Row],[Tiempo_lineal (ns)]]&gt;$O$508,Tabla61311[[#This Row],[Tiempo_lineal (ns)]]&lt;$O$509)</f>
        <v>0</v>
      </c>
      <c r="AF453" s="6" t="b">
        <f>OR(Tabla61311[[#This Row],[Tiempo_normal (ns)]]&gt;$P$508,Tabla61311[[#This Row],[Tiempo_normal (ns)]]&lt;$P$509)</f>
        <v>0</v>
      </c>
    </row>
    <row r="454" spans="2:32" x14ac:dyDescent="0.3">
      <c r="B454">
        <v>451</v>
      </c>
      <c r="C454">
        <v>4682</v>
      </c>
      <c r="D454">
        <v>3960</v>
      </c>
      <c r="E454">
        <v>451</v>
      </c>
      <c r="F454">
        <v>37871</v>
      </c>
      <c r="G454">
        <v>37581</v>
      </c>
      <c r="H454">
        <v>451</v>
      </c>
      <c r="I454">
        <v>410413</v>
      </c>
      <c r="J454">
        <v>546318</v>
      </c>
      <c r="K454">
        <v>451</v>
      </c>
      <c r="L454" s="35">
        <v>4079950</v>
      </c>
      <c r="M454" s="35">
        <v>4508010</v>
      </c>
      <c r="N454">
        <v>451</v>
      </c>
      <c r="O454" s="35">
        <v>40855000</v>
      </c>
      <c r="P454" s="35">
        <v>41763500</v>
      </c>
      <c r="R454" s="5">
        <v>451</v>
      </c>
      <c r="S454" t="b">
        <f>OR(Tabla197[[#This Row],[Tiempo_lineal (ns)]]&gt;$C$508,Tabla197[[#This Row],[Tiempo_lineal (ns)]]&lt;$C$509)</f>
        <v>0</v>
      </c>
      <c r="T454" t="b">
        <f>OR(Tabla197[[#This Row],[Tiempo_normal (ns)]]&gt;$D$508,Tabla197[[#This Row],[Tiempo_normal (ns)]]&lt;$D$509)</f>
        <v>0</v>
      </c>
      <c r="U454" s="5">
        <v>451</v>
      </c>
      <c r="V454" t="b">
        <f>OR(Tabla3108[[#This Row],[Tiempo_lineal (ns)]]&gt;$F$508,Tabla3108[[#This Row],[Tiempo_lineal (ns)]]&lt;$F$509)</f>
        <v>0</v>
      </c>
      <c r="W454" t="b">
        <f>OR(Tabla3108[[#This Row],[Tiempo_normal (ns)]]&gt;$G$508,Tabla3108[[#This Row],[Tiempo_normal (ns)]]&lt;$G$509)</f>
        <v>0</v>
      </c>
      <c r="X454" s="5">
        <v>451</v>
      </c>
      <c r="Y454" t="b">
        <f>OR(Tabla4119[[#This Row],[Tiempo_lineal (ns)]]&gt;$I$508,Tabla4119[[#This Row],[Tiempo_lineal (ns)]]&lt;$I$509)</f>
        <v>0</v>
      </c>
      <c r="Z454" t="b">
        <f>OR(Tabla4119[[#This Row],[Tiempo_normal (ns)]]&gt;$J$508,Tabla4119[[#This Row],[Tiempo_normal (ns)]]&lt;$J$509)</f>
        <v>1</v>
      </c>
      <c r="AA454" s="5">
        <v>451</v>
      </c>
      <c r="AB454" t="b">
        <f>OR(Tabla51210[[#This Row],[Tiempo_lineal (ns)]]&gt;$L$508,Tabla51210[[#This Row],[Tiempo_lineal (ns)]]&lt;$L$509)</f>
        <v>0</v>
      </c>
      <c r="AC454" t="b">
        <f>OR(Tabla51210[[#This Row],[Tiempo_normal (ns)]]&gt;$M$508,Tabla51210[[#This Row],[Tiempo_normal (ns)]]&lt;$M$509)</f>
        <v>0</v>
      </c>
      <c r="AD454" s="5">
        <v>451</v>
      </c>
      <c r="AE454" t="b">
        <f>OR(Tabla61311[[#This Row],[Tiempo_lineal (ns)]]&gt;$O$508,Tabla61311[[#This Row],[Tiempo_lineal (ns)]]&lt;$O$509)</f>
        <v>0</v>
      </c>
      <c r="AF454" s="6" t="b">
        <f>OR(Tabla61311[[#This Row],[Tiempo_normal (ns)]]&gt;$P$508,Tabla61311[[#This Row],[Tiempo_normal (ns)]]&lt;$P$509)</f>
        <v>0</v>
      </c>
    </row>
    <row r="455" spans="2:32" x14ac:dyDescent="0.3">
      <c r="B455">
        <v>452</v>
      </c>
      <c r="C455">
        <v>4517</v>
      </c>
      <c r="D455">
        <v>4161</v>
      </c>
      <c r="E455">
        <v>452</v>
      </c>
      <c r="F455">
        <v>37895</v>
      </c>
      <c r="G455">
        <v>37384</v>
      </c>
      <c r="H455">
        <v>452</v>
      </c>
      <c r="I455">
        <v>393918</v>
      </c>
      <c r="J455">
        <v>670539</v>
      </c>
      <c r="K455">
        <v>452</v>
      </c>
      <c r="L455" s="35">
        <v>4475610</v>
      </c>
      <c r="M455" s="35">
        <v>3878940</v>
      </c>
      <c r="N455">
        <v>452</v>
      </c>
      <c r="O455" s="35">
        <v>40281100</v>
      </c>
      <c r="P455" s="35">
        <v>40311800</v>
      </c>
      <c r="R455" s="7">
        <v>452</v>
      </c>
      <c r="S455" t="b">
        <f>OR(Tabla197[[#This Row],[Tiempo_lineal (ns)]]&gt;$C$508,Tabla197[[#This Row],[Tiempo_lineal (ns)]]&lt;$C$509)</f>
        <v>0</v>
      </c>
      <c r="T455" t="b">
        <f>OR(Tabla197[[#This Row],[Tiempo_normal (ns)]]&gt;$D$508,Tabla197[[#This Row],[Tiempo_normal (ns)]]&lt;$D$509)</f>
        <v>0</v>
      </c>
      <c r="U455" s="7">
        <v>452</v>
      </c>
      <c r="V455" t="b">
        <f>OR(Tabla3108[[#This Row],[Tiempo_lineal (ns)]]&gt;$F$508,Tabla3108[[#This Row],[Tiempo_lineal (ns)]]&lt;$F$509)</f>
        <v>0</v>
      </c>
      <c r="W455" t="b">
        <f>OR(Tabla3108[[#This Row],[Tiempo_normal (ns)]]&gt;$G$508,Tabla3108[[#This Row],[Tiempo_normal (ns)]]&lt;$G$509)</f>
        <v>0</v>
      </c>
      <c r="X455" s="7">
        <v>452</v>
      </c>
      <c r="Y455" t="b">
        <f>OR(Tabla4119[[#This Row],[Tiempo_lineal (ns)]]&gt;$I$508,Tabla4119[[#This Row],[Tiempo_lineal (ns)]]&lt;$I$509)</f>
        <v>0</v>
      </c>
      <c r="Z455" t="b">
        <f>OR(Tabla4119[[#This Row],[Tiempo_normal (ns)]]&gt;$J$508,Tabla4119[[#This Row],[Tiempo_normal (ns)]]&lt;$J$509)</f>
        <v>1</v>
      </c>
      <c r="AA455" s="7">
        <v>452</v>
      </c>
      <c r="AB455" t="b">
        <f>OR(Tabla51210[[#This Row],[Tiempo_lineal (ns)]]&gt;$L$508,Tabla51210[[#This Row],[Tiempo_lineal (ns)]]&lt;$L$509)</f>
        <v>0</v>
      </c>
      <c r="AC455" t="b">
        <f>OR(Tabla51210[[#This Row],[Tiempo_normal (ns)]]&gt;$M$508,Tabla51210[[#This Row],[Tiempo_normal (ns)]]&lt;$M$509)</f>
        <v>0</v>
      </c>
      <c r="AD455" s="7">
        <v>452</v>
      </c>
      <c r="AE455" t="b">
        <f>OR(Tabla61311[[#This Row],[Tiempo_lineal (ns)]]&gt;$O$508,Tabla61311[[#This Row],[Tiempo_lineal (ns)]]&lt;$O$509)</f>
        <v>0</v>
      </c>
      <c r="AF455" s="6" t="b">
        <f>OR(Tabla61311[[#This Row],[Tiempo_normal (ns)]]&gt;$P$508,Tabla61311[[#This Row],[Tiempo_normal (ns)]]&lt;$P$509)</f>
        <v>0</v>
      </c>
    </row>
    <row r="456" spans="2:32" x14ac:dyDescent="0.3">
      <c r="B456">
        <v>453</v>
      </c>
      <c r="C456">
        <v>4387</v>
      </c>
      <c r="D456">
        <v>3916</v>
      </c>
      <c r="E456">
        <v>453</v>
      </c>
      <c r="F456">
        <v>37886</v>
      </c>
      <c r="G456">
        <v>37503</v>
      </c>
      <c r="H456">
        <v>453</v>
      </c>
      <c r="I456">
        <v>388918</v>
      </c>
      <c r="J456">
        <v>410102</v>
      </c>
      <c r="K456">
        <v>453</v>
      </c>
      <c r="L456" s="35">
        <v>4122220</v>
      </c>
      <c r="M456" s="35">
        <v>4441310</v>
      </c>
      <c r="N456">
        <v>453</v>
      </c>
      <c r="O456" s="35">
        <v>40900500</v>
      </c>
      <c r="P456" s="35">
        <v>41561500</v>
      </c>
      <c r="R456" s="5">
        <v>453</v>
      </c>
      <c r="S456" t="b">
        <f>OR(Tabla197[[#This Row],[Tiempo_lineal (ns)]]&gt;$C$508,Tabla197[[#This Row],[Tiempo_lineal (ns)]]&lt;$C$509)</f>
        <v>0</v>
      </c>
      <c r="T456" t="b">
        <f>OR(Tabla197[[#This Row],[Tiempo_normal (ns)]]&gt;$D$508,Tabla197[[#This Row],[Tiempo_normal (ns)]]&lt;$D$509)</f>
        <v>0</v>
      </c>
      <c r="U456" s="5">
        <v>453</v>
      </c>
      <c r="V456" t="b">
        <f>OR(Tabla3108[[#This Row],[Tiempo_lineal (ns)]]&gt;$F$508,Tabla3108[[#This Row],[Tiempo_lineal (ns)]]&lt;$F$509)</f>
        <v>0</v>
      </c>
      <c r="W456" t="b">
        <f>OR(Tabla3108[[#This Row],[Tiempo_normal (ns)]]&gt;$G$508,Tabla3108[[#This Row],[Tiempo_normal (ns)]]&lt;$G$509)</f>
        <v>0</v>
      </c>
      <c r="X456" s="5">
        <v>453</v>
      </c>
      <c r="Y456" t="b">
        <f>OR(Tabla4119[[#This Row],[Tiempo_lineal (ns)]]&gt;$I$508,Tabla4119[[#This Row],[Tiempo_lineal (ns)]]&lt;$I$509)</f>
        <v>0</v>
      </c>
      <c r="Z456" t="b">
        <f>OR(Tabla4119[[#This Row],[Tiempo_normal (ns)]]&gt;$J$508,Tabla4119[[#This Row],[Tiempo_normal (ns)]]&lt;$J$509)</f>
        <v>0</v>
      </c>
      <c r="AA456" s="5">
        <v>453</v>
      </c>
      <c r="AB456" t="b">
        <f>OR(Tabla51210[[#This Row],[Tiempo_lineal (ns)]]&gt;$L$508,Tabla51210[[#This Row],[Tiempo_lineal (ns)]]&lt;$L$509)</f>
        <v>0</v>
      </c>
      <c r="AC456" t="b">
        <f>OR(Tabla51210[[#This Row],[Tiempo_normal (ns)]]&gt;$M$508,Tabla51210[[#This Row],[Tiempo_normal (ns)]]&lt;$M$509)</f>
        <v>0</v>
      </c>
      <c r="AD456" s="5">
        <v>453</v>
      </c>
      <c r="AE456" t="b">
        <f>OR(Tabla61311[[#This Row],[Tiempo_lineal (ns)]]&gt;$O$508,Tabla61311[[#This Row],[Tiempo_lineal (ns)]]&lt;$O$509)</f>
        <v>0</v>
      </c>
      <c r="AF456" s="6" t="b">
        <f>OR(Tabla61311[[#This Row],[Tiempo_normal (ns)]]&gt;$P$508,Tabla61311[[#This Row],[Tiempo_normal (ns)]]&lt;$P$509)</f>
        <v>0</v>
      </c>
    </row>
    <row r="457" spans="2:32" x14ac:dyDescent="0.3">
      <c r="B457">
        <v>454</v>
      </c>
      <c r="C457">
        <v>4598</v>
      </c>
      <c r="D457">
        <v>3902</v>
      </c>
      <c r="E457">
        <v>454</v>
      </c>
      <c r="F457">
        <v>37883</v>
      </c>
      <c r="G457">
        <v>40238</v>
      </c>
      <c r="H457">
        <v>454</v>
      </c>
      <c r="I457">
        <v>395131</v>
      </c>
      <c r="J457">
        <v>379594</v>
      </c>
      <c r="K457">
        <v>454</v>
      </c>
      <c r="L457" s="35">
        <v>4076940</v>
      </c>
      <c r="M457" s="35">
        <v>3821300</v>
      </c>
      <c r="N457">
        <v>454</v>
      </c>
      <c r="O457" s="35">
        <v>42196900</v>
      </c>
      <c r="P457" s="35">
        <v>40273500</v>
      </c>
      <c r="R457" s="7">
        <v>454</v>
      </c>
      <c r="S457" t="b">
        <f>OR(Tabla197[[#This Row],[Tiempo_lineal (ns)]]&gt;$C$508,Tabla197[[#This Row],[Tiempo_lineal (ns)]]&lt;$C$509)</f>
        <v>0</v>
      </c>
      <c r="T457" t="b">
        <f>OR(Tabla197[[#This Row],[Tiempo_normal (ns)]]&gt;$D$508,Tabla197[[#This Row],[Tiempo_normal (ns)]]&lt;$D$509)</f>
        <v>0</v>
      </c>
      <c r="U457" s="7">
        <v>454</v>
      </c>
      <c r="V457" t="b">
        <f>OR(Tabla3108[[#This Row],[Tiempo_lineal (ns)]]&gt;$F$508,Tabla3108[[#This Row],[Tiempo_lineal (ns)]]&lt;$F$509)</f>
        <v>0</v>
      </c>
      <c r="W457" t="b">
        <f>OR(Tabla3108[[#This Row],[Tiempo_normal (ns)]]&gt;$G$508,Tabla3108[[#This Row],[Tiempo_normal (ns)]]&lt;$G$509)</f>
        <v>0</v>
      </c>
      <c r="X457" s="7">
        <v>454</v>
      </c>
      <c r="Y457" t="b">
        <f>OR(Tabla4119[[#This Row],[Tiempo_lineal (ns)]]&gt;$I$508,Tabla4119[[#This Row],[Tiempo_lineal (ns)]]&lt;$I$509)</f>
        <v>0</v>
      </c>
      <c r="Z457" t="b">
        <f>OR(Tabla4119[[#This Row],[Tiempo_normal (ns)]]&gt;$J$508,Tabla4119[[#This Row],[Tiempo_normal (ns)]]&lt;$J$509)</f>
        <v>0</v>
      </c>
      <c r="AA457" s="7">
        <v>454</v>
      </c>
      <c r="AB457" t="b">
        <f>OR(Tabla51210[[#This Row],[Tiempo_lineal (ns)]]&gt;$L$508,Tabla51210[[#This Row],[Tiempo_lineal (ns)]]&lt;$L$509)</f>
        <v>0</v>
      </c>
      <c r="AC457" t="b">
        <f>OR(Tabla51210[[#This Row],[Tiempo_normal (ns)]]&gt;$M$508,Tabla51210[[#This Row],[Tiempo_normal (ns)]]&lt;$M$509)</f>
        <v>0</v>
      </c>
      <c r="AD457" s="7">
        <v>454</v>
      </c>
      <c r="AE457" t="b">
        <f>OR(Tabla61311[[#This Row],[Tiempo_lineal (ns)]]&gt;$O$508,Tabla61311[[#This Row],[Tiempo_lineal (ns)]]&lt;$O$509)</f>
        <v>0</v>
      </c>
      <c r="AF457" s="6" t="b">
        <f>OR(Tabla61311[[#This Row],[Tiempo_normal (ns)]]&gt;$P$508,Tabla61311[[#This Row],[Tiempo_normal (ns)]]&lt;$P$509)</f>
        <v>0</v>
      </c>
    </row>
    <row r="458" spans="2:32" x14ac:dyDescent="0.3">
      <c r="B458">
        <v>455</v>
      </c>
      <c r="C458">
        <v>4515</v>
      </c>
      <c r="D458">
        <v>4071</v>
      </c>
      <c r="E458">
        <v>455</v>
      </c>
      <c r="F458">
        <v>38617</v>
      </c>
      <c r="G458">
        <v>37805</v>
      </c>
      <c r="H458">
        <v>455</v>
      </c>
      <c r="I458">
        <v>384138</v>
      </c>
      <c r="J458">
        <v>374620</v>
      </c>
      <c r="K458">
        <v>455</v>
      </c>
      <c r="L458" s="35">
        <v>4011330</v>
      </c>
      <c r="M458" s="35">
        <v>3933150</v>
      </c>
      <c r="N458">
        <v>455</v>
      </c>
      <c r="O458" s="35">
        <v>76785200</v>
      </c>
      <c r="P458" s="35">
        <v>41573900</v>
      </c>
      <c r="R458" s="5">
        <v>455</v>
      </c>
      <c r="S458" t="b">
        <f>OR(Tabla197[[#This Row],[Tiempo_lineal (ns)]]&gt;$C$508,Tabla197[[#This Row],[Tiempo_lineal (ns)]]&lt;$C$509)</f>
        <v>0</v>
      </c>
      <c r="T458" t="b">
        <f>OR(Tabla197[[#This Row],[Tiempo_normal (ns)]]&gt;$D$508,Tabla197[[#This Row],[Tiempo_normal (ns)]]&lt;$D$509)</f>
        <v>0</v>
      </c>
      <c r="U458" s="5">
        <v>455</v>
      </c>
      <c r="V458" t="b">
        <f>OR(Tabla3108[[#This Row],[Tiempo_lineal (ns)]]&gt;$F$508,Tabla3108[[#This Row],[Tiempo_lineal (ns)]]&lt;$F$509)</f>
        <v>0</v>
      </c>
      <c r="W458" t="b">
        <f>OR(Tabla3108[[#This Row],[Tiempo_normal (ns)]]&gt;$G$508,Tabla3108[[#This Row],[Tiempo_normal (ns)]]&lt;$G$509)</f>
        <v>0</v>
      </c>
      <c r="X458" s="5">
        <v>455</v>
      </c>
      <c r="Y458" t="b">
        <f>OR(Tabla4119[[#This Row],[Tiempo_lineal (ns)]]&gt;$I$508,Tabla4119[[#This Row],[Tiempo_lineal (ns)]]&lt;$I$509)</f>
        <v>0</v>
      </c>
      <c r="Z458" t="b">
        <f>OR(Tabla4119[[#This Row],[Tiempo_normal (ns)]]&gt;$J$508,Tabla4119[[#This Row],[Tiempo_normal (ns)]]&lt;$J$509)</f>
        <v>0</v>
      </c>
      <c r="AA458" s="5">
        <v>455</v>
      </c>
      <c r="AB458" t="b">
        <f>OR(Tabla51210[[#This Row],[Tiempo_lineal (ns)]]&gt;$L$508,Tabla51210[[#This Row],[Tiempo_lineal (ns)]]&lt;$L$509)</f>
        <v>0</v>
      </c>
      <c r="AC458" t="b">
        <f>OR(Tabla51210[[#This Row],[Tiempo_normal (ns)]]&gt;$M$508,Tabla51210[[#This Row],[Tiempo_normal (ns)]]&lt;$M$509)</f>
        <v>0</v>
      </c>
      <c r="AD458" s="5">
        <v>455</v>
      </c>
      <c r="AE458" t="b">
        <f>OR(Tabla61311[[#This Row],[Tiempo_lineal (ns)]]&gt;$O$508,Tabla61311[[#This Row],[Tiempo_lineal (ns)]]&lt;$O$509)</f>
        <v>1</v>
      </c>
      <c r="AF458" s="6" t="b">
        <f>OR(Tabla61311[[#This Row],[Tiempo_normal (ns)]]&gt;$P$508,Tabla61311[[#This Row],[Tiempo_normal (ns)]]&lt;$P$509)</f>
        <v>0</v>
      </c>
    </row>
    <row r="459" spans="2:32" x14ac:dyDescent="0.3">
      <c r="B459">
        <v>456</v>
      </c>
      <c r="C459">
        <v>4676</v>
      </c>
      <c r="D459">
        <v>3950</v>
      </c>
      <c r="E459">
        <v>456</v>
      </c>
      <c r="F459">
        <v>39807</v>
      </c>
      <c r="G459">
        <v>65272</v>
      </c>
      <c r="H459">
        <v>456</v>
      </c>
      <c r="I459">
        <v>391149</v>
      </c>
      <c r="J459">
        <v>478040</v>
      </c>
      <c r="K459">
        <v>456</v>
      </c>
      <c r="L459" s="35">
        <v>4176280</v>
      </c>
      <c r="M459" s="35">
        <v>3982830</v>
      </c>
      <c r="N459">
        <v>456</v>
      </c>
      <c r="O459" s="35">
        <v>43286300</v>
      </c>
      <c r="P459" s="35">
        <v>41798800</v>
      </c>
      <c r="R459" s="7">
        <v>456</v>
      </c>
      <c r="S459" t="b">
        <f>OR(Tabla197[[#This Row],[Tiempo_lineal (ns)]]&gt;$C$508,Tabla197[[#This Row],[Tiempo_lineal (ns)]]&lt;$C$509)</f>
        <v>0</v>
      </c>
      <c r="T459" t="b">
        <f>OR(Tabla197[[#This Row],[Tiempo_normal (ns)]]&gt;$D$508,Tabla197[[#This Row],[Tiempo_normal (ns)]]&lt;$D$509)</f>
        <v>0</v>
      </c>
      <c r="U459" s="7">
        <v>456</v>
      </c>
      <c r="V459" t="b">
        <f>OR(Tabla3108[[#This Row],[Tiempo_lineal (ns)]]&gt;$F$508,Tabla3108[[#This Row],[Tiempo_lineal (ns)]]&lt;$F$509)</f>
        <v>0</v>
      </c>
      <c r="W459" t="b">
        <f>OR(Tabla3108[[#This Row],[Tiempo_normal (ns)]]&gt;$G$508,Tabla3108[[#This Row],[Tiempo_normal (ns)]]&lt;$G$509)</f>
        <v>1</v>
      </c>
      <c r="X459" s="7">
        <v>456</v>
      </c>
      <c r="Y459" t="b">
        <f>OR(Tabla4119[[#This Row],[Tiempo_lineal (ns)]]&gt;$I$508,Tabla4119[[#This Row],[Tiempo_lineal (ns)]]&lt;$I$509)</f>
        <v>0</v>
      </c>
      <c r="Z459" t="b">
        <f>OR(Tabla4119[[#This Row],[Tiempo_normal (ns)]]&gt;$J$508,Tabla4119[[#This Row],[Tiempo_normal (ns)]]&lt;$J$509)</f>
        <v>0</v>
      </c>
      <c r="AA459" s="7">
        <v>456</v>
      </c>
      <c r="AB459" t="b">
        <f>OR(Tabla51210[[#This Row],[Tiempo_lineal (ns)]]&gt;$L$508,Tabla51210[[#This Row],[Tiempo_lineal (ns)]]&lt;$L$509)</f>
        <v>0</v>
      </c>
      <c r="AC459" t="b">
        <f>OR(Tabla51210[[#This Row],[Tiempo_normal (ns)]]&gt;$M$508,Tabla51210[[#This Row],[Tiempo_normal (ns)]]&lt;$M$509)</f>
        <v>0</v>
      </c>
      <c r="AD459" s="7">
        <v>456</v>
      </c>
      <c r="AE459" t="b">
        <f>OR(Tabla61311[[#This Row],[Tiempo_lineal (ns)]]&gt;$O$508,Tabla61311[[#This Row],[Tiempo_lineal (ns)]]&lt;$O$509)</f>
        <v>0</v>
      </c>
      <c r="AF459" s="6" t="b">
        <f>OR(Tabla61311[[#This Row],[Tiempo_normal (ns)]]&gt;$P$508,Tabla61311[[#This Row],[Tiempo_normal (ns)]]&lt;$P$509)</f>
        <v>0</v>
      </c>
    </row>
    <row r="460" spans="2:32" x14ac:dyDescent="0.3">
      <c r="B460">
        <v>457</v>
      </c>
      <c r="C460">
        <v>4324</v>
      </c>
      <c r="D460">
        <v>3913</v>
      </c>
      <c r="E460">
        <v>457</v>
      </c>
      <c r="F460">
        <v>39337</v>
      </c>
      <c r="G460">
        <v>38665</v>
      </c>
      <c r="H460">
        <v>457</v>
      </c>
      <c r="I460">
        <v>383986</v>
      </c>
      <c r="J460">
        <v>389539</v>
      </c>
      <c r="K460">
        <v>457</v>
      </c>
      <c r="L460" s="35">
        <v>4100210</v>
      </c>
      <c r="M460" s="35">
        <v>3947500</v>
      </c>
      <c r="N460">
        <v>457</v>
      </c>
      <c r="O460" s="35">
        <v>42473000</v>
      </c>
      <c r="P460" s="35">
        <v>40914700</v>
      </c>
      <c r="R460" s="5">
        <v>457</v>
      </c>
      <c r="S460" t="b">
        <f>OR(Tabla197[[#This Row],[Tiempo_lineal (ns)]]&gt;$C$508,Tabla197[[#This Row],[Tiempo_lineal (ns)]]&lt;$C$509)</f>
        <v>0</v>
      </c>
      <c r="T460" t="b">
        <f>OR(Tabla197[[#This Row],[Tiempo_normal (ns)]]&gt;$D$508,Tabla197[[#This Row],[Tiempo_normal (ns)]]&lt;$D$509)</f>
        <v>0</v>
      </c>
      <c r="U460" s="5">
        <v>457</v>
      </c>
      <c r="V460" t="b">
        <f>OR(Tabla3108[[#This Row],[Tiempo_lineal (ns)]]&gt;$F$508,Tabla3108[[#This Row],[Tiempo_lineal (ns)]]&lt;$F$509)</f>
        <v>0</v>
      </c>
      <c r="W460" t="b">
        <f>OR(Tabla3108[[#This Row],[Tiempo_normal (ns)]]&gt;$G$508,Tabla3108[[#This Row],[Tiempo_normal (ns)]]&lt;$G$509)</f>
        <v>0</v>
      </c>
      <c r="X460" s="5">
        <v>457</v>
      </c>
      <c r="Y460" t="b">
        <f>OR(Tabla4119[[#This Row],[Tiempo_lineal (ns)]]&gt;$I$508,Tabla4119[[#This Row],[Tiempo_lineal (ns)]]&lt;$I$509)</f>
        <v>0</v>
      </c>
      <c r="Z460" t="b">
        <f>OR(Tabla4119[[#This Row],[Tiempo_normal (ns)]]&gt;$J$508,Tabla4119[[#This Row],[Tiempo_normal (ns)]]&lt;$J$509)</f>
        <v>0</v>
      </c>
      <c r="AA460" s="5">
        <v>457</v>
      </c>
      <c r="AB460" t="b">
        <f>OR(Tabla51210[[#This Row],[Tiempo_lineal (ns)]]&gt;$L$508,Tabla51210[[#This Row],[Tiempo_lineal (ns)]]&lt;$L$509)</f>
        <v>0</v>
      </c>
      <c r="AC460" t="b">
        <f>OR(Tabla51210[[#This Row],[Tiempo_normal (ns)]]&gt;$M$508,Tabla51210[[#This Row],[Tiempo_normal (ns)]]&lt;$M$509)</f>
        <v>0</v>
      </c>
      <c r="AD460" s="5">
        <v>457</v>
      </c>
      <c r="AE460" t="b">
        <f>OR(Tabla61311[[#This Row],[Tiempo_lineal (ns)]]&gt;$O$508,Tabla61311[[#This Row],[Tiempo_lineal (ns)]]&lt;$O$509)</f>
        <v>0</v>
      </c>
      <c r="AF460" s="6" t="b">
        <f>OR(Tabla61311[[#This Row],[Tiempo_normal (ns)]]&gt;$P$508,Tabla61311[[#This Row],[Tiempo_normal (ns)]]&lt;$P$509)</f>
        <v>0</v>
      </c>
    </row>
    <row r="461" spans="2:32" x14ac:dyDescent="0.3">
      <c r="B461">
        <v>458</v>
      </c>
      <c r="C461">
        <v>4304</v>
      </c>
      <c r="D461">
        <v>4068</v>
      </c>
      <c r="E461">
        <v>458</v>
      </c>
      <c r="F461">
        <v>41047</v>
      </c>
      <c r="G461">
        <v>37593</v>
      </c>
      <c r="H461">
        <v>458</v>
      </c>
      <c r="I461">
        <v>422956</v>
      </c>
      <c r="J461">
        <v>380767</v>
      </c>
      <c r="K461">
        <v>458</v>
      </c>
      <c r="L461" s="35">
        <v>4124420</v>
      </c>
      <c r="M461" s="35">
        <v>4047170</v>
      </c>
      <c r="N461">
        <v>458</v>
      </c>
      <c r="O461" s="35">
        <v>40383800</v>
      </c>
      <c r="P461" s="35">
        <v>43349300</v>
      </c>
      <c r="R461" s="7">
        <v>458</v>
      </c>
      <c r="S461" t="b">
        <f>OR(Tabla197[[#This Row],[Tiempo_lineal (ns)]]&gt;$C$508,Tabla197[[#This Row],[Tiempo_lineal (ns)]]&lt;$C$509)</f>
        <v>0</v>
      </c>
      <c r="T461" t="b">
        <f>OR(Tabla197[[#This Row],[Tiempo_normal (ns)]]&gt;$D$508,Tabla197[[#This Row],[Tiempo_normal (ns)]]&lt;$D$509)</f>
        <v>0</v>
      </c>
      <c r="U461" s="7">
        <v>458</v>
      </c>
      <c r="V461" t="b">
        <f>OR(Tabla3108[[#This Row],[Tiempo_lineal (ns)]]&gt;$F$508,Tabla3108[[#This Row],[Tiempo_lineal (ns)]]&lt;$F$509)</f>
        <v>0</v>
      </c>
      <c r="W461" t="b">
        <f>OR(Tabla3108[[#This Row],[Tiempo_normal (ns)]]&gt;$G$508,Tabla3108[[#This Row],[Tiempo_normal (ns)]]&lt;$G$509)</f>
        <v>0</v>
      </c>
      <c r="X461" s="7">
        <v>458</v>
      </c>
      <c r="Y461" t="b">
        <f>OR(Tabla4119[[#This Row],[Tiempo_lineal (ns)]]&gt;$I$508,Tabla4119[[#This Row],[Tiempo_lineal (ns)]]&lt;$I$509)</f>
        <v>0</v>
      </c>
      <c r="Z461" t="b">
        <f>OR(Tabla4119[[#This Row],[Tiempo_normal (ns)]]&gt;$J$508,Tabla4119[[#This Row],[Tiempo_normal (ns)]]&lt;$J$509)</f>
        <v>0</v>
      </c>
      <c r="AA461" s="7">
        <v>458</v>
      </c>
      <c r="AB461" t="b">
        <f>OR(Tabla51210[[#This Row],[Tiempo_lineal (ns)]]&gt;$L$508,Tabla51210[[#This Row],[Tiempo_lineal (ns)]]&lt;$L$509)</f>
        <v>0</v>
      </c>
      <c r="AC461" t="b">
        <f>OR(Tabla51210[[#This Row],[Tiempo_normal (ns)]]&gt;$M$508,Tabla51210[[#This Row],[Tiempo_normal (ns)]]&lt;$M$509)</f>
        <v>0</v>
      </c>
      <c r="AD461" s="7">
        <v>458</v>
      </c>
      <c r="AE461" t="b">
        <f>OR(Tabla61311[[#This Row],[Tiempo_lineal (ns)]]&gt;$O$508,Tabla61311[[#This Row],[Tiempo_lineal (ns)]]&lt;$O$509)</f>
        <v>0</v>
      </c>
      <c r="AF461" s="6" t="b">
        <f>OR(Tabla61311[[#This Row],[Tiempo_normal (ns)]]&gt;$P$508,Tabla61311[[#This Row],[Tiempo_normal (ns)]]&lt;$P$509)</f>
        <v>0</v>
      </c>
    </row>
    <row r="462" spans="2:32" x14ac:dyDescent="0.3">
      <c r="B462">
        <v>459</v>
      </c>
      <c r="C462">
        <v>4476</v>
      </c>
      <c r="D462">
        <v>3886</v>
      </c>
      <c r="E462">
        <v>459</v>
      </c>
      <c r="F462">
        <v>39632</v>
      </c>
      <c r="G462">
        <v>47221</v>
      </c>
      <c r="H462">
        <v>459</v>
      </c>
      <c r="I462">
        <v>388156</v>
      </c>
      <c r="J462">
        <v>438229</v>
      </c>
      <c r="K462">
        <v>459</v>
      </c>
      <c r="L462" s="35">
        <v>4111660</v>
      </c>
      <c r="M462" s="35">
        <v>4069430</v>
      </c>
      <c r="N462">
        <v>459</v>
      </c>
      <c r="O462" s="35">
        <v>42585500</v>
      </c>
      <c r="P462" s="35">
        <v>40656700</v>
      </c>
      <c r="R462" s="5">
        <v>459</v>
      </c>
      <c r="S462" t="b">
        <f>OR(Tabla197[[#This Row],[Tiempo_lineal (ns)]]&gt;$C$508,Tabla197[[#This Row],[Tiempo_lineal (ns)]]&lt;$C$509)</f>
        <v>0</v>
      </c>
      <c r="T462" t="b">
        <f>OR(Tabla197[[#This Row],[Tiempo_normal (ns)]]&gt;$D$508,Tabla197[[#This Row],[Tiempo_normal (ns)]]&lt;$D$509)</f>
        <v>0</v>
      </c>
      <c r="U462" s="5">
        <v>459</v>
      </c>
      <c r="V462" t="b">
        <f>OR(Tabla3108[[#This Row],[Tiempo_lineal (ns)]]&gt;$F$508,Tabla3108[[#This Row],[Tiempo_lineal (ns)]]&lt;$F$509)</f>
        <v>0</v>
      </c>
      <c r="W462" t="b">
        <f>OR(Tabla3108[[#This Row],[Tiempo_normal (ns)]]&gt;$G$508,Tabla3108[[#This Row],[Tiempo_normal (ns)]]&lt;$G$509)</f>
        <v>1</v>
      </c>
      <c r="X462" s="5">
        <v>459</v>
      </c>
      <c r="Y462" t="b">
        <f>OR(Tabla4119[[#This Row],[Tiempo_lineal (ns)]]&gt;$I$508,Tabla4119[[#This Row],[Tiempo_lineal (ns)]]&lt;$I$509)</f>
        <v>0</v>
      </c>
      <c r="Z462" t="b">
        <f>OR(Tabla4119[[#This Row],[Tiempo_normal (ns)]]&gt;$J$508,Tabla4119[[#This Row],[Tiempo_normal (ns)]]&lt;$J$509)</f>
        <v>0</v>
      </c>
      <c r="AA462" s="5">
        <v>459</v>
      </c>
      <c r="AB462" t="b">
        <f>OR(Tabla51210[[#This Row],[Tiempo_lineal (ns)]]&gt;$L$508,Tabla51210[[#This Row],[Tiempo_lineal (ns)]]&lt;$L$509)</f>
        <v>0</v>
      </c>
      <c r="AC462" t="b">
        <f>OR(Tabla51210[[#This Row],[Tiempo_normal (ns)]]&gt;$M$508,Tabla51210[[#This Row],[Tiempo_normal (ns)]]&lt;$M$509)</f>
        <v>0</v>
      </c>
      <c r="AD462" s="5">
        <v>459</v>
      </c>
      <c r="AE462" t="b">
        <f>OR(Tabla61311[[#This Row],[Tiempo_lineal (ns)]]&gt;$O$508,Tabla61311[[#This Row],[Tiempo_lineal (ns)]]&lt;$O$509)</f>
        <v>0</v>
      </c>
      <c r="AF462" s="6" t="b">
        <f>OR(Tabla61311[[#This Row],[Tiempo_normal (ns)]]&gt;$P$508,Tabla61311[[#This Row],[Tiempo_normal (ns)]]&lt;$P$509)</f>
        <v>0</v>
      </c>
    </row>
    <row r="463" spans="2:32" x14ac:dyDescent="0.3">
      <c r="B463">
        <v>460</v>
      </c>
      <c r="C463">
        <v>4446</v>
      </c>
      <c r="D463">
        <v>3990</v>
      </c>
      <c r="E463">
        <v>460</v>
      </c>
      <c r="F463">
        <v>39386</v>
      </c>
      <c r="G463">
        <v>37672</v>
      </c>
      <c r="H463">
        <v>460</v>
      </c>
      <c r="I463">
        <v>422251</v>
      </c>
      <c r="J463">
        <v>478239</v>
      </c>
      <c r="K463">
        <v>460</v>
      </c>
      <c r="L463" s="35">
        <v>4614620</v>
      </c>
      <c r="M463" s="35">
        <v>4538010</v>
      </c>
      <c r="N463">
        <v>460</v>
      </c>
      <c r="O463" s="35">
        <v>41098300</v>
      </c>
      <c r="P463" s="35">
        <v>41450900</v>
      </c>
      <c r="R463" s="7">
        <v>460</v>
      </c>
      <c r="S463" t="b">
        <f>OR(Tabla197[[#This Row],[Tiempo_lineal (ns)]]&gt;$C$508,Tabla197[[#This Row],[Tiempo_lineal (ns)]]&lt;$C$509)</f>
        <v>0</v>
      </c>
      <c r="T463" t="b">
        <f>OR(Tabla197[[#This Row],[Tiempo_normal (ns)]]&gt;$D$508,Tabla197[[#This Row],[Tiempo_normal (ns)]]&lt;$D$509)</f>
        <v>0</v>
      </c>
      <c r="U463" s="7">
        <v>460</v>
      </c>
      <c r="V463" t="b">
        <f>OR(Tabla3108[[#This Row],[Tiempo_lineal (ns)]]&gt;$F$508,Tabla3108[[#This Row],[Tiempo_lineal (ns)]]&lt;$F$509)</f>
        <v>0</v>
      </c>
      <c r="W463" t="b">
        <f>OR(Tabla3108[[#This Row],[Tiempo_normal (ns)]]&gt;$G$508,Tabla3108[[#This Row],[Tiempo_normal (ns)]]&lt;$G$509)</f>
        <v>0</v>
      </c>
      <c r="X463" s="7">
        <v>460</v>
      </c>
      <c r="Y463" t="b">
        <f>OR(Tabla4119[[#This Row],[Tiempo_lineal (ns)]]&gt;$I$508,Tabla4119[[#This Row],[Tiempo_lineal (ns)]]&lt;$I$509)</f>
        <v>0</v>
      </c>
      <c r="Z463" t="b">
        <f>OR(Tabla4119[[#This Row],[Tiempo_normal (ns)]]&gt;$J$508,Tabla4119[[#This Row],[Tiempo_normal (ns)]]&lt;$J$509)</f>
        <v>0</v>
      </c>
      <c r="AA463" s="7">
        <v>460</v>
      </c>
      <c r="AB463" t="b">
        <f>OR(Tabla51210[[#This Row],[Tiempo_lineal (ns)]]&gt;$L$508,Tabla51210[[#This Row],[Tiempo_lineal (ns)]]&lt;$L$509)</f>
        <v>0</v>
      </c>
      <c r="AC463" t="b">
        <f>OR(Tabla51210[[#This Row],[Tiempo_normal (ns)]]&gt;$M$508,Tabla51210[[#This Row],[Tiempo_normal (ns)]]&lt;$M$509)</f>
        <v>0</v>
      </c>
      <c r="AD463" s="7">
        <v>460</v>
      </c>
      <c r="AE463" t="b">
        <f>OR(Tabla61311[[#This Row],[Tiempo_lineal (ns)]]&gt;$O$508,Tabla61311[[#This Row],[Tiempo_lineal (ns)]]&lt;$O$509)</f>
        <v>0</v>
      </c>
      <c r="AF463" s="6" t="b">
        <f>OR(Tabla61311[[#This Row],[Tiempo_normal (ns)]]&gt;$P$508,Tabla61311[[#This Row],[Tiempo_normal (ns)]]&lt;$P$509)</f>
        <v>0</v>
      </c>
    </row>
    <row r="464" spans="2:32" x14ac:dyDescent="0.3">
      <c r="B464">
        <v>461</v>
      </c>
      <c r="C464">
        <v>4431</v>
      </c>
      <c r="D464">
        <v>4477</v>
      </c>
      <c r="E464">
        <v>461</v>
      </c>
      <c r="F464">
        <v>71381</v>
      </c>
      <c r="G464">
        <v>37941</v>
      </c>
      <c r="H464">
        <v>461</v>
      </c>
      <c r="I464">
        <v>430444</v>
      </c>
      <c r="J464">
        <v>559244</v>
      </c>
      <c r="K464">
        <v>461</v>
      </c>
      <c r="L464" s="35">
        <v>4150650</v>
      </c>
      <c r="M464" s="35">
        <v>4282340</v>
      </c>
      <c r="N464">
        <v>461</v>
      </c>
      <c r="O464" s="35">
        <v>45540300</v>
      </c>
      <c r="P464" s="35">
        <v>40172600</v>
      </c>
      <c r="R464" s="5">
        <v>461</v>
      </c>
      <c r="S464" t="b">
        <f>OR(Tabla197[[#This Row],[Tiempo_lineal (ns)]]&gt;$C$508,Tabla197[[#This Row],[Tiempo_lineal (ns)]]&lt;$C$509)</f>
        <v>0</v>
      </c>
      <c r="T464" t="b">
        <f>OR(Tabla197[[#This Row],[Tiempo_normal (ns)]]&gt;$D$508,Tabla197[[#This Row],[Tiempo_normal (ns)]]&lt;$D$509)</f>
        <v>0</v>
      </c>
      <c r="U464" s="5">
        <v>461</v>
      </c>
      <c r="V464" t="b">
        <f>OR(Tabla3108[[#This Row],[Tiempo_lineal (ns)]]&gt;$F$508,Tabla3108[[#This Row],[Tiempo_lineal (ns)]]&lt;$F$509)</f>
        <v>1</v>
      </c>
      <c r="W464" t="b">
        <f>OR(Tabla3108[[#This Row],[Tiempo_normal (ns)]]&gt;$G$508,Tabla3108[[#This Row],[Tiempo_normal (ns)]]&lt;$G$509)</f>
        <v>0</v>
      </c>
      <c r="X464" s="5">
        <v>461</v>
      </c>
      <c r="Y464" t="b">
        <f>OR(Tabla4119[[#This Row],[Tiempo_lineal (ns)]]&gt;$I$508,Tabla4119[[#This Row],[Tiempo_lineal (ns)]]&lt;$I$509)</f>
        <v>0</v>
      </c>
      <c r="Z464" t="b">
        <f>OR(Tabla4119[[#This Row],[Tiempo_normal (ns)]]&gt;$J$508,Tabla4119[[#This Row],[Tiempo_normal (ns)]]&lt;$J$509)</f>
        <v>1</v>
      </c>
      <c r="AA464" s="5">
        <v>461</v>
      </c>
      <c r="AB464" t="b">
        <f>OR(Tabla51210[[#This Row],[Tiempo_lineal (ns)]]&gt;$L$508,Tabla51210[[#This Row],[Tiempo_lineal (ns)]]&lt;$L$509)</f>
        <v>0</v>
      </c>
      <c r="AC464" t="b">
        <f>OR(Tabla51210[[#This Row],[Tiempo_normal (ns)]]&gt;$M$508,Tabla51210[[#This Row],[Tiempo_normal (ns)]]&lt;$M$509)</f>
        <v>0</v>
      </c>
      <c r="AD464" s="5">
        <v>461</v>
      </c>
      <c r="AE464" t="b">
        <f>OR(Tabla61311[[#This Row],[Tiempo_lineal (ns)]]&gt;$O$508,Tabla61311[[#This Row],[Tiempo_lineal (ns)]]&lt;$O$509)</f>
        <v>0</v>
      </c>
      <c r="AF464" s="6" t="b">
        <f>OR(Tabla61311[[#This Row],[Tiempo_normal (ns)]]&gt;$P$508,Tabla61311[[#This Row],[Tiempo_normal (ns)]]&lt;$P$509)</f>
        <v>0</v>
      </c>
    </row>
    <row r="465" spans="2:32" x14ac:dyDescent="0.3">
      <c r="B465">
        <v>462</v>
      </c>
      <c r="C465">
        <v>4360</v>
      </c>
      <c r="D465">
        <v>3892</v>
      </c>
      <c r="E465">
        <v>462</v>
      </c>
      <c r="F465">
        <v>37851</v>
      </c>
      <c r="G465">
        <v>37487</v>
      </c>
      <c r="H465">
        <v>462</v>
      </c>
      <c r="I465">
        <v>442052</v>
      </c>
      <c r="J465">
        <v>396975</v>
      </c>
      <c r="K465">
        <v>462</v>
      </c>
      <c r="L465" s="35">
        <v>4226620</v>
      </c>
      <c r="M465" s="35">
        <v>3981940</v>
      </c>
      <c r="N465">
        <v>462</v>
      </c>
      <c r="O465" s="35">
        <v>40640200</v>
      </c>
      <c r="P465" s="35">
        <v>40609100</v>
      </c>
      <c r="R465" s="7">
        <v>462</v>
      </c>
      <c r="S465" t="b">
        <f>OR(Tabla197[[#This Row],[Tiempo_lineal (ns)]]&gt;$C$508,Tabla197[[#This Row],[Tiempo_lineal (ns)]]&lt;$C$509)</f>
        <v>0</v>
      </c>
      <c r="T465" t="b">
        <f>OR(Tabla197[[#This Row],[Tiempo_normal (ns)]]&gt;$D$508,Tabla197[[#This Row],[Tiempo_normal (ns)]]&lt;$D$509)</f>
        <v>0</v>
      </c>
      <c r="U465" s="7">
        <v>462</v>
      </c>
      <c r="V465" t="b">
        <f>OR(Tabla3108[[#This Row],[Tiempo_lineal (ns)]]&gt;$F$508,Tabla3108[[#This Row],[Tiempo_lineal (ns)]]&lt;$F$509)</f>
        <v>0</v>
      </c>
      <c r="W465" t="b">
        <f>OR(Tabla3108[[#This Row],[Tiempo_normal (ns)]]&gt;$G$508,Tabla3108[[#This Row],[Tiempo_normal (ns)]]&lt;$G$509)</f>
        <v>0</v>
      </c>
      <c r="X465" s="7">
        <v>462</v>
      </c>
      <c r="Y465" t="b">
        <f>OR(Tabla4119[[#This Row],[Tiempo_lineal (ns)]]&gt;$I$508,Tabla4119[[#This Row],[Tiempo_lineal (ns)]]&lt;$I$509)</f>
        <v>0</v>
      </c>
      <c r="Z465" t="b">
        <f>OR(Tabla4119[[#This Row],[Tiempo_normal (ns)]]&gt;$J$508,Tabla4119[[#This Row],[Tiempo_normal (ns)]]&lt;$J$509)</f>
        <v>0</v>
      </c>
      <c r="AA465" s="7">
        <v>462</v>
      </c>
      <c r="AB465" t="b">
        <f>OR(Tabla51210[[#This Row],[Tiempo_lineal (ns)]]&gt;$L$508,Tabla51210[[#This Row],[Tiempo_lineal (ns)]]&lt;$L$509)</f>
        <v>0</v>
      </c>
      <c r="AC465" t="b">
        <f>OR(Tabla51210[[#This Row],[Tiempo_normal (ns)]]&gt;$M$508,Tabla51210[[#This Row],[Tiempo_normal (ns)]]&lt;$M$509)</f>
        <v>0</v>
      </c>
      <c r="AD465" s="7">
        <v>462</v>
      </c>
      <c r="AE465" t="b">
        <f>OR(Tabla61311[[#This Row],[Tiempo_lineal (ns)]]&gt;$O$508,Tabla61311[[#This Row],[Tiempo_lineal (ns)]]&lt;$O$509)</f>
        <v>0</v>
      </c>
      <c r="AF465" s="6" t="b">
        <f>OR(Tabla61311[[#This Row],[Tiempo_normal (ns)]]&gt;$P$508,Tabla61311[[#This Row],[Tiempo_normal (ns)]]&lt;$P$509)</f>
        <v>0</v>
      </c>
    </row>
    <row r="466" spans="2:32" x14ac:dyDescent="0.3">
      <c r="B466">
        <v>463</v>
      </c>
      <c r="C466">
        <v>4377</v>
      </c>
      <c r="D466">
        <v>3903</v>
      </c>
      <c r="E466">
        <v>463</v>
      </c>
      <c r="F466">
        <v>39173</v>
      </c>
      <c r="G466">
        <v>37786</v>
      </c>
      <c r="H466">
        <v>463</v>
      </c>
      <c r="I466">
        <v>382347</v>
      </c>
      <c r="J466">
        <v>375016</v>
      </c>
      <c r="K466">
        <v>463</v>
      </c>
      <c r="L466" s="35">
        <v>4144310</v>
      </c>
      <c r="M466" s="35">
        <v>4133630</v>
      </c>
      <c r="N466">
        <v>463</v>
      </c>
      <c r="O466" s="35">
        <v>41702600</v>
      </c>
      <c r="P466" s="35">
        <v>42008400</v>
      </c>
      <c r="R466" s="5">
        <v>463</v>
      </c>
      <c r="S466" t="b">
        <f>OR(Tabla197[[#This Row],[Tiempo_lineal (ns)]]&gt;$C$508,Tabla197[[#This Row],[Tiempo_lineal (ns)]]&lt;$C$509)</f>
        <v>0</v>
      </c>
      <c r="T466" t="b">
        <f>OR(Tabla197[[#This Row],[Tiempo_normal (ns)]]&gt;$D$508,Tabla197[[#This Row],[Tiempo_normal (ns)]]&lt;$D$509)</f>
        <v>0</v>
      </c>
      <c r="U466" s="5">
        <v>463</v>
      </c>
      <c r="V466" t="b">
        <f>OR(Tabla3108[[#This Row],[Tiempo_lineal (ns)]]&gt;$F$508,Tabla3108[[#This Row],[Tiempo_lineal (ns)]]&lt;$F$509)</f>
        <v>0</v>
      </c>
      <c r="W466" t="b">
        <f>OR(Tabla3108[[#This Row],[Tiempo_normal (ns)]]&gt;$G$508,Tabla3108[[#This Row],[Tiempo_normal (ns)]]&lt;$G$509)</f>
        <v>0</v>
      </c>
      <c r="X466" s="5">
        <v>463</v>
      </c>
      <c r="Y466" t="b">
        <f>OR(Tabla4119[[#This Row],[Tiempo_lineal (ns)]]&gt;$I$508,Tabla4119[[#This Row],[Tiempo_lineal (ns)]]&lt;$I$509)</f>
        <v>0</v>
      </c>
      <c r="Z466" t="b">
        <f>OR(Tabla4119[[#This Row],[Tiempo_normal (ns)]]&gt;$J$508,Tabla4119[[#This Row],[Tiempo_normal (ns)]]&lt;$J$509)</f>
        <v>0</v>
      </c>
      <c r="AA466" s="5">
        <v>463</v>
      </c>
      <c r="AB466" t="b">
        <f>OR(Tabla51210[[#This Row],[Tiempo_lineal (ns)]]&gt;$L$508,Tabla51210[[#This Row],[Tiempo_lineal (ns)]]&lt;$L$509)</f>
        <v>0</v>
      </c>
      <c r="AC466" t="b">
        <f>OR(Tabla51210[[#This Row],[Tiempo_normal (ns)]]&gt;$M$508,Tabla51210[[#This Row],[Tiempo_normal (ns)]]&lt;$M$509)</f>
        <v>0</v>
      </c>
      <c r="AD466" s="5">
        <v>463</v>
      </c>
      <c r="AE466" t="b">
        <f>OR(Tabla61311[[#This Row],[Tiempo_lineal (ns)]]&gt;$O$508,Tabla61311[[#This Row],[Tiempo_lineal (ns)]]&lt;$O$509)</f>
        <v>0</v>
      </c>
      <c r="AF466" s="6" t="b">
        <f>OR(Tabla61311[[#This Row],[Tiempo_normal (ns)]]&gt;$P$508,Tabla61311[[#This Row],[Tiempo_normal (ns)]]&lt;$P$509)</f>
        <v>0</v>
      </c>
    </row>
    <row r="467" spans="2:32" x14ac:dyDescent="0.3">
      <c r="B467">
        <v>464</v>
      </c>
      <c r="C467">
        <v>4486</v>
      </c>
      <c r="D467">
        <v>4073</v>
      </c>
      <c r="E467">
        <v>464</v>
      </c>
      <c r="F467">
        <v>37936</v>
      </c>
      <c r="G467">
        <v>37796</v>
      </c>
      <c r="H467">
        <v>464</v>
      </c>
      <c r="I467">
        <v>399853</v>
      </c>
      <c r="J467">
        <v>409586</v>
      </c>
      <c r="K467">
        <v>464</v>
      </c>
      <c r="L467" s="35">
        <v>4797860</v>
      </c>
      <c r="M467" s="35">
        <v>4155480</v>
      </c>
      <c r="N467">
        <v>464</v>
      </c>
      <c r="O467" s="35">
        <v>42103100</v>
      </c>
      <c r="P467" s="35">
        <v>40571100</v>
      </c>
      <c r="R467" s="7">
        <v>464</v>
      </c>
      <c r="S467" t="b">
        <f>OR(Tabla197[[#This Row],[Tiempo_lineal (ns)]]&gt;$C$508,Tabla197[[#This Row],[Tiempo_lineal (ns)]]&lt;$C$509)</f>
        <v>0</v>
      </c>
      <c r="T467" t="b">
        <f>OR(Tabla197[[#This Row],[Tiempo_normal (ns)]]&gt;$D$508,Tabla197[[#This Row],[Tiempo_normal (ns)]]&lt;$D$509)</f>
        <v>0</v>
      </c>
      <c r="U467" s="7">
        <v>464</v>
      </c>
      <c r="V467" t="b">
        <f>OR(Tabla3108[[#This Row],[Tiempo_lineal (ns)]]&gt;$F$508,Tabla3108[[#This Row],[Tiempo_lineal (ns)]]&lt;$F$509)</f>
        <v>0</v>
      </c>
      <c r="W467" t="b">
        <f>OR(Tabla3108[[#This Row],[Tiempo_normal (ns)]]&gt;$G$508,Tabla3108[[#This Row],[Tiempo_normal (ns)]]&lt;$G$509)</f>
        <v>0</v>
      </c>
      <c r="X467" s="7">
        <v>464</v>
      </c>
      <c r="Y467" t="b">
        <f>OR(Tabla4119[[#This Row],[Tiempo_lineal (ns)]]&gt;$I$508,Tabla4119[[#This Row],[Tiempo_lineal (ns)]]&lt;$I$509)</f>
        <v>0</v>
      </c>
      <c r="Z467" t="b">
        <f>OR(Tabla4119[[#This Row],[Tiempo_normal (ns)]]&gt;$J$508,Tabla4119[[#This Row],[Tiempo_normal (ns)]]&lt;$J$509)</f>
        <v>0</v>
      </c>
      <c r="AA467" s="7">
        <v>464</v>
      </c>
      <c r="AB467" t="b">
        <f>OR(Tabla51210[[#This Row],[Tiempo_lineal (ns)]]&gt;$L$508,Tabla51210[[#This Row],[Tiempo_lineal (ns)]]&lt;$L$509)</f>
        <v>1</v>
      </c>
      <c r="AC467" t="b">
        <f>OR(Tabla51210[[#This Row],[Tiempo_normal (ns)]]&gt;$M$508,Tabla51210[[#This Row],[Tiempo_normal (ns)]]&lt;$M$509)</f>
        <v>0</v>
      </c>
      <c r="AD467" s="7">
        <v>464</v>
      </c>
      <c r="AE467" t="b">
        <f>OR(Tabla61311[[#This Row],[Tiempo_lineal (ns)]]&gt;$O$508,Tabla61311[[#This Row],[Tiempo_lineal (ns)]]&lt;$O$509)</f>
        <v>0</v>
      </c>
      <c r="AF467" s="6" t="b">
        <f>OR(Tabla61311[[#This Row],[Tiempo_normal (ns)]]&gt;$P$508,Tabla61311[[#This Row],[Tiempo_normal (ns)]]&lt;$P$509)</f>
        <v>0</v>
      </c>
    </row>
    <row r="468" spans="2:32" x14ac:dyDescent="0.3">
      <c r="B468">
        <v>465</v>
      </c>
      <c r="C468">
        <v>4419</v>
      </c>
      <c r="D468">
        <v>3981</v>
      </c>
      <c r="E468">
        <v>465</v>
      </c>
      <c r="F468">
        <v>43685</v>
      </c>
      <c r="G468">
        <v>37912</v>
      </c>
      <c r="H468">
        <v>465</v>
      </c>
      <c r="I468">
        <v>415901</v>
      </c>
      <c r="J468">
        <v>385775</v>
      </c>
      <c r="K468">
        <v>465</v>
      </c>
      <c r="L468" s="35">
        <v>4148420</v>
      </c>
      <c r="M468" s="35">
        <v>4002200</v>
      </c>
      <c r="N468">
        <v>465</v>
      </c>
      <c r="O468" s="35">
        <v>41250400</v>
      </c>
      <c r="P468" s="35">
        <v>42345800</v>
      </c>
      <c r="R468" s="5">
        <v>465</v>
      </c>
      <c r="S468" t="b">
        <f>OR(Tabla197[[#This Row],[Tiempo_lineal (ns)]]&gt;$C$508,Tabla197[[#This Row],[Tiempo_lineal (ns)]]&lt;$C$509)</f>
        <v>0</v>
      </c>
      <c r="T468" t="b">
        <f>OR(Tabla197[[#This Row],[Tiempo_normal (ns)]]&gt;$D$508,Tabla197[[#This Row],[Tiempo_normal (ns)]]&lt;$D$509)</f>
        <v>0</v>
      </c>
      <c r="U468" s="5">
        <v>465</v>
      </c>
      <c r="V468" t="b">
        <f>OR(Tabla3108[[#This Row],[Tiempo_lineal (ns)]]&gt;$F$508,Tabla3108[[#This Row],[Tiempo_lineal (ns)]]&lt;$F$509)</f>
        <v>1</v>
      </c>
      <c r="W468" t="b">
        <f>OR(Tabla3108[[#This Row],[Tiempo_normal (ns)]]&gt;$G$508,Tabla3108[[#This Row],[Tiempo_normal (ns)]]&lt;$G$509)</f>
        <v>0</v>
      </c>
      <c r="X468" s="5">
        <v>465</v>
      </c>
      <c r="Y468" t="b">
        <f>OR(Tabla4119[[#This Row],[Tiempo_lineal (ns)]]&gt;$I$508,Tabla4119[[#This Row],[Tiempo_lineal (ns)]]&lt;$I$509)</f>
        <v>0</v>
      </c>
      <c r="Z468" t="b">
        <f>OR(Tabla4119[[#This Row],[Tiempo_normal (ns)]]&gt;$J$508,Tabla4119[[#This Row],[Tiempo_normal (ns)]]&lt;$J$509)</f>
        <v>0</v>
      </c>
      <c r="AA468" s="5">
        <v>465</v>
      </c>
      <c r="AB468" t="b">
        <f>OR(Tabla51210[[#This Row],[Tiempo_lineal (ns)]]&gt;$L$508,Tabla51210[[#This Row],[Tiempo_lineal (ns)]]&lt;$L$509)</f>
        <v>0</v>
      </c>
      <c r="AC468" t="b">
        <f>OR(Tabla51210[[#This Row],[Tiempo_normal (ns)]]&gt;$M$508,Tabla51210[[#This Row],[Tiempo_normal (ns)]]&lt;$M$509)</f>
        <v>0</v>
      </c>
      <c r="AD468" s="5">
        <v>465</v>
      </c>
      <c r="AE468" t="b">
        <f>OR(Tabla61311[[#This Row],[Tiempo_lineal (ns)]]&gt;$O$508,Tabla61311[[#This Row],[Tiempo_lineal (ns)]]&lt;$O$509)</f>
        <v>0</v>
      </c>
      <c r="AF468" s="6" t="b">
        <f>OR(Tabla61311[[#This Row],[Tiempo_normal (ns)]]&gt;$P$508,Tabla61311[[#This Row],[Tiempo_normal (ns)]]&lt;$P$509)</f>
        <v>0</v>
      </c>
    </row>
    <row r="469" spans="2:32" x14ac:dyDescent="0.3">
      <c r="B469">
        <v>466</v>
      </c>
      <c r="C469">
        <v>4489</v>
      </c>
      <c r="D469">
        <v>3993</v>
      </c>
      <c r="E469">
        <v>466</v>
      </c>
      <c r="F469">
        <v>41328</v>
      </c>
      <c r="G469">
        <v>38053</v>
      </c>
      <c r="H469">
        <v>466</v>
      </c>
      <c r="I469">
        <v>401093</v>
      </c>
      <c r="J469">
        <v>420569</v>
      </c>
      <c r="K469">
        <v>466</v>
      </c>
      <c r="L469" s="35">
        <v>4699190</v>
      </c>
      <c r="M469" s="35">
        <v>4651680</v>
      </c>
      <c r="N469">
        <v>466</v>
      </c>
      <c r="O469" s="35">
        <v>44076300</v>
      </c>
      <c r="P469" s="35">
        <v>40692300</v>
      </c>
      <c r="R469" s="7">
        <v>466</v>
      </c>
      <c r="S469" t="b">
        <f>OR(Tabla197[[#This Row],[Tiempo_lineal (ns)]]&gt;$C$508,Tabla197[[#This Row],[Tiempo_lineal (ns)]]&lt;$C$509)</f>
        <v>0</v>
      </c>
      <c r="T469" t="b">
        <f>OR(Tabla197[[#This Row],[Tiempo_normal (ns)]]&gt;$D$508,Tabla197[[#This Row],[Tiempo_normal (ns)]]&lt;$D$509)</f>
        <v>0</v>
      </c>
      <c r="U469" s="7">
        <v>466</v>
      </c>
      <c r="V469" t="b">
        <f>OR(Tabla3108[[#This Row],[Tiempo_lineal (ns)]]&gt;$F$508,Tabla3108[[#This Row],[Tiempo_lineal (ns)]]&lt;$F$509)</f>
        <v>0</v>
      </c>
      <c r="W469" t="b">
        <f>OR(Tabla3108[[#This Row],[Tiempo_normal (ns)]]&gt;$G$508,Tabla3108[[#This Row],[Tiempo_normal (ns)]]&lt;$G$509)</f>
        <v>0</v>
      </c>
      <c r="X469" s="7">
        <v>466</v>
      </c>
      <c r="Y469" t="b">
        <f>OR(Tabla4119[[#This Row],[Tiempo_lineal (ns)]]&gt;$I$508,Tabla4119[[#This Row],[Tiempo_lineal (ns)]]&lt;$I$509)</f>
        <v>0</v>
      </c>
      <c r="Z469" t="b">
        <f>OR(Tabla4119[[#This Row],[Tiempo_normal (ns)]]&gt;$J$508,Tabla4119[[#This Row],[Tiempo_normal (ns)]]&lt;$J$509)</f>
        <v>0</v>
      </c>
      <c r="AA469" s="7">
        <v>466</v>
      </c>
      <c r="AB469" t="b">
        <f>OR(Tabla51210[[#This Row],[Tiempo_lineal (ns)]]&gt;$L$508,Tabla51210[[#This Row],[Tiempo_lineal (ns)]]&lt;$L$509)</f>
        <v>1</v>
      </c>
      <c r="AC469" t="b">
        <f>OR(Tabla51210[[#This Row],[Tiempo_normal (ns)]]&gt;$M$508,Tabla51210[[#This Row],[Tiempo_normal (ns)]]&lt;$M$509)</f>
        <v>0</v>
      </c>
      <c r="AD469" s="7">
        <v>466</v>
      </c>
      <c r="AE469" t="b">
        <f>OR(Tabla61311[[#This Row],[Tiempo_lineal (ns)]]&gt;$O$508,Tabla61311[[#This Row],[Tiempo_lineal (ns)]]&lt;$O$509)</f>
        <v>0</v>
      </c>
      <c r="AF469" s="6" t="b">
        <f>OR(Tabla61311[[#This Row],[Tiempo_normal (ns)]]&gt;$P$508,Tabla61311[[#This Row],[Tiempo_normal (ns)]]&lt;$P$509)</f>
        <v>0</v>
      </c>
    </row>
    <row r="470" spans="2:32" x14ac:dyDescent="0.3">
      <c r="B470">
        <v>467</v>
      </c>
      <c r="C470">
        <v>4404</v>
      </c>
      <c r="D470">
        <v>4635</v>
      </c>
      <c r="E470">
        <v>467</v>
      </c>
      <c r="F470">
        <v>38336</v>
      </c>
      <c r="G470">
        <v>37866</v>
      </c>
      <c r="H470">
        <v>467</v>
      </c>
      <c r="I470">
        <v>403589</v>
      </c>
      <c r="J470">
        <v>679173</v>
      </c>
      <c r="K470">
        <v>467</v>
      </c>
      <c r="L470" s="35">
        <v>4096940</v>
      </c>
      <c r="M470" s="35">
        <v>3896860</v>
      </c>
      <c r="N470">
        <v>467</v>
      </c>
      <c r="O470" s="35">
        <v>41049700</v>
      </c>
      <c r="P470" s="35">
        <v>40880300</v>
      </c>
      <c r="R470" s="5">
        <v>467</v>
      </c>
      <c r="S470" t="b">
        <f>OR(Tabla197[[#This Row],[Tiempo_lineal (ns)]]&gt;$C$508,Tabla197[[#This Row],[Tiempo_lineal (ns)]]&lt;$C$509)</f>
        <v>0</v>
      </c>
      <c r="T470" t="b">
        <f>OR(Tabla197[[#This Row],[Tiempo_normal (ns)]]&gt;$D$508,Tabla197[[#This Row],[Tiempo_normal (ns)]]&lt;$D$509)</f>
        <v>0</v>
      </c>
      <c r="U470" s="5">
        <v>467</v>
      </c>
      <c r="V470" t="b">
        <f>OR(Tabla3108[[#This Row],[Tiempo_lineal (ns)]]&gt;$F$508,Tabla3108[[#This Row],[Tiempo_lineal (ns)]]&lt;$F$509)</f>
        <v>0</v>
      </c>
      <c r="W470" t="b">
        <f>OR(Tabla3108[[#This Row],[Tiempo_normal (ns)]]&gt;$G$508,Tabla3108[[#This Row],[Tiempo_normal (ns)]]&lt;$G$509)</f>
        <v>0</v>
      </c>
      <c r="X470" s="5">
        <v>467</v>
      </c>
      <c r="Y470" t="b">
        <f>OR(Tabla4119[[#This Row],[Tiempo_lineal (ns)]]&gt;$I$508,Tabla4119[[#This Row],[Tiempo_lineal (ns)]]&lt;$I$509)</f>
        <v>0</v>
      </c>
      <c r="Z470" t="b">
        <f>OR(Tabla4119[[#This Row],[Tiempo_normal (ns)]]&gt;$J$508,Tabla4119[[#This Row],[Tiempo_normal (ns)]]&lt;$J$509)</f>
        <v>1</v>
      </c>
      <c r="AA470" s="5">
        <v>467</v>
      </c>
      <c r="AB470" t="b">
        <f>OR(Tabla51210[[#This Row],[Tiempo_lineal (ns)]]&gt;$L$508,Tabla51210[[#This Row],[Tiempo_lineal (ns)]]&lt;$L$509)</f>
        <v>0</v>
      </c>
      <c r="AC470" t="b">
        <f>OR(Tabla51210[[#This Row],[Tiempo_normal (ns)]]&gt;$M$508,Tabla51210[[#This Row],[Tiempo_normal (ns)]]&lt;$M$509)</f>
        <v>0</v>
      </c>
      <c r="AD470" s="5">
        <v>467</v>
      </c>
      <c r="AE470" t="b">
        <f>OR(Tabla61311[[#This Row],[Tiempo_lineal (ns)]]&gt;$O$508,Tabla61311[[#This Row],[Tiempo_lineal (ns)]]&lt;$O$509)</f>
        <v>0</v>
      </c>
      <c r="AF470" s="6" t="b">
        <f>OR(Tabla61311[[#This Row],[Tiempo_normal (ns)]]&gt;$P$508,Tabla61311[[#This Row],[Tiempo_normal (ns)]]&lt;$P$509)</f>
        <v>0</v>
      </c>
    </row>
    <row r="471" spans="2:32" x14ac:dyDescent="0.3">
      <c r="B471">
        <v>468</v>
      </c>
      <c r="C471">
        <v>4638</v>
      </c>
      <c r="D471">
        <v>3965</v>
      </c>
      <c r="E471">
        <v>468</v>
      </c>
      <c r="F471">
        <v>38268</v>
      </c>
      <c r="G471">
        <v>37697</v>
      </c>
      <c r="H471">
        <v>468</v>
      </c>
      <c r="I471">
        <v>414205</v>
      </c>
      <c r="J471">
        <v>398048</v>
      </c>
      <c r="K471">
        <v>468</v>
      </c>
      <c r="L471" s="35">
        <v>4187360</v>
      </c>
      <c r="M471" s="35">
        <v>4082160</v>
      </c>
      <c r="N471">
        <v>468</v>
      </c>
      <c r="O471" s="35">
        <v>41658000</v>
      </c>
      <c r="P471" s="35">
        <v>41913800</v>
      </c>
      <c r="R471" s="7">
        <v>468</v>
      </c>
      <c r="S471" t="b">
        <f>OR(Tabla197[[#This Row],[Tiempo_lineal (ns)]]&gt;$C$508,Tabla197[[#This Row],[Tiempo_lineal (ns)]]&lt;$C$509)</f>
        <v>0</v>
      </c>
      <c r="T471" t="b">
        <f>OR(Tabla197[[#This Row],[Tiempo_normal (ns)]]&gt;$D$508,Tabla197[[#This Row],[Tiempo_normal (ns)]]&lt;$D$509)</f>
        <v>0</v>
      </c>
      <c r="U471" s="7">
        <v>468</v>
      </c>
      <c r="V471" t="b">
        <f>OR(Tabla3108[[#This Row],[Tiempo_lineal (ns)]]&gt;$F$508,Tabla3108[[#This Row],[Tiempo_lineal (ns)]]&lt;$F$509)</f>
        <v>0</v>
      </c>
      <c r="W471" t="b">
        <f>OR(Tabla3108[[#This Row],[Tiempo_normal (ns)]]&gt;$G$508,Tabla3108[[#This Row],[Tiempo_normal (ns)]]&lt;$G$509)</f>
        <v>0</v>
      </c>
      <c r="X471" s="7">
        <v>468</v>
      </c>
      <c r="Y471" t="b">
        <f>OR(Tabla4119[[#This Row],[Tiempo_lineal (ns)]]&gt;$I$508,Tabla4119[[#This Row],[Tiempo_lineal (ns)]]&lt;$I$509)</f>
        <v>0</v>
      </c>
      <c r="Z471" t="b">
        <f>OR(Tabla4119[[#This Row],[Tiempo_normal (ns)]]&gt;$J$508,Tabla4119[[#This Row],[Tiempo_normal (ns)]]&lt;$J$509)</f>
        <v>0</v>
      </c>
      <c r="AA471" s="7">
        <v>468</v>
      </c>
      <c r="AB471" t="b">
        <f>OR(Tabla51210[[#This Row],[Tiempo_lineal (ns)]]&gt;$L$508,Tabla51210[[#This Row],[Tiempo_lineal (ns)]]&lt;$L$509)</f>
        <v>0</v>
      </c>
      <c r="AC471" t="b">
        <f>OR(Tabla51210[[#This Row],[Tiempo_normal (ns)]]&gt;$M$508,Tabla51210[[#This Row],[Tiempo_normal (ns)]]&lt;$M$509)</f>
        <v>0</v>
      </c>
      <c r="AD471" s="7">
        <v>468</v>
      </c>
      <c r="AE471" t="b">
        <f>OR(Tabla61311[[#This Row],[Tiempo_lineal (ns)]]&gt;$O$508,Tabla61311[[#This Row],[Tiempo_lineal (ns)]]&lt;$O$509)</f>
        <v>0</v>
      </c>
      <c r="AF471" s="6" t="b">
        <f>OR(Tabla61311[[#This Row],[Tiempo_normal (ns)]]&gt;$P$508,Tabla61311[[#This Row],[Tiempo_normal (ns)]]&lt;$P$509)</f>
        <v>0</v>
      </c>
    </row>
    <row r="472" spans="2:32" x14ac:dyDescent="0.3">
      <c r="B472">
        <v>469</v>
      </c>
      <c r="C472">
        <v>4869</v>
      </c>
      <c r="D472">
        <v>4131</v>
      </c>
      <c r="E472">
        <v>469</v>
      </c>
      <c r="F472">
        <v>38331</v>
      </c>
      <c r="G472">
        <v>158954</v>
      </c>
      <c r="H472">
        <v>469</v>
      </c>
      <c r="I472">
        <v>420298</v>
      </c>
      <c r="J472">
        <v>428465</v>
      </c>
      <c r="K472">
        <v>469</v>
      </c>
      <c r="L472" s="35">
        <v>4151890</v>
      </c>
      <c r="M472" s="35">
        <v>4386660</v>
      </c>
      <c r="N472">
        <v>469</v>
      </c>
      <c r="O472" s="35">
        <v>40303300</v>
      </c>
      <c r="P472" s="35">
        <v>42232800</v>
      </c>
      <c r="R472" s="5">
        <v>469</v>
      </c>
      <c r="S472" t="b">
        <f>OR(Tabla197[[#This Row],[Tiempo_lineal (ns)]]&gt;$C$508,Tabla197[[#This Row],[Tiempo_lineal (ns)]]&lt;$C$509)</f>
        <v>0</v>
      </c>
      <c r="T472" t="b">
        <f>OR(Tabla197[[#This Row],[Tiempo_normal (ns)]]&gt;$D$508,Tabla197[[#This Row],[Tiempo_normal (ns)]]&lt;$D$509)</f>
        <v>0</v>
      </c>
      <c r="U472" s="5">
        <v>469</v>
      </c>
      <c r="V472" t="b">
        <f>OR(Tabla3108[[#This Row],[Tiempo_lineal (ns)]]&gt;$F$508,Tabla3108[[#This Row],[Tiempo_lineal (ns)]]&lt;$F$509)</f>
        <v>0</v>
      </c>
      <c r="W472" t="b">
        <f>OR(Tabla3108[[#This Row],[Tiempo_normal (ns)]]&gt;$G$508,Tabla3108[[#This Row],[Tiempo_normal (ns)]]&lt;$G$509)</f>
        <v>1</v>
      </c>
      <c r="X472" s="5">
        <v>469</v>
      </c>
      <c r="Y472" t="b">
        <f>OR(Tabla4119[[#This Row],[Tiempo_lineal (ns)]]&gt;$I$508,Tabla4119[[#This Row],[Tiempo_lineal (ns)]]&lt;$I$509)</f>
        <v>0</v>
      </c>
      <c r="Z472" t="b">
        <f>OR(Tabla4119[[#This Row],[Tiempo_normal (ns)]]&gt;$J$508,Tabla4119[[#This Row],[Tiempo_normal (ns)]]&lt;$J$509)</f>
        <v>0</v>
      </c>
      <c r="AA472" s="5">
        <v>469</v>
      </c>
      <c r="AB472" t="b">
        <f>OR(Tabla51210[[#This Row],[Tiempo_lineal (ns)]]&gt;$L$508,Tabla51210[[#This Row],[Tiempo_lineal (ns)]]&lt;$L$509)</f>
        <v>0</v>
      </c>
      <c r="AC472" t="b">
        <f>OR(Tabla51210[[#This Row],[Tiempo_normal (ns)]]&gt;$M$508,Tabla51210[[#This Row],[Tiempo_normal (ns)]]&lt;$M$509)</f>
        <v>0</v>
      </c>
      <c r="AD472" s="5">
        <v>469</v>
      </c>
      <c r="AE472" t="b">
        <f>OR(Tabla61311[[#This Row],[Tiempo_lineal (ns)]]&gt;$O$508,Tabla61311[[#This Row],[Tiempo_lineal (ns)]]&lt;$O$509)</f>
        <v>0</v>
      </c>
      <c r="AF472" s="6" t="b">
        <f>OR(Tabla61311[[#This Row],[Tiempo_normal (ns)]]&gt;$P$508,Tabla61311[[#This Row],[Tiempo_normal (ns)]]&lt;$P$509)</f>
        <v>0</v>
      </c>
    </row>
    <row r="473" spans="2:32" x14ac:dyDescent="0.3">
      <c r="B473">
        <v>470</v>
      </c>
      <c r="C473">
        <v>4361</v>
      </c>
      <c r="D473">
        <v>4492</v>
      </c>
      <c r="E473">
        <v>470</v>
      </c>
      <c r="F473">
        <v>46877</v>
      </c>
      <c r="G473">
        <v>38846</v>
      </c>
      <c r="H473">
        <v>470</v>
      </c>
      <c r="I473">
        <v>387209</v>
      </c>
      <c r="J473">
        <v>374182</v>
      </c>
      <c r="K473">
        <v>470</v>
      </c>
      <c r="L473" s="35">
        <v>4459580</v>
      </c>
      <c r="M473" s="35">
        <v>4020230</v>
      </c>
      <c r="N473">
        <v>470</v>
      </c>
      <c r="O473" s="35">
        <v>42491600</v>
      </c>
      <c r="P473" s="35">
        <v>40823700</v>
      </c>
      <c r="R473" s="7">
        <v>470</v>
      </c>
      <c r="S473" t="b">
        <f>OR(Tabla197[[#This Row],[Tiempo_lineal (ns)]]&gt;$C$508,Tabla197[[#This Row],[Tiempo_lineal (ns)]]&lt;$C$509)</f>
        <v>0</v>
      </c>
      <c r="T473" t="b">
        <f>OR(Tabla197[[#This Row],[Tiempo_normal (ns)]]&gt;$D$508,Tabla197[[#This Row],[Tiempo_normal (ns)]]&lt;$D$509)</f>
        <v>0</v>
      </c>
      <c r="U473" s="7">
        <v>470</v>
      </c>
      <c r="V473" t="b">
        <f>OR(Tabla3108[[#This Row],[Tiempo_lineal (ns)]]&gt;$F$508,Tabla3108[[#This Row],[Tiempo_lineal (ns)]]&lt;$F$509)</f>
        <v>1</v>
      </c>
      <c r="W473" t="b">
        <f>OR(Tabla3108[[#This Row],[Tiempo_normal (ns)]]&gt;$G$508,Tabla3108[[#This Row],[Tiempo_normal (ns)]]&lt;$G$509)</f>
        <v>0</v>
      </c>
      <c r="X473" s="7">
        <v>470</v>
      </c>
      <c r="Y473" t="b">
        <f>OR(Tabla4119[[#This Row],[Tiempo_lineal (ns)]]&gt;$I$508,Tabla4119[[#This Row],[Tiempo_lineal (ns)]]&lt;$I$509)</f>
        <v>0</v>
      </c>
      <c r="Z473" t="b">
        <f>OR(Tabla4119[[#This Row],[Tiempo_normal (ns)]]&gt;$J$508,Tabla4119[[#This Row],[Tiempo_normal (ns)]]&lt;$J$509)</f>
        <v>0</v>
      </c>
      <c r="AA473" s="7">
        <v>470</v>
      </c>
      <c r="AB473" t="b">
        <f>OR(Tabla51210[[#This Row],[Tiempo_lineal (ns)]]&gt;$L$508,Tabla51210[[#This Row],[Tiempo_lineal (ns)]]&lt;$L$509)</f>
        <v>0</v>
      </c>
      <c r="AC473" t="b">
        <f>OR(Tabla51210[[#This Row],[Tiempo_normal (ns)]]&gt;$M$508,Tabla51210[[#This Row],[Tiempo_normal (ns)]]&lt;$M$509)</f>
        <v>0</v>
      </c>
      <c r="AD473" s="7">
        <v>470</v>
      </c>
      <c r="AE473" t="b">
        <f>OR(Tabla61311[[#This Row],[Tiempo_lineal (ns)]]&gt;$O$508,Tabla61311[[#This Row],[Tiempo_lineal (ns)]]&lt;$O$509)</f>
        <v>0</v>
      </c>
      <c r="AF473" s="6" t="b">
        <f>OR(Tabla61311[[#This Row],[Tiempo_normal (ns)]]&gt;$P$508,Tabla61311[[#This Row],[Tiempo_normal (ns)]]&lt;$P$509)</f>
        <v>0</v>
      </c>
    </row>
    <row r="474" spans="2:32" x14ac:dyDescent="0.3">
      <c r="B474">
        <v>471</v>
      </c>
      <c r="C474">
        <v>4423</v>
      </c>
      <c r="D474">
        <v>3991</v>
      </c>
      <c r="E474">
        <v>471</v>
      </c>
      <c r="F474">
        <v>39014</v>
      </c>
      <c r="G474">
        <v>37489</v>
      </c>
      <c r="H474">
        <v>471</v>
      </c>
      <c r="I474">
        <v>384360</v>
      </c>
      <c r="J474">
        <v>374644</v>
      </c>
      <c r="K474">
        <v>471</v>
      </c>
      <c r="L474" s="35">
        <v>4124170</v>
      </c>
      <c r="M474" s="35">
        <v>4070190</v>
      </c>
      <c r="N474">
        <v>471</v>
      </c>
      <c r="O474" s="35">
        <v>43350900</v>
      </c>
      <c r="P474" s="35">
        <v>48492500</v>
      </c>
      <c r="R474" s="5">
        <v>471</v>
      </c>
      <c r="S474" t="b">
        <f>OR(Tabla197[[#This Row],[Tiempo_lineal (ns)]]&gt;$C$508,Tabla197[[#This Row],[Tiempo_lineal (ns)]]&lt;$C$509)</f>
        <v>0</v>
      </c>
      <c r="T474" t="b">
        <f>OR(Tabla197[[#This Row],[Tiempo_normal (ns)]]&gt;$D$508,Tabla197[[#This Row],[Tiempo_normal (ns)]]&lt;$D$509)</f>
        <v>0</v>
      </c>
      <c r="U474" s="5">
        <v>471</v>
      </c>
      <c r="V474" t="b">
        <f>OR(Tabla3108[[#This Row],[Tiempo_lineal (ns)]]&gt;$F$508,Tabla3108[[#This Row],[Tiempo_lineal (ns)]]&lt;$F$509)</f>
        <v>0</v>
      </c>
      <c r="W474" t="b">
        <f>OR(Tabla3108[[#This Row],[Tiempo_normal (ns)]]&gt;$G$508,Tabla3108[[#This Row],[Tiempo_normal (ns)]]&lt;$G$509)</f>
        <v>0</v>
      </c>
      <c r="X474" s="5">
        <v>471</v>
      </c>
      <c r="Y474" t="b">
        <f>OR(Tabla4119[[#This Row],[Tiempo_lineal (ns)]]&gt;$I$508,Tabla4119[[#This Row],[Tiempo_lineal (ns)]]&lt;$I$509)</f>
        <v>0</v>
      </c>
      <c r="Z474" t="b">
        <f>OR(Tabla4119[[#This Row],[Tiempo_normal (ns)]]&gt;$J$508,Tabla4119[[#This Row],[Tiempo_normal (ns)]]&lt;$J$509)</f>
        <v>0</v>
      </c>
      <c r="AA474" s="5">
        <v>471</v>
      </c>
      <c r="AB474" t="b">
        <f>OR(Tabla51210[[#This Row],[Tiempo_lineal (ns)]]&gt;$L$508,Tabla51210[[#This Row],[Tiempo_lineal (ns)]]&lt;$L$509)</f>
        <v>0</v>
      </c>
      <c r="AC474" t="b">
        <f>OR(Tabla51210[[#This Row],[Tiempo_normal (ns)]]&gt;$M$508,Tabla51210[[#This Row],[Tiempo_normal (ns)]]&lt;$M$509)</f>
        <v>0</v>
      </c>
      <c r="AD474" s="5">
        <v>471</v>
      </c>
      <c r="AE474" t="b">
        <f>OR(Tabla61311[[#This Row],[Tiempo_lineal (ns)]]&gt;$O$508,Tabla61311[[#This Row],[Tiempo_lineal (ns)]]&lt;$O$509)</f>
        <v>0</v>
      </c>
      <c r="AF474" s="6" t="b">
        <f>OR(Tabla61311[[#This Row],[Tiempo_normal (ns)]]&gt;$P$508,Tabla61311[[#This Row],[Tiempo_normal (ns)]]&lt;$P$509)</f>
        <v>1</v>
      </c>
    </row>
    <row r="475" spans="2:32" x14ac:dyDescent="0.3">
      <c r="B475">
        <v>472</v>
      </c>
      <c r="C475">
        <v>4592</v>
      </c>
      <c r="D475">
        <v>3876</v>
      </c>
      <c r="E475">
        <v>472</v>
      </c>
      <c r="F475">
        <v>39401</v>
      </c>
      <c r="G475">
        <v>43216</v>
      </c>
      <c r="H475">
        <v>472</v>
      </c>
      <c r="I475">
        <v>394193</v>
      </c>
      <c r="J475">
        <v>381449</v>
      </c>
      <c r="K475">
        <v>472</v>
      </c>
      <c r="L475" s="35">
        <v>4027580</v>
      </c>
      <c r="M475" s="35">
        <v>4110240</v>
      </c>
      <c r="N475">
        <v>472</v>
      </c>
      <c r="O475" s="35">
        <v>44892700</v>
      </c>
      <c r="P475" s="35">
        <v>41866400</v>
      </c>
      <c r="R475" s="7">
        <v>472</v>
      </c>
      <c r="S475" t="b">
        <f>OR(Tabla197[[#This Row],[Tiempo_lineal (ns)]]&gt;$C$508,Tabla197[[#This Row],[Tiempo_lineal (ns)]]&lt;$C$509)</f>
        <v>0</v>
      </c>
      <c r="T475" t="b">
        <f>OR(Tabla197[[#This Row],[Tiempo_normal (ns)]]&gt;$D$508,Tabla197[[#This Row],[Tiempo_normal (ns)]]&lt;$D$509)</f>
        <v>0</v>
      </c>
      <c r="U475" s="7">
        <v>472</v>
      </c>
      <c r="V475" t="b">
        <f>OR(Tabla3108[[#This Row],[Tiempo_lineal (ns)]]&gt;$F$508,Tabla3108[[#This Row],[Tiempo_lineal (ns)]]&lt;$F$509)</f>
        <v>0</v>
      </c>
      <c r="W475" t="b">
        <f>OR(Tabla3108[[#This Row],[Tiempo_normal (ns)]]&gt;$G$508,Tabla3108[[#This Row],[Tiempo_normal (ns)]]&lt;$G$509)</f>
        <v>1</v>
      </c>
      <c r="X475" s="7">
        <v>472</v>
      </c>
      <c r="Y475" t="b">
        <f>OR(Tabla4119[[#This Row],[Tiempo_lineal (ns)]]&gt;$I$508,Tabla4119[[#This Row],[Tiempo_lineal (ns)]]&lt;$I$509)</f>
        <v>0</v>
      </c>
      <c r="Z475" t="b">
        <f>OR(Tabla4119[[#This Row],[Tiempo_normal (ns)]]&gt;$J$508,Tabla4119[[#This Row],[Tiempo_normal (ns)]]&lt;$J$509)</f>
        <v>0</v>
      </c>
      <c r="AA475" s="7">
        <v>472</v>
      </c>
      <c r="AB475" t="b">
        <f>OR(Tabla51210[[#This Row],[Tiempo_lineal (ns)]]&gt;$L$508,Tabla51210[[#This Row],[Tiempo_lineal (ns)]]&lt;$L$509)</f>
        <v>0</v>
      </c>
      <c r="AC475" t="b">
        <f>OR(Tabla51210[[#This Row],[Tiempo_normal (ns)]]&gt;$M$508,Tabla51210[[#This Row],[Tiempo_normal (ns)]]&lt;$M$509)</f>
        <v>0</v>
      </c>
      <c r="AD475" s="7">
        <v>472</v>
      </c>
      <c r="AE475" t="b">
        <f>OR(Tabla61311[[#This Row],[Tiempo_lineal (ns)]]&gt;$O$508,Tabla61311[[#This Row],[Tiempo_lineal (ns)]]&lt;$O$509)</f>
        <v>0</v>
      </c>
      <c r="AF475" s="6" t="b">
        <f>OR(Tabla61311[[#This Row],[Tiempo_normal (ns)]]&gt;$P$508,Tabla61311[[#This Row],[Tiempo_normal (ns)]]&lt;$P$509)</f>
        <v>0</v>
      </c>
    </row>
    <row r="476" spans="2:32" x14ac:dyDescent="0.3">
      <c r="B476">
        <v>473</v>
      </c>
      <c r="C476">
        <v>5362</v>
      </c>
      <c r="D476">
        <v>5145</v>
      </c>
      <c r="E476">
        <v>473</v>
      </c>
      <c r="F476">
        <v>39536</v>
      </c>
      <c r="G476">
        <v>37999</v>
      </c>
      <c r="H476">
        <v>473</v>
      </c>
      <c r="I476">
        <v>389071</v>
      </c>
      <c r="J476">
        <v>384026</v>
      </c>
      <c r="K476">
        <v>473</v>
      </c>
      <c r="L476" s="35">
        <v>4265820</v>
      </c>
      <c r="M476" s="35">
        <v>4272360</v>
      </c>
      <c r="N476">
        <v>473</v>
      </c>
      <c r="O476" s="35">
        <v>43490200</v>
      </c>
      <c r="P476" s="35">
        <v>40290200</v>
      </c>
      <c r="R476" s="5">
        <v>473</v>
      </c>
      <c r="S476" t="b">
        <f>OR(Tabla197[[#This Row],[Tiempo_lineal (ns)]]&gt;$C$508,Tabla197[[#This Row],[Tiempo_lineal (ns)]]&lt;$C$509)</f>
        <v>0</v>
      </c>
      <c r="T476" t="b">
        <f>OR(Tabla197[[#This Row],[Tiempo_normal (ns)]]&gt;$D$508,Tabla197[[#This Row],[Tiempo_normal (ns)]]&lt;$D$509)</f>
        <v>0</v>
      </c>
      <c r="U476" s="5">
        <v>473</v>
      </c>
      <c r="V476" t="b">
        <f>OR(Tabla3108[[#This Row],[Tiempo_lineal (ns)]]&gt;$F$508,Tabla3108[[#This Row],[Tiempo_lineal (ns)]]&lt;$F$509)</f>
        <v>0</v>
      </c>
      <c r="W476" t="b">
        <f>OR(Tabla3108[[#This Row],[Tiempo_normal (ns)]]&gt;$G$508,Tabla3108[[#This Row],[Tiempo_normal (ns)]]&lt;$G$509)</f>
        <v>0</v>
      </c>
      <c r="X476" s="5">
        <v>473</v>
      </c>
      <c r="Y476" t="b">
        <f>OR(Tabla4119[[#This Row],[Tiempo_lineal (ns)]]&gt;$I$508,Tabla4119[[#This Row],[Tiempo_lineal (ns)]]&lt;$I$509)</f>
        <v>0</v>
      </c>
      <c r="Z476" t="b">
        <f>OR(Tabla4119[[#This Row],[Tiempo_normal (ns)]]&gt;$J$508,Tabla4119[[#This Row],[Tiempo_normal (ns)]]&lt;$J$509)</f>
        <v>0</v>
      </c>
      <c r="AA476" s="5">
        <v>473</v>
      </c>
      <c r="AB476" t="b">
        <f>OR(Tabla51210[[#This Row],[Tiempo_lineal (ns)]]&gt;$L$508,Tabla51210[[#This Row],[Tiempo_lineal (ns)]]&lt;$L$509)</f>
        <v>0</v>
      </c>
      <c r="AC476" t="b">
        <f>OR(Tabla51210[[#This Row],[Tiempo_normal (ns)]]&gt;$M$508,Tabla51210[[#This Row],[Tiempo_normal (ns)]]&lt;$M$509)</f>
        <v>0</v>
      </c>
      <c r="AD476" s="5">
        <v>473</v>
      </c>
      <c r="AE476" t="b">
        <f>OR(Tabla61311[[#This Row],[Tiempo_lineal (ns)]]&gt;$O$508,Tabla61311[[#This Row],[Tiempo_lineal (ns)]]&lt;$O$509)</f>
        <v>0</v>
      </c>
      <c r="AF476" s="6" t="b">
        <f>OR(Tabla61311[[#This Row],[Tiempo_normal (ns)]]&gt;$P$508,Tabla61311[[#This Row],[Tiempo_normal (ns)]]&lt;$P$509)</f>
        <v>0</v>
      </c>
    </row>
    <row r="477" spans="2:32" x14ac:dyDescent="0.3">
      <c r="B477">
        <v>474</v>
      </c>
      <c r="C477">
        <v>4651</v>
      </c>
      <c r="D477">
        <v>3977</v>
      </c>
      <c r="E477">
        <v>474</v>
      </c>
      <c r="F477">
        <v>40047</v>
      </c>
      <c r="G477">
        <v>38314</v>
      </c>
      <c r="H477">
        <v>474</v>
      </c>
      <c r="I477">
        <v>412635</v>
      </c>
      <c r="J477">
        <v>385286</v>
      </c>
      <c r="K477">
        <v>474</v>
      </c>
      <c r="L477" s="35">
        <v>4185580</v>
      </c>
      <c r="M477" s="35">
        <v>4723410</v>
      </c>
      <c r="N477">
        <v>474</v>
      </c>
      <c r="O477" s="35">
        <v>45135400</v>
      </c>
      <c r="P477" s="35">
        <v>43658500</v>
      </c>
      <c r="R477" s="7">
        <v>474</v>
      </c>
      <c r="S477" t="b">
        <f>OR(Tabla197[[#This Row],[Tiempo_lineal (ns)]]&gt;$C$508,Tabla197[[#This Row],[Tiempo_lineal (ns)]]&lt;$C$509)</f>
        <v>0</v>
      </c>
      <c r="T477" t="b">
        <f>OR(Tabla197[[#This Row],[Tiempo_normal (ns)]]&gt;$D$508,Tabla197[[#This Row],[Tiempo_normal (ns)]]&lt;$D$509)</f>
        <v>0</v>
      </c>
      <c r="U477" s="7">
        <v>474</v>
      </c>
      <c r="V477" t="b">
        <f>OR(Tabla3108[[#This Row],[Tiempo_lineal (ns)]]&gt;$F$508,Tabla3108[[#This Row],[Tiempo_lineal (ns)]]&lt;$F$509)</f>
        <v>0</v>
      </c>
      <c r="W477" t="b">
        <f>OR(Tabla3108[[#This Row],[Tiempo_normal (ns)]]&gt;$G$508,Tabla3108[[#This Row],[Tiempo_normal (ns)]]&lt;$G$509)</f>
        <v>0</v>
      </c>
      <c r="X477" s="7">
        <v>474</v>
      </c>
      <c r="Y477" t="b">
        <f>OR(Tabla4119[[#This Row],[Tiempo_lineal (ns)]]&gt;$I$508,Tabla4119[[#This Row],[Tiempo_lineal (ns)]]&lt;$I$509)</f>
        <v>0</v>
      </c>
      <c r="Z477" t="b">
        <f>OR(Tabla4119[[#This Row],[Tiempo_normal (ns)]]&gt;$J$508,Tabla4119[[#This Row],[Tiempo_normal (ns)]]&lt;$J$509)</f>
        <v>0</v>
      </c>
      <c r="AA477" s="7">
        <v>474</v>
      </c>
      <c r="AB477" t="b">
        <f>OR(Tabla51210[[#This Row],[Tiempo_lineal (ns)]]&gt;$L$508,Tabla51210[[#This Row],[Tiempo_lineal (ns)]]&lt;$L$509)</f>
        <v>0</v>
      </c>
      <c r="AC477" t="b">
        <f>OR(Tabla51210[[#This Row],[Tiempo_normal (ns)]]&gt;$M$508,Tabla51210[[#This Row],[Tiempo_normal (ns)]]&lt;$M$509)</f>
        <v>1</v>
      </c>
      <c r="AD477" s="7">
        <v>474</v>
      </c>
      <c r="AE477" t="b">
        <f>OR(Tabla61311[[#This Row],[Tiempo_lineal (ns)]]&gt;$O$508,Tabla61311[[#This Row],[Tiempo_lineal (ns)]]&lt;$O$509)</f>
        <v>0</v>
      </c>
      <c r="AF477" s="6" t="b">
        <f>OR(Tabla61311[[#This Row],[Tiempo_normal (ns)]]&gt;$P$508,Tabla61311[[#This Row],[Tiempo_normal (ns)]]&lt;$P$509)</f>
        <v>0</v>
      </c>
    </row>
    <row r="478" spans="2:32" x14ac:dyDescent="0.3">
      <c r="B478">
        <v>475</v>
      </c>
      <c r="C478">
        <v>4635</v>
      </c>
      <c r="D478">
        <v>4380</v>
      </c>
      <c r="E478">
        <v>475</v>
      </c>
      <c r="F478">
        <v>39682</v>
      </c>
      <c r="G478">
        <v>38500</v>
      </c>
      <c r="H478">
        <v>475</v>
      </c>
      <c r="I478">
        <v>403924</v>
      </c>
      <c r="J478">
        <v>376446</v>
      </c>
      <c r="K478">
        <v>475</v>
      </c>
      <c r="L478" s="35">
        <v>3977170</v>
      </c>
      <c r="M478" s="35">
        <v>3973580</v>
      </c>
      <c r="N478">
        <v>475</v>
      </c>
      <c r="O478" s="35">
        <v>40631900</v>
      </c>
      <c r="P478" s="35">
        <v>40873000</v>
      </c>
      <c r="R478" s="5">
        <v>475</v>
      </c>
      <c r="S478" t="b">
        <f>OR(Tabla197[[#This Row],[Tiempo_lineal (ns)]]&gt;$C$508,Tabla197[[#This Row],[Tiempo_lineal (ns)]]&lt;$C$509)</f>
        <v>0</v>
      </c>
      <c r="T478" t="b">
        <f>OR(Tabla197[[#This Row],[Tiempo_normal (ns)]]&gt;$D$508,Tabla197[[#This Row],[Tiempo_normal (ns)]]&lt;$D$509)</f>
        <v>0</v>
      </c>
      <c r="U478" s="5">
        <v>475</v>
      </c>
      <c r="V478" t="b">
        <f>OR(Tabla3108[[#This Row],[Tiempo_lineal (ns)]]&gt;$F$508,Tabla3108[[#This Row],[Tiempo_lineal (ns)]]&lt;$F$509)</f>
        <v>0</v>
      </c>
      <c r="W478" t="b">
        <f>OR(Tabla3108[[#This Row],[Tiempo_normal (ns)]]&gt;$G$508,Tabla3108[[#This Row],[Tiempo_normal (ns)]]&lt;$G$509)</f>
        <v>0</v>
      </c>
      <c r="X478" s="5">
        <v>475</v>
      </c>
      <c r="Y478" t="b">
        <f>OR(Tabla4119[[#This Row],[Tiempo_lineal (ns)]]&gt;$I$508,Tabla4119[[#This Row],[Tiempo_lineal (ns)]]&lt;$I$509)</f>
        <v>0</v>
      </c>
      <c r="Z478" t="b">
        <f>OR(Tabla4119[[#This Row],[Tiempo_normal (ns)]]&gt;$J$508,Tabla4119[[#This Row],[Tiempo_normal (ns)]]&lt;$J$509)</f>
        <v>0</v>
      </c>
      <c r="AA478" s="5">
        <v>475</v>
      </c>
      <c r="AB478" t="b">
        <f>OR(Tabla51210[[#This Row],[Tiempo_lineal (ns)]]&gt;$L$508,Tabla51210[[#This Row],[Tiempo_lineal (ns)]]&lt;$L$509)</f>
        <v>0</v>
      </c>
      <c r="AC478" t="b">
        <f>OR(Tabla51210[[#This Row],[Tiempo_normal (ns)]]&gt;$M$508,Tabla51210[[#This Row],[Tiempo_normal (ns)]]&lt;$M$509)</f>
        <v>0</v>
      </c>
      <c r="AD478" s="5">
        <v>475</v>
      </c>
      <c r="AE478" t="b">
        <f>OR(Tabla61311[[#This Row],[Tiempo_lineal (ns)]]&gt;$O$508,Tabla61311[[#This Row],[Tiempo_lineal (ns)]]&lt;$O$509)</f>
        <v>0</v>
      </c>
      <c r="AF478" s="6" t="b">
        <f>OR(Tabla61311[[#This Row],[Tiempo_normal (ns)]]&gt;$P$508,Tabla61311[[#This Row],[Tiempo_normal (ns)]]&lt;$P$509)</f>
        <v>0</v>
      </c>
    </row>
    <row r="479" spans="2:32" x14ac:dyDescent="0.3">
      <c r="B479">
        <v>476</v>
      </c>
      <c r="C479">
        <v>5598</v>
      </c>
      <c r="D479">
        <v>4612</v>
      </c>
      <c r="E479">
        <v>476</v>
      </c>
      <c r="F479">
        <v>40437</v>
      </c>
      <c r="G479">
        <v>38318</v>
      </c>
      <c r="H479">
        <v>476</v>
      </c>
      <c r="I479">
        <v>392027</v>
      </c>
      <c r="J479">
        <v>419110</v>
      </c>
      <c r="K479">
        <v>476</v>
      </c>
      <c r="L479" s="35">
        <v>4871990</v>
      </c>
      <c r="M479" s="35">
        <v>4180050</v>
      </c>
      <c r="N479">
        <v>476</v>
      </c>
      <c r="O479" s="35">
        <v>41449400</v>
      </c>
      <c r="P479" s="35">
        <v>45050600</v>
      </c>
      <c r="R479" s="7">
        <v>476</v>
      </c>
      <c r="S479" t="b">
        <f>OR(Tabla197[[#This Row],[Tiempo_lineal (ns)]]&gt;$C$508,Tabla197[[#This Row],[Tiempo_lineal (ns)]]&lt;$C$509)</f>
        <v>0</v>
      </c>
      <c r="T479" t="b">
        <f>OR(Tabla197[[#This Row],[Tiempo_normal (ns)]]&gt;$D$508,Tabla197[[#This Row],[Tiempo_normal (ns)]]&lt;$D$509)</f>
        <v>0</v>
      </c>
      <c r="U479" s="7">
        <v>476</v>
      </c>
      <c r="V479" t="b">
        <f>OR(Tabla3108[[#This Row],[Tiempo_lineal (ns)]]&gt;$F$508,Tabla3108[[#This Row],[Tiempo_lineal (ns)]]&lt;$F$509)</f>
        <v>0</v>
      </c>
      <c r="W479" t="b">
        <f>OR(Tabla3108[[#This Row],[Tiempo_normal (ns)]]&gt;$G$508,Tabla3108[[#This Row],[Tiempo_normal (ns)]]&lt;$G$509)</f>
        <v>0</v>
      </c>
      <c r="X479" s="7">
        <v>476</v>
      </c>
      <c r="Y479" t="b">
        <f>OR(Tabla4119[[#This Row],[Tiempo_lineal (ns)]]&gt;$I$508,Tabla4119[[#This Row],[Tiempo_lineal (ns)]]&lt;$I$509)</f>
        <v>0</v>
      </c>
      <c r="Z479" t="b">
        <f>OR(Tabla4119[[#This Row],[Tiempo_normal (ns)]]&gt;$J$508,Tabla4119[[#This Row],[Tiempo_normal (ns)]]&lt;$J$509)</f>
        <v>0</v>
      </c>
      <c r="AA479" s="7">
        <v>476</v>
      </c>
      <c r="AB479" t="b">
        <f>OR(Tabla51210[[#This Row],[Tiempo_lineal (ns)]]&gt;$L$508,Tabla51210[[#This Row],[Tiempo_lineal (ns)]]&lt;$L$509)</f>
        <v>1</v>
      </c>
      <c r="AC479" t="b">
        <f>OR(Tabla51210[[#This Row],[Tiempo_normal (ns)]]&gt;$M$508,Tabla51210[[#This Row],[Tiempo_normal (ns)]]&lt;$M$509)</f>
        <v>0</v>
      </c>
      <c r="AD479" s="7">
        <v>476</v>
      </c>
      <c r="AE479" t="b">
        <f>OR(Tabla61311[[#This Row],[Tiempo_lineal (ns)]]&gt;$O$508,Tabla61311[[#This Row],[Tiempo_lineal (ns)]]&lt;$O$509)</f>
        <v>0</v>
      </c>
      <c r="AF479" s="6" t="b">
        <f>OR(Tabla61311[[#This Row],[Tiempo_normal (ns)]]&gt;$P$508,Tabla61311[[#This Row],[Tiempo_normal (ns)]]&lt;$P$509)</f>
        <v>0</v>
      </c>
    </row>
    <row r="480" spans="2:32" x14ac:dyDescent="0.3">
      <c r="B480">
        <v>477</v>
      </c>
      <c r="C480">
        <v>5076</v>
      </c>
      <c r="D480">
        <v>4568</v>
      </c>
      <c r="E480">
        <v>477</v>
      </c>
      <c r="F480">
        <v>40730</v>
      </c>
      <c r="G480">
        <v>41355</v>
      </c>
      <c r="H480">
        <v>477</v>
      </c>
      <c r="I480">
        <v>402440</v>
      </c>
      <c r="J480">
        <v>389940</v>
      </c>
      <c r="K480">
        <v>477</v>
      </c>
      <c r="L480" s="35">
        <v>3980070</v>
      </c>
      <c r="M480" s="35">
        <v>4170010</v>
      </c>
      <c r="N480">
        <v>477</v>
      </c>
      <c r="O480" s="35">
        <v>41767600</v>
      </c>
      <c r="P480" s="35">
        <v>43335500</v>
      </c>
      <c r="R480" s="5">
        <v>477</v>
      </c>
      <c r="S480" t="b">
        <f>OR(Tabla197[[#This Row],[Tiempo_lineal (ns)]]&gt;$C$508,Tabla197[[#This Row],[Tiempo_lineal (ns)]]&lt;$C$509)</f>
        <v>0</v>
      </c>
      <c r="T480" t="b">
        <f>OR(Tabla197[[#This Row],[Tiempo_normal (ns)]]&gt;$D$508,Tabla197[[#This Row],[Tiempo_normal (ns)]]&lt;$D$509)</f>
        <v>0</v>
      </c>
      <c r="U480" s="5">
        <v>477</v>
      </c>
      <c r="V480" t="b">
        <f>OR(Tabla3108[[#This Row],[Tiempo_lineal (ns)]]&gt;$F$508,Tabla3108[[#This Row],[Tiempo_lineal (ns)]]&lt;$F$509)</f>
        <v>0</v>
      </c>
      <c r="W480" t="b">
        <f>OR(Tabla3108[[#This Row],[Tiempo_normal (ns)]]&gt;$G$508,Tabla3108[[#This Row],[Tiempo_normal (ns)]]&lt;$G$509)</f>
        <v>1</v>
      </c>
      <c r="X480" s="5">
        <v>477</v>
      </c>
      <c r="Y480" t="b">
        <f>OR(Tabla4119[[#This Row],[Tiempo_lineal (ns)]]&gt;$I$508,Tabla4119[[#This Row],[Tiempo_lineal (ns)]]&lt;$I$509)</f>
        <v>0</v>
      </c>
      <c r="Z480" t="b">
        <f>OR(Tabla4119[[#This Row],[Tiempo_normal (ns)]]&gt;$J$508,Tabla4119[[#This Row],[Tiempo_normal (ns)]]&lt;$J$509)</f>
        <v>0</v>
      </c>
      <c r="AA480" s="5">
        <v>477</v>
      </c>
      <c r="AB480" t="b">
        <f>OR(Tabla51210[[#This Row],[Tiempo_lineal (ns)]]&gt;$L$508,Tabla51210[[#This Row],[Tiempo_lineal (ns)]]&lt;$L$509)</f>
        <v>0</v>
      </c>
      <c r="AC480" t="b">
        <f>OR(Tabla51210[[#This Row],[Tiempo_normal (ns)]]&gt;$M$508,Tabla51210[[#This Row],[Tiempo_normal (ns)]]&lt;$M$509)</f>
        <v>0</v>
      </c>
      <c r="AD480" s="5">
        <v>477</v>
      </c>
      <c r="AE480" t="b">
        <f>OR(Tabla61311[[#This Row],[Tiempo_lineal (ns)]]&gt;$O$508,Tabla61311[[#This Row],[Tiempo_lineal (ns)]]&lt;$O$509)</f>
        <v>0</v>
      </c>
      <c r="AF480" s="6" t="b">
        <f>OR(Tabla61311[[#This Row],[Tiempo_normal (ns)]]&gt;$P$508,Tabla61311[[#This Row],[Tiempo_normal (ns)]]&lt;$P$509)</f>
        <v>0</v>
      </c>
    </row>
    <row r="481" spans="2:32" x14ac:dyDescent="0.3">
      <c r="B481">
        <v>478</v>
      </c>
      <c r="C481">
        <v>5005</v>
      </c>
      <c r="D481">
        <v>4430</v>
      </c>
      <c r="E481">
        <v>478</v>
      </c>
      <c r="F481">
        <v>40287</v>
      </c>
      <c r="G481">
        <v>37795</v>
      </c>
      <c r="H481">
        <v>478</v>
      </c>
      <c r="I481">
        <v>389799</v>
      </c>
      <c r="J481">
        <v>408771</v>
      </c>
      <c r="K481">
        <v>478</v>
      </c>
      <c r="L481" s="35">
        <v>4183210</v>
      </c>
      <c r="M481" s="35">
        <v>4858970</v>
      </c>
      <c r="N481">
        <v>478</v>
      </c>
      <c r="O481" s="35">
        <v>41716200</v>
      </c>
      <c r="P481" s="35">
        <v>62837500</v>
      </c>
      <c r="R481" s="7">
        <v>478</v>
      </c>
      <c r="S481" t="b">
        <f>OR(Tabla197[[#This Row],[Tiempo_lineal (ns)]]&gt;$C$508,Tabla197[[#This Row],[Tiempo_lineal (ns)]]&lt;$C$509)</f>
        <v>0</v>
      </c>
      <c r="T481" t="b">
        <f>OR(Tabla197[[#This Row],[Tiempo_normal (ns)]]&gt;$D$508,Tabla197[[#This Row],[Tiempo_normal (ns)]]&lt;$D$509)</f>
        <v>0</v>
      </c>
      <c r="U481" s="7">
        <v>478</v>
      </c>
      <c r="V481" t="b">
        <f>OR(Tabla3108[[#This Row],[Tiempo_lineal (ns)]]&gt;$F$508,Tabla3108[[#This Row],[Tiempo_lineal (ns)]]&lt;$F$509)</f>
        <v>0</v>
      </c>
      <c r="W481" t="b">
        <f>OR(Tabla3108[[#This Row],[Tiempo_normal (ns)]]&gt;$G$508,Tabla3108[[#This Row],[Tiempo_normal (ns)]]&lt;$G$509)</f>
        <v>0</v>
      </c>
      <c r="X481" s="7">
        <v>478</v>
      </c>
      <c r="Y481" t="b">
        <f>OR(Tabla4119[[#This Row],[Tiempo_lineal (ns)]]&gt;$I$508,Tabla4119[[#This Row],[Tiempo_lineal (ns)]]&lt;$I$509)</f>
        <v>0</v>
      </c>
      <c r="Z481" t="b">
        <f>OR(Tabla4119[[#This Row],[Tiempo_normal (ns)]]&gt;$J$508,Tabla4119[[#This Row],[Tiempo_normal (ns)]]&lt;$J$509)</f>
        <v>0</v>
      </c>
      <c r="AA481" s="7">
        <v>478</v>
      </c>
      <c r="AB481" t="b">
        <f>OR(Tabla51210[[#This Row],[Tiempo_lineal (ns)]]&gt;$L$508,Tabla51210[[#This Row],[Tiempo_lineal (ns)]]&lt;$L$509)</f>
        <v>0</v>
      </c>
      <c r="AC481" t="b">
        <f>OR(Tabla51210[[#This Row],[Tiempo_normal (ns)]]&gt;$M$508,Tabla51210[[#This Row],[Tiempo_normal (ns)]]&lt;$M$509)</f>
        <v>1</v>
      </c>
      <c r="AD481" s="7">
        <v>478</v>
      </c>
      <c r="AE481" t="b">
        <f>OR(Tabla61311[[#This Row],[Tiempo_lineal (ns)]]&gt;$O$508,Tabla61311[[#This Row],[Tiempo_lineal (ns)]]&lt;$O$509)</f>
        <v>0</v>
      </c>
      <c r="AF481" s="6" t="b">
        <f>OR(Tabla61311[[#This Row],[Tiempo_normal (ns)]]&gt;$P$508,Tabla61311[[#This Row],[Tiempo_normal (ns)]]&lt;$P$509)</f>
        <v>1</v>
      </c>
    </row>
    <row r="482" spans="2:32" x14ac:dyDescent="0.3">
      <c r="B482">
        <v>479</v>
      </c>
      <c r="C482">
        <v>5096</v>
      </c>
      <c r="D482">
        <v>4691</v>
      </c>
      <c r="E482">
        <v>479</v>
      </c>
      <c r="F482">
        <v>39978</v>
      </c>
      <c r="G482">
        <v>38017</v>
      </c>
      <c r="H482">
        <v>479</v>
      </c>
      <c r="I482">
        <v>387359</v>
      </c>
      <c r="J482">
        <v>384332</v>
      </c>
      <c r="K482">
        <v>479</v>
      </c>
      <c r="L482" s="35">
        <v>4064090</v>
      </c>
      <c r="M482" s="35">
        <v>4254940</v>
      </c>
      <c r="N482">
        <v>479</v>
      </c>
      <c r="O482" s="35">
        <v>43495300</v>
      </c>
      <c r="P482" s="35">
        <v>40242600</v>
      </c>
      <c r="R482" s="5">
        <v>479</v>
      </c>
      <c r="S482" t="b">
        <f>OR(Tabla197[[#This Row],[Tiempo_lineal (ns)]]&gt;$C$508,Tabla197[[#This Row],[Tiempo_lineal (ns)]]&lt;$C$509)</f>
        <v>0</v>
      </c>
      <c r="T482" t="b">
        <f>OR(Tabla197[[#This Row],[Tiempo_normal (ns)]]&gt;$D$508,Tabla197[[#This Row],[Tiempo_normal (ns)]]&lt;$D$509)</f>
        <v>0</v>
      </c>
      <c r="U482" s="5">
        <v>479</v>
      </c>
      <c r="V482" t="b">
        <f>OR(Tabla3108[[#This Row],[Tiempo_lineal (ns)]]&gt;$F$508,Tabla3108[[#This Row],[Tiempo_lineal (ns)]]&lt;$F$509)</f>
        <v>0</v>
      </c>
      <c r="W482" t="b">
        <f>OR(Tabla3108[[#This Row],[Tiempo_normal (ns)]]&gt;$G$508,Tabla3108[[#This Row],[Tiempo_normal (ns)]]&lt;$G$509)</f>
        <v>0</v>
      </c>
      <c r="X482" s="5">
        <v>479</v>
      </c>
      <c r="Y482" t="b">
        <f>OR(Tabla4119[[#This Row],[Tiempo_lineal (ns)]]&gt;$I$508,Tabla4119[[#This Row],[Tiempo_lineal (ns)]]&lt;$I$509)</f>
        <v>0</v>
      </c>
      <c r="Z482" t="b">
        <f>OR(Tabla4119[[#This Row],[Tiempo_normal (ns)]]&gt;$J$508,Tabla4119[[#This Row],[Tiempo_normal (ns)]]&lt;$J$509)</f>
        <v>0</v>
      </c>
      <c r="AA482" s="5">
        <v>479</v>
      </c>
      <c r="AB482" t="b">
        <f>OR(Tabla51210[[#This Row],[Tiempo_lineal (ns)]]&gt;$L$508,Tabla51210[[#This Row],[Tiempo_lineal (ns)]]&lt;$L$509)</f>
        <v>0</v>
      </c>
      <c r="AC482" t="b">
        <f>OR(Tabla51210[[#This Row],[Tiempo_normal (ns)]]&gt;$M$508,Tabla51210[[#This Row],[Tiempo_normal (ns)]]&lt;$M$509)</f>
        <v>0</v>
      </c>
      <c r="AD482" s="5">
        <v>479</v>
      </c>
      <c r="AE482" t="b">
        <f>OR(Tabla61311[[#This Row],[Tiempo_lineal (ns)]]&gt;$O$508,Tabla61311[[#This Row],[Tiempo_lineal (ns)]]&lt;$O$509)</f>
        <v>0</v>
      </c>
      <c r="AF482" s="6" t="b">
        <f>OR(Tabla61311[[#This Row],[Tiempo_normal (ns)]]&gt;$P$508,Tabla61311[[#This Row],[Tiempo_normal (ns)]]&lt;$P$509)</f>
        <v>0</v>
      </c>
    </row>
    <row r="483" spans="2:32" x14ac:dyDescent="0.3">
      <c r="B483">
        <v>480</v>
      </c>
      <c r="C483">
        <v>5859</v>
      </c>
      <c r="D483">
        <v>4402</v>
      </c>
      <c r="E483">
        <v>480</v>
      </c>
      <c r="F483">
        <v>38946</v>
      </c>
      <c r="G483">
        <v>38054</v>
      </c>
      <c r="H483">
        <v>480</v>
      </c>
      <c r="I483">
        <v>404221</v>
      </c>
      <c r="J483">
        <v>386114</v>
      </c>
      <c r="K483">
        <v>480</v>
      </c>
      <c r="L483" s="35">
        <v>4099590</v>
      </c>
      <c r="M483" s="35">
        <v>4093110</v>
      </c>
      <c r="N483">
        <v>480</v>
      </c>
      <c r="O483" s="35">
        <v>41953600</v>
      </c>
      <c r="P483" s="35">
        <v>43198000</v>
      </c>
      <c r="R483" s="7">
        <v>480</v>
      </c>
      <c r="S483" t="b">
        <f>OR(Tabla197[[#This Row],[Tiempo_lineal (ns)]]&gt;$C$508,Tabla197[[#This Row],[Tiempo_lineal (ns)]]&lt;$C$509)</f>
        <v>0</v>
      </c>
      <c r="T483" t="b">
        <f>OR(Tabla197[[#This Row],[Tiempo_normal (ns)]]&gt;$D$508,Tabla197[[#This Row],[Tiempo_normal (ns)]]&lt;$D$509)</f>
        <v>0</v>
      </c>
      <c r="U483" s="7">
        <v>480</v>
      </c>
      <c r="V483" t="b">
        <f>OR(Tabla3108[[#This Row],[Tiempo_lineal (ns)]]&gt;$F$508,Tabla3108[[#This Row],[Tiempo_lineal (ns)]]&lt;$F$509)</f>
        <v>0</v>
      </c>
      <c r="W483" t="b">
        <f>OR(Tabla3108[[#This Row],[Tiempo_normal (ns)]]&gt;$G$508,Tabla3108[[#This Row],[Tiempo_normal (ns)]]&lt;$G$509)</f>
        <v>0</v>
      </c>
      <c r="X483" s="7">
        <v>480</v>
      </c>
      <c r="Y483" t="b">
        <f>OR(Tabla4119[[#This Row],[Tiempo_lineal (ns)]]&gt;$I$508,Tabla4119[[#This Row],[Tiempo_lineal (ns)]]&lt;$I$509)</f>
        <v>0</v>
      </c>
      <c r="Z483" t="b">
        <f>OR(Tabla4119[[#This Row],[Tiempo_normal (ns)]]&gt;$J$508,Tabla4119[[#This Row],[Tiempo_normal (ns)]]&lt;$J$509)</f>
        <v>0</v>
      </c>
      <c r="AA483" s="7">
        <v>480</v>
      </c>
      <c r="AB483" t="b">
        <f>OR(Tabla51210[[#This Row],[Tiempo_lineal (ns)]]&gt;$L$508,Tabla51210[[#This Row],[Tiempo_lineal (ns)]]&lt;$L$509)</f>
        <v>0</v>
      </c>
      <c r="AC483" t="b">
        <f>OR(Tabla51210[[#This Row],[Tiempo_normal (ns)]]&gt;$M$508,Tabla51210[[#This Row],[Tiempo_normal (ns)]]&lt;$M$509)</f>
        <v>0</v>
      </c>
      <c r="AD483" s="7">
        <v>480</v>
      </c>
      <c r="AE483" t="b">
        <f>OR(Tabla61311[[#This Row],[Tiempo_lineal (ns)]]&gt;$O$508,Tabla61311[[#This Row],[Tiempo_lineal (ns)]]&lt;$O$509)</f>
        <v>0</v>
      </c>
      <c r="AF483" s="6" t="b">
        <f>OR(Tabla61311[[#This Row],[Tiempo_normal (ns)]]&gt;$P$508,Tabla61311[[#This Row],[Tiempo_normal (ns)]]&lt;$P$509)</f>
        <v>0</v>
      </c>
    </row>
    <row r="484" spans="2:32" x14ac:dyDescent="0.3">
      <c r="B484">
        <v>481</v>
      </c>
      <c r="C484">
        <v>5267</v>
      </c>
      <c r="D484">
        <v>4585</v>
      </c>
      <c r="E484">
        <v>481</v>
      </c>
      <c r="F484">
        <v>38502</v>
      </c>
      <c r="G484">
        <v>37568</v>
      </c>
      <c r="H484">
        <v>481</v>
      </c>
      <c r="I484">
        <v>389167</v>
      </c>
      <c r="J484">
        <v>377841</v>
      </c>
      <c r="K484">
        <v>481</v>
      </c>
      <c r="L484" s="35">
        <v>4304520</v>
      </c>
      <c r="M484" s="35">
        <v>4016820</v>
      </c>
      <c r="N484">
        <v>481</v>
      </c>
      <c r="O484" s="35">
        <v>61083300</v>
      </c>
      <c r="P484" s="35">
        <v>41827900</v>
      </c>
      <c r="R484" s="5">
        <v>481</v>
      </c>
      <c r="S484" t="b">
        <f>OR(Tabla197[[#This Row],[Tiempo_lineal (ns)]]&gt;$C$508,Tabla197[[#This Row],[Tiempo_lineal (ns)]]&lt;$C$509)</f>
        <v>0</v>
      </c>
      <c r="T484" t="b">
        <f>OR(Tabla197[[#This Row],[Tiempo_normal (ns)]]&gt;$D$508,Tabla197[[#This Row],[Tiempo_normal (ns)]]&lt;$D$509)</f>
        <v>0</v>
      </c>
      <c r="U484" s="5">
        <v>481</v>
      </c>
      <c r="V484" t="b">
        <f>OR(Tabla3108[[#This Row],[Tiempo_lineal (ns)]]&gt;$F$508,Tabla3108[[#This Row],[Tiempo_lineal (ns)]]&lt;$F$509)</f>
        <v>0</v>
      </c>
      <c r="W484" t="b">
        <f>OR(Tabla3108[[#This Row],[Tiempo_normal (ns)]]&gt;$G$508,Tabla3108[[#This Row],[Tiempo_normal (ns)]]&lt;$G$509)</f>
        <v>0</v>
      </c>
      <c r="X484" s="5">
        <v>481</v>
      </c>
      <c r="Y484" t="b">
        <f>OR(Tabla4119[[#This Row],[Tiempo_lineal (ns)]]&gt;$I$508,Tabla4119[[#This Row],[Tiempo_lineal (ns)]]&lt;$I$509)</f>
        <v>0</v>
      </c>
      <c r="Z484" t="b">
        <f>OR(Tabla4119[[#This Row],[Tiempo_normal (ns)]]&gt;$J$508,Tabla4119[[#This Row],[Tiempo_normal (ns)]]&lt;$J$509)</f>
        <v>0</v>
      </c>
      <c r="AA484" s="5">
        <v>481</v>
      </c>
      <c r="AB484" t="b">
        <f>OR(Tabla51210[[#This Row],[Tiempo_lineal (ns)]]&gt;$L$508,Tabla51210[[#This Row],[Tiempo_lineal (ns)]]&lt;$L$509)</f>
        <v>0</v>
      </c>
      <c r="AC484" t="b">
        <f>OR(Tabla51210[[#This Row],[Tiempo_normal (ns)]]&gt;$M$508,Tabla51210[[#This Row],[Tiempo_normal (ns)]]&lt;$M$509)</f>
        <v>0</v>
      </c>
      <c r="AD484" s="5">
        <v>481</v>
      </c>
      <c r="AE484" t="b">
        <f>OR(Tabla61311[[#This Row],[Tiempo_lineal (ns)]]&gt;$O$508,Tabla61311[[#This Row],[Tiempo_lineal (ns)]]&lt;$O$509)</f>
        <v>1</v>
      </c>
      <c r="AF484" s="6" t="b">
        <f>OR(Tabla61311[[#This Row],[Tiempo_normal (ns)]]&gt;$P$508,Tabla61311[[#This Row],[Tiempo_normal (ns)]]&lt;$P$509)</f>
        <v>0</v>
      </c>
    </row>
    <row r="485" spans="2:32" x14ac:dyDescent="0.3">
      <c r="B485">
        <v>482</v>
      </c>
      <c r="C485">
        <v>5306</v>
      </c>
      <c r="D485">
        <v>5116</v>
      </c>
      <c r="E485">
        <v>482</v>
      </c>
      <c r="F485">
        <v>38922</v>
      </c>
      <c r="G485">
        <v>37435</v>
      </c>
      <c r="H485">
        <v>482</v>
      </c>
      <c r="I485">
        <v>423699</v>
      </c>
      <c r="J485">
        <v>420368</v>
      </c>
      <c r="K485">
        <v>482</v>
      </c>
      <c r="L485" s="35">
        <v>4484420</v>
      </c>
      <c r="M485" s="35">
        <v>3889580</v>
      </c>
      <c r="N485">
        <v>482</v>
      </c>
      <c r="O485" s="35">
        <v>41379300</v>
      </c>
      <c r="P485" s="35">
        <v>40220900</v>
      </c>
      <c r="R485" s="7">
        <v>482</v>
      </c>
      <c r="S485" t="b">
        <f>OR(Tabla197[[#This Row],[Tiempo_lineal (ns)]]&gt;$C$508,Tabla197[[#This Row],[Tiempo_lineal (ns)]]&lt;$C$509)</f>
        <v>0</v>
      </c>
      <c r="T485" t="b">
        <f>OR(Tabla197[[#This Row],[Tiempo_normal (ns)]]&gt;$D$508,Tabla197[[#This Row],[Tiempo_normal (ns)]]&lt;$D$509)</f>
        <v>0</v>
      </c>
      <c r="U485" s="7">
        <v>482</v>
      </c>
      <c r="V485" t="b">
        <f>OR(Tabla3108[[#This Row],[Tiempo_lineal (ns)]]&gt;$F$508,Tabla3108[[#This Row],[Tiempo_lineal (ns)]]&lt;$F$509)</f>
        <v>0</v>
      </c>
      <c r="W485" t="b">
        <f>OR(Tabla3108[[#This Row],[Tiempo_normal (ns)]]&gt;$G$508,Tabla3108[[#This Row],[Tiempo_normal (ns)]]&lt;$G$509)</f>
        <v>0</v>
      </c>
      <c r="X485" s="7">
        <v>482</v>
      </c>
      <c r="Y485" t="b">
        <f>OR(Tabla4119[[#This Row],[Tiempo_lineal (ns)]]&gt;$I$508,Tabla4119[[#This Row],[Tiempo_lineal (ns)]]&lt;$I$509)</f>
        <v>0</v>
      </c>
      <c r="Z485" t="b">
        <f>OR(Tabla4119[[#This Row],[Tiempo_normal (ns)]]&gt;$J$508,Tabla4119[[#This Row],[Tiempo_normal (ns)]]&lt;$J$509)</f>
        <v>0</v>
      </c>
      <c r="AA485" s="7">
        <v>482</v>
      </c>
      <c r="AB485" t="b">
        <f>OR(Tabla51210[[#This Row],[Tiempo_lineal (ns)]]&gt;$L$508,Tabla51210[[#This Row],[Tiempo_lineal (ns)]]&lt;$L$509)</f>
        <v>0</v>
      </c>
      <c r="AC485" t="b">
        <f>OR(Tabla51210[[#This Row],[Tiempo_normal (ns)]]&gt;$M$508,Tabla51210[[#This Row],[Tiempo_normal (ns)]]&lt;$M$509)</f>
        <v>0</v>
      </c>
      <c r="AD485" s="7">
        <v>482</v>
      </c>
      <c r="AE485" t="b">
        <f>OR(Tabla61311[[#This Row],[Tiempo_lineal (ns)]]&gt;$O$508,Tabla61311[[#This Row],[Tiempo_lineal (ns)]]&lt;$O$509)</f>
        <v>0</v>
      </c>
      <c r="AF485" s="6" t="b">
        <f>OR(Tabla61311[[#This Row],[Tiempo_normal (ns)]]&gt;$P$508,Tabla61311[[#This Row],[Tiempo_normal (ns)]]&lt;$P$509)</f>
        <v>0</v>
      </c>
    </row>
    <row r="486" spans="2:32" x14ac:dyDescent="0.3">
      <c r="B486">
        <v>483</v>
      </c>
      <c r="C486">
        <v>5537</v>
      </c>
      <c r="D486">
        <v>4973</v>
      </c>
      <c r="E486">
        <v>483</v>
      </c>
      <c r="F486">
        <v>38744</v>
      </c>
      <c r="G486">
        <v>37590</v>
      </c>
      <c r="H486">
        <v>483</v>
      </c>
      <c r="I486">
        <v>388085</v>
      </c>
      <c r="J486">
        <v>397217</v>
      </c>
      <c r="K486">
        <v>483</v>
      </c>
      <c r="L486" s="35">
        <v>4091190</v>
      </c>
      <c r="M486" s="35">
        <v>4403010</v>
      </c>
      <c r="N486">
        <v>483</v>
      </c>
      <c r="O486" s="35">
        <v>42031700</v>
      </c>
      <c r="P486" s="35">
        <v>41120600</v>
      </c>
      <c r="R486" s="5">
        <v>483</v>
      </c>
      <c r="S486" t="b">
        <f>OR(Tabla197[[#This Row],[Tiempo_lineal (ns)]]&gt;$C$508,Tabla197[[#This Row],[Tiempo_lineal (ns)]]&lt;$C$509)</f>
        <v>0</v>
      </c>
      <c r="T486" t="b">
        <f>OR(Tabla197[[#This Row],[Tiempo_normal (ns)]]&gt;$D$508,Tabla197[[#This Row],[Tiempo_normal (ns)]]&lt;$D$509)</f>
        <v>0</v>
      </c>
      <c r="U486" s="5">
        <v>483</v>
      </c>
      <c r="V486" t="b">
        <f>OR(Tabla3108[[#This Row],[Tiempo_lineal (ns)]]&gt;$F$508,Tabla3108[[#This Row],[Tiempo_lineal (ns)]]&lt;$F$509)</f>
        <v>0</v>
      </c>
      <c r="W486" t="b">
        <f>OR(Tabla3108[[#This Row],[Tiempo_normal (ns)]]&gt;$G$508,Tabla3108[[#This Row],[Tiempo_normal (ns)]]&lt;$G$509)</f>
        <v>0</v>
      </c>
      <c r="X486" s="5">
        <v>483</v>
      </c>
      <c r="Y486" t="b">
        <f>OR(Tabla4119[[#This Row],[Tiempo_lineal (ns)]]&gt;$I$508,Tabla4119[[#This Row],[Tiempo_lineal (ns)]]&lt;$I$509)</f>
        <v>0</v>
      </c>
      <c r="Z486" t="b">
        <f>OR(Tabla4119[[#This Row],[Tiempo_normal (ns)]]&gt;$J$508,Tabla4119[[#This Row],[Tiempo_normal (ns)]]&lt;$J$509)</f>
        <v>0</v>
      </c>
      <c r="AA486" s="5">
        <v>483</v>
      </c>
      <c r="AB486" t="b">
        <f>OR(Tabla51210[[#This Row],[Tiempo_lineal (ns)]]&gt;$L$508,Tabla51210[[#This Row],[Tiempo_lineal (ns)]]&lt;$L$509)</f>
        <v>0</v>
      </c>
      <c r="AC486" t="b">
        <f>OR(Tabla51210[[#This Row],[Tiempo_normal (ns)]]&gt;$M$508,Tabla51210[[#This Row],[Tiempo_normal (ns)]]&lt;$M$509)</f>
        <v>0</v>
      </c>
      <c r="AD486" s="5">
        <v>483</v>
      </c>
      <c r="AE486" t="b">
        <f>OR(Tabla61311[[#This Row],[Tiempo_lineal (ns)]]&gt;$O$508,Tabla61311[[#This Row],[Tiempo_lineal (ns)]]&lt;$O$509)</f>
        <v>0</v>
      </c>
      <c r="AF486" s="6" t="b">
        <f>OR(Tabla61311[[#This Row],[Tiempo_normal (ns)]]&gt;$P$508,Tabla61311[[#This Row],[Tiempo_normal (ns)]]&lt;$P$509)</f>
        <v>0</v>
      </c>
    </row>
    <row r="487" spans="2:32" x14ac:dyDescent="0.3">
      <c r="B487">
        <v>484</v>
      </c>
      <c r="C487">
        <v>15798</v>
      </c>
      <c r="D487">
        <v>4223</v>
      </c>
      <c r="E487">
        <v>484</v>
      </c>
      <c r="F487">
        <v>39476</v>
      </c>
      <c r="G487">
        <v>37993</v>
      </c>
      <c r="H487">
        <v>484</v>
      </c>
      <c r="I487">
        <v>515694</v>
      </c>
      <c r="J487">
        <v>395836</v>
      </c>
      <c r="K487">
        <v>484</v>
      </c>
      <c r="L487" s="35">
        <v>4232120</v>
      </c>
      <c r="M487" s="35">
        <v>3884500</v>
      </c>
      <c r="N487">
        <v>484</v>
      </c>
      <c r="O487" s="35">
        <v>41861000</v>
      </c>
      <c r="P487" s="35">
        <v>39541600</v>
      </c>
      <c r="R487" s="7">
        <v>484</v>
      </c>
      <c r="S487" t="b">
        <f>OR(Tabla197[[#This Row],[Tiempo_lineal (ns)]]&gt;$C$508,Tabla197[[#This Row],[Tiempo_lineal (ns)]]&lt;$C$509)</f>
        <v>1</v>
      </c>
      <c r="T487" t="b">
        <f>OR(Tabla197[[#This Row],[Tiempo_normal (ns)]]&gt;$D$508,Tabla197[[#This Row],[Tiempo_normal (ns)]]&lt;$D$509)</f>
        <v>0</v>
      </c>
      <c r="U487" s="7">
        <v>484</v>
      </c>
      <c r="V487" t="b">
        <f>OR(Tabla3108[[#This Row],[Tiempo_lineal (ns)]]&gt;$F$508,Tabla3108[[#This Row],[Tiempo_lineal (ns)]]&lt;$F$509)</f>
        <v>0</v>
      </c>
      <c r="W487" t="b">
        <f>OR(Tabla3108[[#This Row],[Tiempo_normal (ns)]]&gt;$G$508,Tabla3108[[#This Row],[Tiempo_normal (ns)]]&lt;$G$509)</f>
        <v>0</v>
      </c>
      <c r="X487" s="7">
        <v>484</v>
      </c>
      <c r="Y487" t="b">
        <f>OR(Tabla4119[[#This Row],[Tiempo_lineal (ns)]]&gt;$I$508,Tabla4119[[#This Row],[Tiempo_lineal (ns)]]&lt;$I$509)</f>
        <v>1</v>
      </c>
      <c r="Z487" t="b">
        <f>OR(Tabla4119[[#This Row],[Tiempo_normal (ns)]]&gt;$J$508,Tabla4119[[#This Row],[Tiempo_normal (ns)]]&lt;$J$509)</f>
        <v>0</v>
      </c>
      <c r="AA487" s="7">
        <v>484</v>
      </c>
      <c r="AB487" t="b">
        <f>OR(Tabla51210[[#This Row],[Tiempo_lineal (ns)]]&gt;$L$508,Tabla51210[[#This Row],[Tiempo_lineal (ns)]]&lt;$L$509)</f>
        <v>0</v>
      </c>
      <c r="AC487" t="b">
        <f>OR(Tabla51210[[#This Row],[Tiempo_normal (ns)]]&gt;$M$508,Tabla51210[[#This Row],[Tiempo_normal (ns)]]&lt;$M$509)</f>
        <v>0</v>
      </c>
      <c r="AD487" s="7">
        <v>484</v>
      </c>
      <c r="AE487" t="b">
        <f>OR(Tabla61311[[#This Row],[Tiempo_lineal (ns)]]&gt;$O$508,Tabla61311[[#This Row],[Tiempo_lineal (ns)]]&lt;$O$509)</f>
        <v>0</v>
      </c>
      <c r="AF487" s="6" t="b">
        <f>OR(Tabla61311[[#This Row],[Tiempo_normal (ns)]]&gt;$P$508,Tabla61311[[#This Row],[Tiempo_normal (ns)]]&lt;$P$509)</f>
        <v>0</v>
      </c>
    </row>
    <row r="488" spans="2:32" x14ac:dyDescent="0.3">
      <c r="B488">
        <v>485</v>
      </c>
      <c r="C488">
        <v>4895</v>
      </c>
      <c r="D488">
        <v>4252</v>
      </c>
      <c r="E488">
        <v>485</v>
      </c>
      <c r="F488">
        <v>39948</v>
      </c>
      <c r="G488">
        <v>38375</v>
      </c>
      <c r="H488">
        <v>485</v>
      </c>
      <c r="I488">
        <v>390129</v>
      </c>
      <c r="J488">
        <v>380256</v>
      </c>
      <c r="K488">
        <v>485</v>
      </c>
      <c r="L488" s="35">
        <v>4275720</v>
      </c>
      <c r="M488" s="35">
        <v>4256170</v>
      </c>
      <c r="N488">
        <v>485</v>
      </c>
      <c r="O488" s="35">
        <v>41591900</v>
      </c>
      <c r="P488" s="35">
        <v>40583300</v>
      </c>
      <c r="R488" s="5">
        <v>485</v>
      </c>
      <c r="S488" t="b">
        <f>OR(Tabla197[[#This Row],[Tiempo_lineal (ns)]]&gt;$C$508,Tabla197[[#This Row],[Tiempo_lineal (ns)]]&lt;$C$509)</f>
        <v>0</v>
      </c>
      <c r="T488" t="b">
        <f>OR(Tabla197[[#This Row],[Tiempo_normal (ns)]]&gt;$D$508,Tabla197[[#This Row],[Tiempo_normal (ns)]]&lt;$D$509)</f>
        <v>0</v>
      </c>
      <c r="U488" s="5">
        <v>485</v>
      </c>
      <c r="V488" t="b">
        <f>OR(Tabla3108[[#This Row],[Tiempo_lineal (ns)]]&gt;$F$508,Tabla3108[[#This Row],[Tiempo_lineal (ns)]]&lt;$F$509)</f>
        <v>0</v>
      </c>
      <c r="W488" t="b">
        <f>OR(Tabla3108[[#This Row],[Tiempo_normal (ns)]]&gt;$G$508,Tabla3108[[#This Row],[Tiempo_normal (ns)]]&lt;$G$509)</f>
        <v>0</v>
      </c>
      <c r="X488" s="5">
        <v>485</v>
      </c>
      <c r="Y488" t="b">
        <f>OR(Tabla4119[[#This Row],[Tiempo_lineal (ns)]]&gt;$I$508,Tabla4119[[#This Row],[Tiempo_lineal (ns)]]&lt;$I$509)</f>
        <v>0</v>
      </c>
      <c r="Z488" t="b">
        <f>OR(Tabla4119[[#This Row],[Tiempo_normal (ns)]]&gt;$J$508,Tabla4119[[#This Row],[Tiempo_normal (ns)]]&lt;$J$509)</f>
        <v>0</v>
      </c>
      <c r="AA488" s="5">
        <v>485</v>
      </c>
      <c r="AB488" t="b">
        <f>OR(Tabla51210[[#This Row],[Tiempo_lineal (ns)]]&gt;$L$508,Tabla51210[[#This Row],[Tiempo_lineal (ns)]]&lt;$L$509)</f>
        <v>0</v>
      </c>
      <c r="AC488" t="b">
        <f>OR(Tabla51210[[#This Row],[Tiempo_normal (ns)]]&gt;$M$508,Tabla51210[[#This Row],[Tiempo_normal (ns)]]&lt;$M$509)</f>
        <v>0</v>
      </c>
      <c r="AD488" s="5">
        <v>485</v>
      </c>
      <c r="AE488" t="b">
        <f>OR(Tabla61311[[#This Row],[Tiempo_lineal (ns)]]&gt;$O$508,Tabla61311[[#This Row],[Tiempo_lineal (ns)]]&lt;$O$509)</f>
        <v>0</v>
      </c>
      <c r="AF488" s="6" t="b">
        <f>OR(Tabla61311[[#This Row],[Tiempo_normal (ns)]]&gt;$P$508,Tabla61311[[#This Row],[Tiempo_normal (ns)]]&lt;$P$509)</f>
        <v>0</v>
      </c>
    </row>
    <row r="489" spans="2:32" x14ac:dyDescent="0.3">
      <c r="B489">
        <v>486</v>
      </c>
      <c r="C489">
        <v>4408</v>
      </c>
      <c r="D489">
        <v>3958</v>
      </c>
      <c r="E489">
        <v>486</v>
      </c>
      <c r="F489">
        <v>40835</v>
      </c>
      <c r="G489">
        <v>37520</v>
      </c>
      <c r="H489">
        <v>486</v>
      </c>
      <c r="I489">
        <v>392780</v>
      </c>
      <c r="J489">
        <v>399327</v>
      </c>
      <c r="K489">
        <v>486</v>
      </c>
      <c r="L489" s="35">
        <v>4157380</v>
      </c>
      <c r="M489" s="35">
        <v>5631560</v>
      </c>
      <c r="N489">
        <v>486</v>
      </c>
      <c r="O489" s="35">
        <v>44474600</v>
      </c>
      <c r="P489" s="35">
        <v>41283200</v>
      </c>
      <c r="R489" s="7">
        <v>486</v>
      </c>
      <c r="S489" t="b">
        <f>OR(Tabla197[[#This Row],[Tiempo_lineal (ns)]]&gt;$C$508,Tabla197[[#This Row],[Tiempo_lineal (ns)]]&lt;$C$509)</f>
        <v>0</v>
      </c>
      <c r="T489" t="b">
        <f>OR(Tabla197[[#This Row],[Tiempo_normal (ns)]]&gt;$D$508,Tabla197[[#This Row],[Tiempo_normal (ns)]]&lt;$D$509)</f>
        <v>0</v>
      </c>
      <c r="U489" s="7">
        <v>486</v>
      </c>
      <c r="V489" t="b">
        <f>OR(Tabla3108[[#This Row],[Tiempo_lineal (ns)]]&gt;$F$508,Tabla3108[[#This Row],[Tiempo_lineal (ns)]]&lt;$F$509)</f>
        <v>0</v>
      </c>
      <c r="W489" t="b">
        <f>OR(Tabla3108[[#This Row],[Tiempo_normal (ns)]]&gt;$G$508,Tabla3108[[#This Row],[Tiempo_normal (ns)]]&lt;$G$509)</f>
        <v>0</v>
      </c>
      <c r="X489" s="7">
        <v>486</v>
      </c>
      <c r="Y489" t="b">
        <f>OR(Tabla4119[[#This Row],[Tiempo_lineal (ns)]]&gt;$I$508,Tabla4119[[#This Row],[Tiempo_lineal (ns)]]&lt;$I$509)</f>
        <v>0</v>
      </c>
      <c r="Z489" t="b">
        <f>OR(Tabla4119[[#This Row],[Tiempo_normal (ns)]]&gt;$J$508,Tabla4119[[#This Row],[Tiempo_normal (ns)]]&lt;$J$509)</f>
        <v>0</v>
      </c>
      <c r="AA489" s="7">
        <v>486</v>
      </c>
      <c r="AB489" t="b">
        <f>OR(Tabla51210[[#This Row],[Tiempo_lineal (ns)]]&gt;$L$508,Tabla51210[[#This Row],[Tiempo_lineal (ns)]]&lt;$L$509)</f>
        <v>0</v>
      </c>
      <c r="AC489" t="b">
        <f>OR(Tabla51210[[#This Row],[Tiempo_normal (ns)]]&gt;$M$508,Tabla51210[[#This Row],[Tiempo_normal (ns)]]&lt;$M$509)</f>
        <v>1</v>
      </c>
      <c r="AD489" s="7">
        <v>486</v>
      </c>
      <c r="AE489" t="b">
        <f>OR(Tabla61311[[#This Row],[Tiempo_lineal (ns)]]&gt;$O$508,Tabla61311[[#This Row],[Tiempo_lineal (ns)]]&lt;$O$509)</f>
        <v>0</v>
      </c>
      <c r="AF489" s="6" t="b">
        <f>OR(Tabla61311[[#This Row],[Tiempo_normal (ns)]]&gt;$P$508,Tabla61311[[#This Row],[Tiempo_normal (ns)]]&lt;$P$509)</f>
        <v>0</v>
      </c>
    </row>
    <row r="490" spans="2:32" x14ac:dyDescent="0.3">
      <c r="B490">
        <v>487</v>
      </c>
      <c r="C490">
        <v>4429</v>
      </c>
      <c r="D490">
        <v>4948</v>
      </c>
      <c r="E490">
        <v>487</v>
      </c>
      <c r="F490">
        <v>39104</v>
      </c>
      <c r="G490">
        <v>37580</v>
      </c>
      <c r="H490">
        <v>487</v>
      </c>
      <c r="I490">
        <v>384161</v>
      </c>
      <c r="J490">
        <v>457917</v>
      </c>
      <c r="K490">
        <v>487</v>
      </c>
      <c r="L490" s="35">
        <v>4043360</v>
      </c>
      <c r="M490" s="35">
        <v>4011150</v>
      </c>
      <c r="N490">
        <v>487</v>
      </c>
      <c r="O490" s="35">
        <v>40554900</v>
      </c>
      <c r="P490" s="35">
        <v>40453400</v>
      </c>
      <c r="R490" s="5">
        <v>487</v>
      </c>
      <c r="S490" t="b">
        <f>OR(Tabla197[[#This Row],[Tiempo_lineal (ns)]]&gt;$C$508,Tabla197[[#This Row],[Tiempo_lineal (ns)]]&lt;$C$509)</f>
        <v>0</v>
      </c>
      <c r="T490" t="b">
        <f>OR(Tabla197[[#This Row],[Tiempo_normal (ns)]]&gt;$D$508,Tabla197[[#This Row],[Tiempo_normal (ns)]]&lt;$D$509)</f>
        <v>0</v>
      </c>
      <c r="U490" s="5">
        <v>487</v>
      </c>
      <c r="V490" t="b">
        <f>OR(Tabla3108[[#This Row],[Tiempo_lineal (ns)]]&gt;$F$508,Tabla3108[[#This Row],[Tiempo_lineal (ns)]]&lt;$F$509)</f>
        <v>0</v>
      </c>
      <c r="W490" t="b">
        <f>OR(Tabla3108[[#This Row],[Tiempo_normal (ns)]]&gt;$G$508,Tabla3108[[#This Row],[Tiempo_normal (ns)]]&lt;$G$509)</f>
        <v>0</v>
      </c>
      <c r="X490" s="5">
        <v>487</v>
      </c>
      <c r="Y490" t="b">
        <f>OR(Tabla4119[[#This Row],[Tiempo_lineal (ns)]]&gt;$I$508,Tabla4119[[#This Row],[Tiempo_lineal (ns)]]&lt;$I$509)</f>
        <v>0</v>
      </c>
      <c r="Z490" t="b">
        <f>OR(Tabla4119[[#This Row],[Tiempo_normal (ns)]]&gt;$J$508,Tabla4119[[#This Row],[Tiempo_normal (ns)]]&lt;$J$509)</f>
        <v>0</v>
      </c>
      <c r="AA490" s="5">
        <v>487</v>
      </c>
      <c r="AB490" t="b">
        <f>OR(Tabla51210[[#This Row],[Tiempo_lineal (ns)]]&gt;$L$508,Tabla51210[[#This Row],[Tiempo_lineal (ns)]]&lt;$L$509)</f>
        <v>0</v>
      </c>
      <c r="AC490" t="b">
        <f>OR(Tabla51210[[#This Row],[Tiempo_normal (ns)]]&gt;$M$508,Tabla51210[[#This Row],[Tiempo_normal (ns)]]&lt;$M$509)</f>
        <v>0</v>
      </c>
      <c r="AD490" s="5">
        <v>487</v>
      </c>
      <c r="AE490" t="b">
        <f>OR(Tabla61311[[#This Row],[Tiempo_lineal (ns)]]&gt;$O$508,Tabla61311[[#This Row],[Tiempo_lineal (ns)]]&lt;$O$509)</f>
        <v>0</v>
      </c>
      <c r="AF490" s="6" t="b">
        <f>OR(Tabla61311[[#This Row],[Tiempo_normal (ns)]]&gt;$P$508,Tabla61311[[#This Row],[Tiempo_normal (ns)]]&lt;$P$509)</f>
        <v>0</v>
      </c>
    </row>
    <row r="491" spans="2:32" x14ac:dyDescent="0.3">
      <c r="B491">
        <v>488</v>
      </c>
      <c r="C491">
        <v>5436</v>
      </c>
      <c r="D491">
        <v>4825</v>
      </c>
      <c r="E491">
        <v>488</v>
      </c>
      <c r="F491">
        <v>39743</v>
      </c>
      <c r="G491">
        <v>37828</v>
      </c>
      <c r="H491">
        <v>488</v>
      </c>
      <c r="I491">
        <v>400622</v>
      </c>
      <c r="J491">
        <v>380335</v>
      </c>
      <c r="K491">
        <v>488</v>
      </c>
      <c r="L491" s="35">
        <v>4124610</v>
      </c>
      <c r="M491" s="35">
        <v>4148060</v>
      </c>
      <c r="N491">
        <v>488</v>
      </c>
      <c r="O491" s="35">
        <v>43061600</v>
      </c>
      <c r="P491" s="35">
        <v>41447300</v>
      </c>
      <c r="R491" s="7">
        <v>488</v>
      </c>
      <c r="S491" t="b">
        <f>OR(Tabla197[[#This Row],[Tiempo_lineal (ns)]]&gt;$C$508,Tabla197[[#This Row],[Tiempo_lineal (ns)]]&lt;$C$509)</f>
        <v>0</v>
      </c>
      <c r="T491" t="b">
        <f>OR(Tabla197[[#This Row],[Tiempo_normal (ns)]]&gt;$D$508,Tabla197[[#This Row],[Tiempo_normal (ns)]]&lt;$D$509)</f>
        <v>0</v>
      </c>
      <c r="U491" s="7">
        <v>488</v>
      </c>
      <c r="V491" t="b">
        <f>OR(Tabla3108[[#This Row],[Tiempo_lineal (ns)]]&gt;$F$508,Tabla3108[[#This Row],[Tiempo_lineal (ns)]]&lt;$F$509)</f>
        <v>0</v>
      </c>
      <c r="W491" t="b">
        <f>OR(Tabla3108[[#This Row],[Tiempo_normal (ns)]]&gt;$G$508,Tabla3108[[#This Row],[Tiempo_normal (ns)]]&lt;$G$509)</f>
        <v>0</v>
      </c>
      <c r="X491" s="7">
        <v>488</v>
      </c>
      <c r="Y491" t="b">
        <f>OR(Tabla4119[[#This Row],[Tiempo_lineal (ns)]]&gt;$I$508,Tabla4119[[#This Row],[Tiempo_lineal (ns)]]&lt;$I$509)</f>
        <v>0</v>
      </c>
      <c r="Z491" t="b">
        <f>OR(Tabla4119[[#This Row],[Tiempo_normal (ns)]]&gt;$J$508,Tabla4119[[#This Row],[Tiempo_normal (ns)]]&lt;$J$509)</f>
        <v>0</v>
      </c>
      <c r="AA491" s="7">
        <v>488</v>
      </c>
      <c r="AB491" t="b">
        <f>OR(Tabla51210[[#This Row],[Tiempo_lineal (ns)]]&gt;$L$508,Tabla51210[[#This Row],[Tiempo_lineal (ns)]]&lt;$L$509)</f>
        <v>0</v>
      </c>
      <c r="AC491" t="b">
        <f>OR(Tabla51210[[#This Row],[Tiempo_normal (ns)]]&gt;$M$508,Tabla51210[[#This Row],[Tiempo_normal (ns)]]&lt;$M$509)</f>
        <v>0</v>
      </c>
      <c r="AD491" s="7">
        <v>488</v>
      </c>
      <c r="AE491" t="b">
        <f>OR(Tabla61311[[#This Row],[Tiempo_lineal (ns)]]&gt;$O$508,Tabla61311[[#This Row],[Tiempo_lineal (ns)]]&lt;$O$509)</f>
        <v>0</v>
      </c>
      <c r="AF491" s="6" t="b">
        <f>OR(Tabla61311[[#This Row],[Tiempo_normal (ns)]]&gt;$P$508,Tabla61311[[#This Row],[Tiempo_normal (ns)]]&lt;$P$509)</f>
        <v>0</v>
      </c>
    </row>
    <row r="492" spans="2:32" x14ac:dyDescent="0.3">
      <c r="B492">
        <v>489</v>
      </c>
      <c r="C492">
        <v>5664</v>
      </c>
      <c r="D492">
        <v>3884</v>
      </c>
      <c r="E492">
        <v>489</v>
      </c>
      <c r="F492">
        <v>39635</v>
      </c>
      <c r="G492">
        <v>37885</v>
      </c>
      <c r="H492">
        <v>489</v>
      </c>
      <c r="I492">
        <v>390096</v>
      </c>
      <c r="J492">
        <v>438298</v>
      </c>
      <c r="K492">
        <v>489</v>
      </c>
      <c r="L492" s="35">
        <v>4084260</v>
      </c>
      <c r="M492" s="35">
        <v>3928080</v>
      </c>
      <c r="N492">
        <v>489</v>
      </c>
      <c r="O492" s="35">
        <v>44570800</v>
      </c>
      <c r="P492" s="35">
        <v>39756100</v>
      </c>
      <c r="R492" s="5">
        <v>489</v>
      </c>
      <c r="S492" t="b">
        <f>OR(Tabla197[[#This Row],[Tiempo_lineal (ns)]]&gt;$C$508,Tabla197[[#This Row],[Tiempo_lineal (ns)]]&lt;$C$509)</f>
        <v>0</v>
      </c>
      <c r="T492" t="b">
        <f>OR(Tabla197[[#This Row],[Tiempo_normal (ns)]]&gt;$D$508,Tabla197[[#This Row],[Tiempo_normal (ns)]]&lt;$D$509)</f>
        <v>0</v>
      </c>
      <c r="U492" s="5">
        <v>489</v>
      </c>
      <c r="V492" t="b">
        <f>OR(Tabla3108[[#This Row],[Tiempo_lineal (ns)]]&gt;$F$508,Tabla3108[[#This Row],[Tiempo_lineal (ns)]]&lt;$F$509)</f>
        <v>0</v>
      </c>
      <c r="W492" t="b">
        <f>OR(Tabla3108[[#This Row],[Tiempo_normal (ns)]]&gt;$G$508,Tabla3108[[#This Row],[Tiempo_normal (ns)]]&lt;$G$509)</f>
        <v>0</v>
      </c>
      <c r="X492" s="5">
        <v>489</v>
      </c>
      <c r="Y492" t="b">
        <f>OR(Tabla4119[[#This Row],[Tiempo_lineal (ns)]]&gt;$I$508,Tabla4119[[#This Row],[Tiempo_lineal (ns)]]&lt;$I$509)</f>
        <v>0</v>
      </c>
      <c r="Z492" t="b">
        <f>OR(Tabla4119[[#This Row],[Tiempo_normal (ns)]]&gt;$J$508,Tabla4119[[#This Row],[Tiempo_normal (ns)]]&lt;$J$509)</f>
        <v>0</v>
      </c>
      <c r="AA492" s="5">
        <v>489</v>
      </c>
      <c r="AB492" t="b">
        <f>OR(Tabla51210[[#This Row],[Tiempo_lineal (ns)]]&gt;$L$508,Tabla51210[[#This Row],[Tiempo_lineal (ns)]]&lt;$L$509)</f>
        <v>0</v>
      </c>
      <c r="AC492" t="b">
        <f>OR(Tabla51210[[#This Row],[Tiempo_normal (ns)]]&gt;$M$508,Tabla51210[[#This Row],[Tiempo_normal (ns)]]&lt;$M$509)</f>
        <v>0</v>
      </c>
      <c r="AD492" s="5">
        <v>489</v>
      </c>
      <c r="AE492" t="b">
        <f>OR(Tabla61311[[#This Row],[Tiempo_lineal (ns)]]&gt;$O$508,Tabla61311[[#This Row],[Tiempo_lineal (ns)]]&lt;$O$509)</f>
        <v>0</v>
      </c>
      <c r="AF492" s="6" t="b">
        <f>OR(Tabla61311[[#This Row],[Tiempo_normal (ns)]]&gt;$P$508,Tabla61311[[#This Row],[Tiempo_normal (ns)]]&lt;$P$509)</f>
        <v>0</v>
      </c>
    </row>
    <row r="493" spans="2:32" x14ac:dyDescent="0.3">
      <c r="B493">
        <v>490</v>
      </c>
      <c r="C493">
        <v>4677</v>
      </c>
      <c r="D493">
        <v>4757</v>
      </c>
      <c r="E493">
        <v>490</v>
      </c>
      <c r="F493">
        <v>39979</v>
      </c>
      <c r="G493">
        <v>80870</v>
      </c>
      <c r="H493">
        <v>490</v>
      </c>
      <c r="I493">
        <v>385650</v>
      </c>
      <c r="J493">
        <v>401880</v>
      </c>
      <c r="K493">
        <v>490</v>
      </c>
      <c r="L493" s="35">
        <v>4298320</v>
      </c>
      <c r="M493" s="35">
        <v>4169670</v>
      </c>
      <c r="N493">
        <v>490</v>
      </c>
      <c r="O493" s="35">
        <v>42508800</v>
      </c>
      <c r="P493" s="35">
        <v>44595000</v>
      </c>
      <c r="R493" s="7">
        <v>490</v>
      </c>
      <c r="S493" t="b">
        <f>OR(Tabla197[[#This Row],[Tiempo_lineal (ns)]]&gt;$C$508,Tabla197[[#This Row],[Tiempo_lineal (ns)]]&lt;$C$509)</f>
        <v>0</v>
      </c>
      <c r="T493" t="b">
        <f>OR(Tabla197[[#This Row],[Tiempo_normal (ns)]]&gt;$D$508,Tabla197[[#This Row],[Tiempo_normal (ns)]]&lt;$D$509)</f>
        <v>0</v>
      </c>
      <c r="U493" s="7">
        <v>490</v>
      </c>
      <c r="V493" t="b">
        <f>OR(Tabla3108[[#This Row],[Tiempo_lineal (ns)]]&gt;$F$508,Tabla3108[[#This Row],[Tiempo_lineal (ns)]]&lt;$F$509)</f>
        <v>0</v>
      </c>
      <c r="W493" t="b">
        <f>OR(Tabla3108[[#This Row],[Tiempo_normal (ns)]]&gt;$G$508,Tabla3108[[#This Row],[Tiempo_normal (ns)]]&lt;$G$509)</f>
        <v>1</v>
      </c>
      <c r="X493" s="7">
        <v>490</v>
      </c>
      <c r="Y493" t="b">
        <f>OR(Tabla4119[[#This Row],[Tiempo_lineal (ns)]]&gt;$I$508,Tabla4119[[#This Row],[Tiempo_lineal (ns)]]&lt;$I$509)</f>
        <v>0</v>
      </c>
      <c r="Z493" t="b">
        <f>OR(Tabla4119[[#This Row],[Tiempo_normal (ns)]]&gt;$J$508,Tabla4119[[#This Row],[Tiempo_normal (ns)]]&lt;$J$509)</f>
        <v>0</v>
      </c>
      <c r="AA493" s="7">
        <v>490</v>
      </c>
      <c r="AB493" t="b">
        <f>OR(Tabla51210[[#This Row],[Tiempo_lineal (ns)]]&gt;$L$508,Tabla51210[[#This Row],[Tiempo_lineal (ns)]]&lt;$L$509)</f>
        <v>0</v>
      </c>
      <c r="AC493" t="b">
        <f>OR(Tabla51210[[#This Row],[Tiempo_normal (ns)]]&gt;$M$508,Tabla51210[[#This Row],[Tiempo_normal (ns)]]&lt;$M$509)</f>
        <v>0</v>
      </c>
      <c r="AD493" s="7">
        <v>490</v>
      </c>
      <c r="AE493" t="b">
        <f>OR(Tabla61311[[#This Row],[Tiempo_lineal (ns)]]&gt;$O$508,Tabla61311[[#This Row],[Tiempo_lineal (ns)]]&lt;$O$509)</f>
        <v>0</v>
      </c>
      <c r="AF493" s="6" t="b">
        <f>OR(Tabla61311[[#This Row],[Tiempo_normal (ns)]]&gt;$P$508,Tabla61311[[#This Row],[Tiempo_normal (ns)]]&lt;$P$509)</f>
        <v>0</v>
      </c>
    </row>
    <row r="494" spans="2:32" x14ac:dyDescent="0.3">
      <c r="B494">
        <v>491</v>
      </c>
      <c r="C494">
        <v>5030</v>
      </c>
      <c r="D494">
        <v>4497</v>
      </c>
      <c r="E494">
        <v>491</v>
      </c>
      <c r="F494">
        <v>45313</v>
      </c>
      <c r="G494">
        <v>38348</v>
      </c>
      <c r="H494">
        <v>491</v>
      </c>
      <c r="I494">
        <v>447953</v>
      </c>
      <c r="J494">
        <v>382367</v>
      </c>
      <c r="K494">
        <v>491</v>
      </c>
      <c r="L494" s="35">
        <v>4256610</v>
      </c>
      <c r="M494" s="35">
        <v>3970420</v>
      </c>
      <c r="N494">
        <v>491</v>
      </c>
      <c r="O494" s="35">
        <v>54399300</v>
      </c>
      <c r="P494" s="35">
        <v>40850100</v>
      </c>
      <c r="R494" s="5">
        <v>491</v>
      </c>
      <c r="S494" t="b">
        <f>OR(Tabla197[[#This Row],[Tiempo_lineal (ns)]]&gt;$C$508,Tabla197[[#This Row],[Tiempo_lineal (ns)]]&lt;$C$509)</f>
        <v>0</v>
      </c>
      <c r="T494" t="b">
        <f>OR(Tabla197[[#This Row],[Tiempo_normal (ns)]]&gt;$D$508,Tabla197[[#This Row],[Tiempo_normal (ns)]]&lt;$D$509)</f>
        <v>0</v>
      </c>
      <c r="U494" s="5">
        <v>491</v>
      </c>
      <c r="V494" t="b">
        <f>OR(Tabla3108[[#This Row],[Tiempo_lineal (ns)]]&gt;$F$508,Tabla3108[[#This Row],[Tiempo_lineal (ns)]]&lt;$F$509)</f>
        <v>1</v>
      </c>
      <c r="W494" t="b">
        <f>OR(Tabla3108[[#This Row],[Tiempo_normal (ns)]]&gt;$G$508,Tabla3108[[#This Row],[Tiempo_normal (ns)]]&lt;$G$509)</f>
        <v>0</v>
      </c>
      <c r="X494" s="5">
        <v>491</v>
      </c>
      <c r="Y494" t="b">
        <f>OR(Tabla4119[[#This Row],[Tiempo_lineal (ns)]]&gt;$I$508,Tabla4119[[#This Row],[Tiempo_lineal (ns)]]&lt;$I$509)</f>
        <v>0</v>
      </c>
      <c r="Z494" t="b">
        <f>OR(Tabla4119[[#This Row],[Tiempo_normal (ns)]]&gt;$J$508,Tabla4119[[#This Row],[Tiempo_normal (ns)]]&lt;$J$509)</f>
        <v>0</v>
      </c>
      <c r="AA494" s="5">
        <v>491</v>
      </c>
      <c r="AB494" t="b">
        <f>OR(Tabla51210[[#This Row],[Tiempo_lineal (ns)]]&gt;$L$508,Tabla51210[[#This Row],[Tiempo_lineal (ns)]]&lt;$L$509)</f>
        <v>0</v>
      </c>
      <c r="AC494" t="b">
        <f>OR(Tabla51210[[#This Row],[Tiempo_normal (ns)]]&gt;$M$508,Tabla51210[[#This Row],[Tiempo_normal (ns)]]&lt;$M$509)</f>
        <v>0</v>
      </c>
      <c r="AD494" s="5">
        <v>491</v>
      </c>
      <c r="AE494" t="b">
        <f>OR(Tabla61311[[#This Row],[Tiempo_lineal (ns)]]&gt;$O$508,Tabla61311[[#This Row],[Tiempo_lineal (ns)]]&lt;$O$509)</f>
        <v>1</v>
      </c>
      <c r="AF494" s="6" t="b">
        <f>OR(Tabla61311[[#This Row],[Tiempo_normal (ns)]]&gt;$P$508,Tabla61311[[#This Row],[Tiempo_normal (ns)]]&lt;$P$509)</f>
        <v>0</v>
      </c>
    </row>
    <row r="495" spans="2:32" x14ac:dyDescent="0.3">
      <c r="B495">
        <v>492</v>
      </c>
      <c r="C495">
        <v>5128</v>
      </c>
      <c r="D495">
        <v>4668</v>
      </c>
      <c r="E495">
        <v>492</v>
      </c>
      <c r="F495">
        <v>38453</v>
      </c>
      <c r="G495">
        <v>37933</v>
      </c>
      <c r="H495">
        <v>492</v>
      </c>
      <c r="I495">
        <v>469228</v>
      </c>
      <c r="J495">
        <v>380844</v>
      </c>
      <c r="K495">
        <v>492</v>
      </c>
      <c r="L495" s="35">
        <v>4025420</v>
      </c>
      <c r="M495" s="35">
        <v>4050090</v>
      </c>
      <c r="N495">
        <v>492</v>
      </c>
      <c r="O495" s="35">
        <v>41189800</v>
      </c>
      <c r="P495" s="35">
        <v>43047800</v>
      </c>
      <c r="R495" s="7">
        <v>492</v>
      </c>
      <c r="S495" t="b">
        <f>OR(Tabla197[[#This Row],[Tiempo_lineal (ns)]]&gt;$C$508,Tabla197[[#This Row],[Tiempo_lineal (ns)]]&lt;$C$509)</f>
        <v>0</v>
      </c>
      <c r="T495" t="b">
        <f>OR(Tabla197[[#This Row],[Tiempo_normal (ns)]]&gt;$D$508,Tabla197[[#This Row],[Tiempo_normal (ns)]]&lt;$D$509)</f>
        <v>0</v>
      </c>
      <c r="U495" s="7">
        <v>492</v>
      </c>
      <c r="V495" t="b">
        <f>OR(Tabla3108[[#This Row],[Tiempo_lineal (ns)]]&gt;$F$508,Tabla3108[[#This Row],[Tiempo_lineal (ns)]]&lt;$F$509)</f>
        <v>0</v>
      </c>
      <c r="W495" t="b">
        <f>OR(Tabla3108[[#This Row],[Tiempo_normal (ns)]]&gt;$G$508,Tabla3108[[#This Row],[Tiempo_normal (ns)]]&lt;$G$509)</f>
        <v>0</v>
      </c>
      <c r="X495" s="7">
        <v>492</v>
      </c>
      <c r="Y495" t="b">
        <f>OR(Tabla4119[[#This Row],[Tiempo_lineal (ns)]]&gt;$I$508,Tabla4119[[#This Row],[Tiempo_lineal (ns)]]&lt;$I$509)</f>
        <v>0</v>
      </c>
      <c r="Z495" t="b">
        <f>OR(Tabla4119[[#This Row],[Tiempo_normal (ns)]]&gt;$J$508,Tabla4119[[#This Row],[Tiempo_normal (ns)]]&lt;$J$509)</f>
        <v>0</v>
      </c>
      <c r="AA495" s="7">
        <v>492</v>
      </c>
      <c r="AB495" t="b">
        <f>OR(Tabla51210[[#This Row],[Tiempo_lineal (ns)]]&gt;$L$508,Tabla51210[[#This Row],[Tiempo_lineal (ns)]]&lt;$L$509)</f>
        <v>0</v>
      </c>
      <c r="AC495" t="b">
        <f>OR(Tabla51210[[#This Row],[Tiempo_normal (ns)]]&gt;$M$508,Tabla51210[[#This Row],[Tiempo_normal (ns)]]&lt;$M$509)</f>
        <v>0</v>
      </c>
      <c r="AD495" s="7">
        <v>492</v>
      </c>
      <c r="AE495" t="b">
        <f>OR(Tabla61311[[#This Row],[Tiempo_lineal (ns)]]&gt;$O$508,Tabla61311[[#This Row],[Tiempo_lineal (ns)]]&lt;$O$509)</f>
        <v>0</v>
      </c>
      <c r="AF495" s="6" t="b">
        <f>OR(Tabla61311[[#This Row],[Tiempo_normal (ns)]]&gt;$P$508,Tabla61311[[#This Row],[Tiempo_normal (ns)]]&lt;$P$509)</f>
        <v>0</v>
      </c>
    </row>
    <row r="496" spans="2:32" x14ac:dyDescent="0.3">
      <c r="B496">
        <v>493</v>
      </c>
      <c r="C496">
        <v>4847</v>
      </c>
      <c r="D496">
        <v>4467</v>
      </c>
      <c r="E496">
        <v>493</v>
      </c>
      <c r="F496">
        <v>39414</v>
      </c>
      <c r="G496">
        <v>37540</v>
      </c>
      <c r="H496">
        <v>493</v>
      </c>
      <c r="I496">
        <v>396256</v>
      </c>
      <c r="J496">
        <v>435068</v>
      </c>
      <c r="K496">
        <v>493</v>
      </c>
      <c r="L496" s="35">
        <v>4191960</v>
      </c>
      <c r="M496" s="35">
        <v>4069770</v>
      </c>
      <c r="N496">
        <v>493</v>
      </c>
      <c r="O496" s="35">
        <v>41537000</v>
      </c>
      <c r="P496" s="35">
        <v>41755800</v>
      </c>
      <c r="R496" s="5">
        <v>493</v>
      </c>
      <c r="S496" t="b">
        <f>OR(Tabla197[[#This Row],[Tiempo_lineal (ns)]]&gt;$C$508,Tabla197[[#This Row],[Tiempo_lineal (ns)]]&lt;$C$509)</f>
        <v>0</v>
      </c>
      <c r="T496" t="b">
        <f>OR(Tabla197[[#This Row],[Tiempo_normal (ns)]]&gt;$D$508,Tabla197[[#This Row],[Tiempo_normal (ns)]]&lt;$D$509)</f>
        <v>0</v>
      </c>
      <c r="U496" s="5">
        <v>493</v>
      </c>
      <c r="V496" t="b">
        <f>OR(Tabla3108[[#This Row],[Tiempo_lineal (ns)]]&gt;$F$508,Tabla3108[[#This Row],[Tiempo_lineal (ns)]]&lt;$F$509)</f>
        <v>0</v>
      </c>
      <c r="W496" t="b">
        <f>OR(Tabla3108[[#This Row],[Tiempo_normal (ns)]]&gt;$G$508,Tabla3108[[#This Row],[Tiempo_normal (ns)]]&lt;$G$509)</f>
        <v>0</v>
      </c>
      <c r="X496" s="5">
        <v>493</v>
      </c>
      <c r="Y496" t="b">
        <f>OR(Tabla4119[[#This Row],[Tiempo_lineal (ns)]]&gt;$I$508,Tabla4119[[#This Row],[Tiempo_lineal (ns)]]&lt;$I$509)</f>
        <v>0</v>
      </c>
      <c r="Z496" t="b">
        <f>OR(Tabla4119[[#This Row],[Tiempo_normal (ns)]]&gt;$J$508,Tabla4119[[#This Row],[Tiempo_normal (ns)]]&lt;$J$509)</f>
        <v>0</v>
      </c>
      <c r="AA496" s="5">
        <v>493</v>
      </c>
      <c r="AB496" t="b">
        <f>OR(Tabla51210[[#This Row],[Tiempo_lineal (ns)]]&gt;$L$508,Tabla51210[[#This Row],[Tiempo_lineal (ns)]]&lt;$L$509)</f>
        <v>0</v>
      </c>
      <c r="AC496" t="b">
        <f>OR(Tabla51210[[#This Row],[Tiempo_normal (ns)]]&gt;$M$508,Tabla51210[[#This Row],[Tiempo_normal (ns)]]&lt;$M$509)</f>
        <v>0</v>
      </c>
      <c r="AD496" s="5">
        <v>493</v>
      </c>
      <c r="AE496" t="b">
        <f>OR(Tabla61311[[#This Row],[Tiempo_lineal (ns)]]&gt;$O$508,Tabla61311[[#This Row],[Tiempo_lineal (ns)]]&lt;$O$509)</f>
        <v>0</v>
      </c>
      <c r="AF496" s="6" t="b">
        <f>OR(Tabla61311[[#This Row],[Tiempo_normal (ns)]]&gt;$P$508,Tabla61311[[#This Row],[Tiempo_normal (ns)]]&lt;$P$509)</f>
        <v>0</v>
      </c>
    </row>
    <row r="497" spans="2:32" x14ac:dyDescent="0.3">
      <c r="B497">
        <v>494</v>
      </c>
      <c r="C497">
        <v>4866</v>
      </c>
      <c r="D497">
        <v>4932</v>
      </c>
      <c r="E497">
        <v>494</v>
      </c>
      <c r="F497">
        <v>38865</v>
      </c>
      <c r="G497">
        <v>37942</v>
      </c>
      <c r="H497">
        <v>494</v>
      </c>
      <c r="I497">
        <v>386539</v>
      </c>
      <c r="J497">
        <v>378646</v>
      </c>
      <c r="K497">
        <v>494</v>
      </c>
      <c r="L497" s="35">
        <v>4082390</v>
      </c>
      <c r="M497" s="35">
        <v>4057310</v>
      </c>
      <c r="N497">
        <v>494</v>
      </c>
      <c r="O497" s="35">
        <v>60412200</v>
      </c>
      <c r="P497" s="35">
        <v>40203400</v>
      </c>
      <c r="R497" s="7">
        <v>494</v>
      </c>
      <c r="S497" t="b">
        <f>OR(Tabla197[[#This Row],[Tiempo_lineal (ns)]]&gt;$C$508,Tabla197[[#This Row],[Tiempo_lineal (ns)]]&lt;$C$509)</f>
        <v>0</v>
      </c>
      <c r="T497" t="b">
        <f>OR(Tabla197[[#This Row],[Tiempo_normal (ns)]]&gt;$D$508,Tabla197[[#This Row],[Tiempo_normal (ns)]]&lt;$D$509)</f>
        <v>0</v>
      </c>
      <c r="U497" s="7">
        <v>494</v>
      </c>
      <c r="V497" t="b">
        <f>OR(Tabla3108[[#This Row],[Tiempo_lineal (ns)]]&gt;$F$508,Tabla3108[[#This Row],[Tiempo_lineal (ns)]]&lt;$F$509)</f>
        <v>0</v>
      </c>
      <c r="W497" t="b">
        <f>OR(Tabla3108[[#This Row],[Tiempo_normal (ns)]]&gt;$G$508,Tabla3108[[#This Row],[Tiempo_normal (ns)]]&lt;$G$509)</f>
        <v>0</v>
      </c>
      <c r="X497" s="7">
        <v>494</v>
      </c>
      <c r="Y497" t="b">
        <f>OR(Tabla4119[[#This Row],[Tiempo_lineal (ns)]]&gt;$I$508,Tabla4119[[#This Row],[Tiempo_lineal (ns)]]&lt;$I$509)</f>
        <v>0</v>
      </c>
      <c r="Z497" t="b">
        <f>OR(Tabla4119[[#This Row],[Tiempo_normal (ns)]]&gt;$J$508,Tabla4119[[#This Row],[Tiempo_normal (ns)]]&lt;$J$509)</f>
        <v>0</v>
      </c>
      <c r="AA497" s="7">
        <v>494</v>
      </c>
      <c r="AB497" t="b">
        <f>OR(Tabla51210[[#This Row],[Tiempo_lineal (ns)]]&gt;$L$508,Tabla51210[[#This Row],[Tiempo_lineal (ns)]]&lt;$L$509)</f>
        <v>0</v>
      </c>
      <c r="AC497" t="b">
        <f>OR(Tabla51210[[#This Row],[Tiempo_normal (ns)]]&gt;$M$508,Tabla51210[[#This Row],[Tiempo_normal (ns)]]&lt;$M$509)</f>
        <v>0</v>
      </c>
      <c r="AD497" s="7">
        <v>494</v>
      </c>
      <c r="AE497" t="b">
        <f>OR(Tabla61311[[#This Row],[Tiempo_lineal (ns)]]&gt;$O$508,Tabla61311[[#This Row],[Tiempo_lineal (ns)]]&lt;$O$509)</f>
        <v>1</v>
      </c>
      <c r="AF497" s="6" t="b">
        <f>OR(Tabla61311[[#This Row],[Tiempo_normal (ns)]]&gt;$P$508,Tabla61311[[#This Row],[Tiempo_normal (ns)]]&lt;$P$509)</f>
        <v>0</v>
      </c>
    </row>
    <row r="498" spans="2:32" x14ac:dyDescent="0.3">
      <c r="B498">
        <v>495</v>
      </c>
      <c r="C498">
        <v>5315</v>
      </c>
      <c r="D498">
        <v>4522</v>
      </c>
      <c r="E498">
        <v>495</v>
      </c>
      <c r="F498">
        <v>38439</v>
      </c>
      <c r="G498">
        <v>38050</v>
      </c>
      <c r="H498">
        <v>495</v>
      </c>
      <c r="I498">
        <v>410752</v>
      </c>
      <c r="J498">
        <v>381047</v>
      </c>
      <c r="K498">
        <v>495</v>
      </c>
      <c r="L498" s="35">
        <v>4211500</v>
      </c>
      <c r="M498" s="35">
        <v>4124530</v>
      </c>
      <c r="N498">
        <v>495</v>
      </c>
      <c r="O498" s="35">
        <v>42909200</v>
      </c>
      <c r="P498" s="35">
        <v>40301600</v>
      </c>
      <c r="R498" s="5">
        <v>495</v>
      </c>
      <c r="S498" t="b">
        <f>OR(Tabla197[[#This Row],[Tiempo_lineal (ns)]]&gt;$C$508,Tabla197[[#This Row],[Tiempo_lineal (ns)]]&lt;$C$509)</f>
        <v>0</v>
      </c>
      <c r="T498" t="b">
        <f>OR(Tabla197[[#This Row],[Tiempo_normal (ns)]]&gt;$D$508,Tabla197[[#This Row],[Tiempo_normal (ns)]]&lt;$D$509)</f>
        <v>0</v>
      </c>
      <c r="U498" s="5">
        <v>495</v>
      </c>
      <c r="V498" t="b">
        <f>OR(Tabla3108[[#This Row],[Tiempo_lineal (ns)]]&gt;$F$508,Tabla3108[[#This Row],[Tiempo_lineal (ns)]]&lt;$F$509)</f>
        <v>0</v>
      </c>
      <c r="W498" t="b">
        <f>OR(Tabla3108[[#This Row],[Tiempo_normal (ns)]]&gt;$G$508,Tabla3108[[#This Row],[Tiempo_normal (ns)]]&lt;$G$509)</f>
        <v>0</v>
      </c>
      <c r="X498" s="5">
        <v>495</v>
      </c>
      <c r="Y498" t="b">
        <f>OR(Tabla4119[[#This Row],[Tiempo_lineal (ns)]]&gt;$I$508,Tabla4119[[#This Row],[Tiempo_lineal (ns)]]&lt;$I$509)</f>
        <v>0</v>
      </c>
      <c r="Z498" t="b">
        <f>OR(Tabla4119[[#This Row],[Tiempo_normal (ns)]]&gt;$J$508,Tabla4119[[#This Row],[Tiempo_normal (ns)]]&lt;$J$509)</f>
        <v>0</v>
      </c>
      <c r="AA498" s="5">
        <v>495</v>
      </c>
      <c r="AB498" t="b">
        <f>OR(Tabla51210[[#This Row],[Tiempo_lineal (ns)]]&gt;$L$508,Tabla51210[[#This Row],[Tiempo_lineal (ns)]]&lt;$L$509)</f>
        <v>0</v>
      </c>
      <c r="AC498" t="b">
        <f>OR(Tabla51210[[#This Row],[Tiempo_normal (ns)]]&gt;$M$508,Tabla51210[[#This Row],[Tiempo_normal (ns)]]&lt;$M$509)</f>
        <v>0</v>
      </c>
      <c r="AD498" s="5">
        <v>495</v>
      </c>
      <c r="AE498" t="b">
        <f>OR(Tabla61311[[#This Row],[Tiempo_lineal (ns)]]&gt;$O$508,Tabla61311[[#This Row],[Tiempo_lineal (ns)]]&lt;$O$509)</f>
        <v>0</v>
      </c>
      <c r="AF498" s="6" t="b">
        <f>OR(Tabla61311[[#This Row],[Tiempo_normal (ns)]]&gt;$P$508,Tabla61311[[#This Row],[Tiempo_normal (ns)]]&lt;$P$509)</f>
        <v>0</v>
      </c>
    </row>
    <row r="499" spans="2:32" x14ac:dyDescent="0.3">
      <c r="B499">
        <v>496</v>
      </c>
      <c r="C499">
        <v>5487</v>
      </c>
      <c r="D499">
        <v>4524</v>
      </c>
      <c r="E499">
        <v>496</v>
      </c>
      <c r="F499">
        <v>48957</v>
      </c>
      <c r="G499">
        <v>38849</v>
      </c>
      <c r="H499">
        <v>496</v>
      </c>
      <c r="I499">
        <v>407935</v>
      </c>
      <c r="J499">
        <v>393829</v>
      </c>
      <c r="K499">
        <v>496</v>
      </c>
      <c r="L499" s="35">
        <v>4328750</v>
      </c>
      <c r="M499" s="35">
        <v>4031480</v>
      </c>
      <c r="N499">
        <v>496</v>
      </c>
      <c r="O499" s="35">
        <v>41426600</v>
      </c>
      <c r="P499" s="35">
        <v>41398700</v>
      </c>
      <c r="R499" s="7">
        <v>496</v>
      </c>
      <c r="S499" t="b">
        <f>OR(Tabla197[[#This Row],[Tiempo_lineal (ns)]]&gt;$C$508,Tabla197[[#This Row],[Tiempo_lineal (ns)]]&lt;$C$509)</f>
        <v>0</v>
      </c>
      <c r="T499" t="b">
        <f>OR(Tabla197[[#This Row],[Tiempo_normal (ns)]]&gt;$D$508,Tabla197[[#This Row],[Tiempo_normal (ns)]]&lt;$D$509)</f>
        <v>0</v>
      </c>
      <c r="U499" s="7">
        <v>496</v>
      </c>
      <c r="V499" t="b">
        <f>OR(Tabla3108[[#This Row],[Tiempo_lineal (ns)]]&gt;$F$508,Tabla3108[[#This Row],[Tiempo_lineal (ns)]]&lt;$F$509)</f>
        <v>1</v>
      </c>
      <c r="W499" t="b">
        <f>OR(Tabla3108[[#This Row],[Tiempo_normal (ns)]]&gt;$G$508,Tabla3108[[#This Row],[Tiempo_normal (ns)]]&lt;$G$509)</f>
        <v>0</v>
      </c>
      <c r="X499" s="7">
        <v>496</v>
      </c>
      <c r="Y499" t="b">
        <f>OR(Tabla4119[[#This Row],[Tiempo_lineal (ns)]]&gt;$I$508,Tabla4119[[#This Row],[Tiempo_lineal (ns)]]&lt;$I$509)</f>
        <v>0</v>
      </c>
      <c r="Z499" t="b">
        <f>OR(Tabla4119[[#This Row],[Tiempo_normal (ns)]]&gt;$J$508,Tabla4119[[#This Row],[Tiempo_normal (ns)]]&lt;$J$509)</f>
        <v>0</v>
      </c>
      <c r="AA499" s="7">
        <v>496</v>
      </c>
      <c r="AB499" t="b">
        <f>OR(Tabla51210[[#This Row],[Tiempo_lineal (ns)]]&gt;$L$508,Tabla51210[[#This Row],[Tiempo_lineal (ns)]]&lt;$L$509)</f>
        <v>0</v>
      </c>
      <c r="AC499" t="b">
        <f>OR(Tabla51210[[#This Row],[Tiempo_normal (ns)]]&gt;$M$508,Tabla51210[[#This Row],[Tiempo_normal (ns)]]&lt;$M$509)</f>
        <v>0</v>
      </c>
      <c r="AD499" s="7">
        <v>496</v>
      </c>
      <c r="AE499" t="b">
        <f>OR(Tabla61311[[#This Row],[Tiempo_lineal (ns)]]&gt;$O$508,Tabla61311[[#This Row],[Tiempo_lineal (ns)]]&lt;$O$509)</f>
        <v>0</v>
      </c>
      <c r="AF499" s="6" t="b">
        <f>OR(Tabla61311[[#This Row],[Tiempo_normal (ns)]]&gt;$P$508,Tabla61311[[#This Row],[Tiempo_normal (ns)]]&lt;$P$509)</f>
        <v>0</v>
      </c>
    </row>
    <row r="500" spans="2:32" x14ac:dyDescent="0.3">
      <c r="B500">
        <v>497</v>
      </c>
      <c r="C500">
        <v>5057</v>
      </c>
      <c r="D500">
        <v>4376</v>
      </c>
      <c r="E500">
        <v>497</v>
      </c>
      <c r="F500">
        <v>40398</v>
      </c>
      <c r="G500">
        <v>37904</v>
      </c>
      <c r="H500">
        <v>497</v>
      </c>
      <c r="I500">
        <v>394409</v>
      </c>
      <c r="J500">
        <v>410094</v>
      </c>
      <c r="K500">
        <v>497</v>
      </c>
      <c r="L500" s="35">
        <v>5021620</v>
      </c>
      <c r="M500" s="35">
        <v>4019850</v>
      </c>
      <c r="N500">
        <v>497</v>
      </c>
      <c r="O500" s="35">
        <v>40548400</v>
      </c>
      <c r="P500" s="35">
        <v>39470500</v>
      </c>
      <c r="R500" s="5">
        <v>497</v>
      </c>
      <c r="S500" t="b">
        <f>OR(Tabla197[[#This Row],[Tiempo_lineal (ns)]]&gt;$C$508,Tabla197[[#This Row],[Tiempo_lineal (ns)]]&lt;$C$509)</f>
        <v>0</v>
      </c>
      <c r="T500" t="b">
        <f>OR(Tabla197[[#This Row],[Tiempo_normal (ns)]]&gt;$D$508,Tabla197[[#This Row],[Tiempo_normal (ns)]]&lt;$D$509)</f>
        <v>0</v>
      </c>
      <c r="U500" s="5">
        <v>497</v>
      </c>
      <c r="V500" t="b">
        <f>OR(Tabla3108[[#This Row],[Tiempo_lineal (ns)]]&gt;$F$508,Tabla3108[[#This Row],[Tiempo_lineal (ns)]]&lt;$F$509)</f>
        <v>0</v>
      </c>
      <c r="W500" t="b">
        <f>OR(Tabla3108[[#This Row],[Tiempo_normal (ns)]]&gt;$G$508,Tabla3108[[#This Row],[Tiempo_normal (ns)]]&lt;$G$509)</f>
        <v>0</v>
      </c>
      <c r="X500" s="5">
        <v>497</v>
      </c>
      <c r="Y500" t="b">
        <f>OR(Tabla4119[[#This Row],[Tiempo_lineal (ns)]]&gt;$I$508,Tabla4119[[#This Row],[Tiempo_lineal (ns)]]&lt;$I$509)</f>
        <v>0</v>
      </c>
      <c r="Z500" t="b">
        <f>OR(Tabla4119[[#This Row],[Tiempo_normal (ns)]]&gt;$J$508,Tabla4119[[#This Row],[Tiempo_normal (ns)]]&lt;$J$509)</f>
        <v>0</v>
      </c>
      <c r="AA500" s="5">
        <v>497</v>
      </c>
      <c r="AB500" t="b">
        <f>OR(Tabla51210[[#This Row],[Tiempo_lineal (ns)]]&gt;$L$508,Tabla51210[[#This Row],[Tiempo_lineal (ns)]]&lt;$L$509)</f>
        <v>1</v>
      </c>
      <c r="AC500" t="b">
        <f>OR(Tabla51210[[#This Row],[Tiempo_normal (ns)]]&gt;$M$508,Tabla51210[[#This Row],[Tiempo_normal (ns)]]&lt;$M$509)</f>
        <v>0</v>
      </c>
      <c r="AD500" s="5">
        <v>497</v>
      </c>
      <c r="AE500" t="b">
        <f>OR(Tabla61311[[#This Row],[Tiempo_lineal (ns)]]&gt;$O$508,Tabla61311[[#This Row],[Tiempo_lineal (ns)]]&lt;$O$509)</f>
        <v>0</v>
      </c>
      <c r="AF500" s="6" t="b">
        <f>OR(Tabla61311[[#This Row],[Tiempo_normal (ns)]]&gt;$P$508,Tabla61311[[#This Row],[Tiempo_normal (ns)]]&lt;$P$509)</f>
        <v>0</v>
      </c>
    </row>
    <row r="501" spans="2:32" x14ac:dyDescent="0.3">
      <c r="B501">
        <v>498</v>
      </c>
      <c r="C501">
        <v>5118</v>
      </c>
      <c r="D501">
        <v>4490</v>
      </c>
      <c r="E501">
        <v>498</v>
      </c>
      <c r="F501">
        <v>38931</v>
      </c>
      <c r="G501">
        <v>37502</v>
      </c>
      <c r="H501">
        <v>498</v>
      </c>
      <c r="I501">
        <v>401067</v>
      </c>
      <c r="J501">
        <v>441855</v>
      </c>
      <c r="K501">
        <v>498</v>
      </c>
      <c r="L501" s="35">
        <v>4396330</v>
      </c>
      <c r="M501" s="35">
        <v>4197880</v>
      </c>
      <c r="N501">
        <v>498</v>
      </c>
      <c r="O501" s="35">
        <v>44305500</v>
      </c>
      <c r="P501" s="35">
        <v>42798200</v>
      </c>
      <c r="R501" s="7">
        <v>498</v>
      </c>
      <c r="S501" t="b">
        <f>OR(Tabla197[[#This Row],[Tiempo_lineal (ns)]]&gt;$C$508,Tabla197[[#This Row],[Tiempo_lineal (ns)]]&lt;$C$509)</f>
        <v>0</v>
      </c>
      <c r="T501" t="b">
        <f>OR(Tabla197[[#This Row],[Tiempo_normal (ns)]]&gt;$D$508,Tabla197[[#This Row],[Tiempo_normal (ns)]]&lt;$D$509)</f>
        <v>0</v>
      </c>
      <c r="U501" s="7">
        <v>498</v>
      </c>
      <c r="V501" t="b">
        <f>OR(Tabla3108[[#This Row],[Tiempo_lineal (ns)]]&gt;$F$508,Tabla3108[[#This Row],[Tiempo_lineal (ns)]]&lt;$F$509)</f>
        <v>0</v>
      </c>
      <c r="W501" t="b">
        <f>OR(Tabla3108[[#This Row],[Tiempo_normal (ns)]]&gt;$G$508,Tabla3108[[#This Row],[Tiempo_normal (ns)]]&lt;$G$509)</f>
        <v>0</v>
      </c>
      <c r="X501" s="7">
        <v>498</v>
      </c>
      <c r="Y501" t="b">
        <f>OR(Tabla4119[[#This Row],[Tiempo_lineal (ns)]]&gt;$I$508,Tabla4119[[#This Row],[Tiempo_lineal (ns)]]&lt;$I$509)</f>
        <v>0</v>
      </c>
      <c r="Z501" t="b">
        <f>OR(Tabla4119[[#This Row],[Tiempo_normal (ns)]]&gt;$J$508,Tabla4119[[#This Row],[Tiempo_normal (ns)]]&lt;$J$509)</f>
        <v>0</v>
      </c>
      <c r="AA501" s="7">
        <v>498</v>
      </c>
      <c r="AB501" t="b">
        <f>OR(Tabla51210[[#This Row],[Tiempo_lineal (ns)]]&gt;$L$508,Tabla51210[[#This Row],[Tiempo_lineal (ns)]]&lt;$L$509)</f>
        <v>0</v>
      </c>
      <c r="AC501" t="b">
        <f>OR(Tabla51210[[#This Row],[Tiempo_normal (ns)]]&gt;$M$508,Tabla51210[[#This Row],[Tiempo_normal (ns)]]&lt;$M$509)</f>
        <v>0</v>
      </c>
      <c r="AD501" s="7">
        <v>498</v>
      </c>
      <c r="AE501" t="b">
        <f>OR(Tabla61311[[#This Row],[Tiempo_lineal (ns)]]&gt;$O$508,Tabla61311[[#This Row],[Tiempo_lineal (ns)]]&lt;$O$509)</f>
        <v>0</v>
      </c>
      <c r="AF501" s="6" t="b">
        <f>OR(Tabla61311[[#This Row],[Tiempo_normal (ns)]]&gt;$P$508,Tabla61311[[#This Row],[Tiempo_normal (ns)]]&lt;$P$509)</f>
        <v>0</v>
      </c>
    </row>
    <row r="502" spans="2:32" x14ac:dyDescent="0.3">
      <c r="B502">
        <v>499</v>
      </c>
      <c r="C502">
        <v>5006</v>
      </c>
      <c r="D502">
        <v>4802</v>
      </c>
      <c r="E502">
        <v>499</v>
      </c>
      <c r="F502">
        <v>39769</v>
      </c>
      <c r="G502">
        <v>37700</v>
      </c>
      <c r="H502">
        <v>499</v>
      </c>
      <c r="I502">
        <v>385550</v>
      </c>
      <c r="J502">
        <v>389298</v>
      </c>
      <c r="K502">
        <v>499</v>
      </c>
      <c r="L502" s="35">
        <v>4507660</v>
      </c>
      <c r="M502" s="35">
        <v>3814970</v>
      </c>
      <c r="N502">
        <v>499</v>
      </c>
      <c r="O502" s="35">
        <v>48825500</v>
      </c>
      <c r="P502" s="35">
        <v>42420200</v>
      </c>
      <c r="R502" s="5">
        <v>499</v>
      </c>
      <c r="S502" t="b">
        <f>OR(Tabla197[[#This Row],[Tiempo_lineal (ns)]]&gt;$C$508,Tabla197[[#This Row],[Tiempo_lineal (ns)]]&lt;$C$509)</f>
        <v>0</v>
      </c>
      <c r="T502" t="b">
        <f>OR(Tabla197[[#This Row],[Tiempo_normal (ns)]]&gt;$D$508,Tabla197[[#This Row],[Tiempo_normal (ns)]]&lt;$D$509)</f>
        <v>0</v>
      </c>
      <c r="U502" s="5">
        <v>499</v>
      </c>
      <c r="V502" t="b">
        <f>OR(Tabla3108[[#This Row],[Tiempo_lineal (ns)]]&gt;$F$508,Tabla3108[[#This Row],[Tiempo_lineal (ns)]]&lt;$F$509)</f>
        <v>0</v>
      </c>
      <c r="W502" t="b">
        <f>OR(Tabla3108[[#This Row],[Tiempo_normal (ns)]]&gt;$G$508,Tabla3108[[#This Row],[Tiempo_normal (ns)]]&lt;$G$509)</f>
        <v>0</v>
      </c>
      <c r="X502" s="5">
        <v>499</v>
      </c>
      <c r="Y502" t="b">
        <f>OR(Tabla4119[[#This Row],[Tiempo_lineal (ns)]]&gt;$I$508,Tabla4119[[#This Row],[Tiempo_lineal (ns)]]&lt;$I$509)</f>
        <v>0</v>
      </c>
      <c r="Z502" t="b">
        <f>OR(Tabla4119[[#This Row],[Tiempo_normal (ns)]]&gt;$J$508,Tabla4119[[#This Row],[Tiempo_normal (ns)]]&lt;$J$509)</f>
        <v>0</v>
      </c>
      <c r="AA502" s="5">
        <v>499</v>
      </c>
      <c r="AB502" t="b">
        <f>OR(Tabla51210[[#This Row],[Tiempo_lineal (ns)]]&gt;$L$508,Tabla51210[[#This Row],[Tiempo_lineal (ns)]]&lt;$L$509)</f>
        <v>0</v>
      </c>
      <c r="AC502" t="b">
        <f>OR(Tabla51210[[#This Row],[Tiempo_normal (ns)]]&gt;$M$508,Tabla51210[[#This Row],[Tiempo_normal (ns)]]&lt;$M$509)</f>
        <v>0</v>
      </c>
      <c r="AD502" s="5">
        <v>499</v>
      </c>
      <c r="AE502" t="b">
        <f>OR(Tabla61311[[#This Row],[Tiempo_lineal (ns)]]&gt;$O$508,Tabla61311[[#This Row],[Tiempo_lineal (ns)]]&lt;$O$509)</f>
        <v>1</v>
      </c>
      <c r="AF502" s="6" t="b">
        <f>OR(Tabla61311[[#This Row],[Tiempo_normal (ns)]]&gt;$P$508,Tabla61311[[#This Row],[Tiempo_normal (ns)]]&lt;$P$509)</f>
        <v>0</v>
      </c>
    </row>
    <row r="503" spans="2:32" x14ac:dyDescent="0.3">
      <c r="B503">
        <v>500</v>
      </c>
      <c r="C503">
        <v>4934</v>
      </c>
      <c r="D503">
        <v>4433</v>
      </c>
      <c r="E503">
        <v>500</v>
      </c>
      <c r="F503">
        <v>39226</v>
      </c>
      <c r="G503">
        <v>39829</v>
      </c>
      <c r="H503">
        <v>500</v>
      </c>
      <c r="I503">
        <v>388146</v>
      </c>
      <c r="J503">
        <v>434398</v>
      </c>
      <c r="K503">
        <v>500</v>
      </c>
      <c r="L503" s="35">
        <v>4248940</v>
      </c>
      <c r="M503" s="35">
        <v>4069850</v>
      </c>
      <c r="N503">
        <v>500</v>
      </c>
      <c r="O503" s="35">
        <v>41010500</v>
      </c>
      <c r="P503" s="35">
        <v>41075400</v>
      </c>
      <c r="R503" s="8">
        <v>500</v>
      </c>
      <c r="S503" s="4" t="b">
        <f>OR(Tabla197[[#This Row],[Tiempo_lineal (ns)]]&gt;$C$508,Tabla197[[#This Row],[Tiempo_lineal (ns)]]&lt;$C$509)</f>
        <v>0</v>
      </c>
      <c r="T503" s="4" t="b">
        <f>OR(Tabla197[[#This Row],[Tiempo_normal (ns)]]&gt;$D$508,Tabla197[[#This Row],[Tiempo_normal (ns)]]&lt;$D$509)</f>
        <v>0</v>
      </c>
      <c r="U503" s="8">
        <v>500</v>
      </c>
      <c r="V503" s="4" t="b">
        <f>OR(Tabla3108[[#This Row],[Tiempo_lineal (ns)]]&gt;$F$508,Tabla3108[[#This Row],[Tiempo_lineal (ns)]]&lt;$F$509)</f>
        <v>0</v>
      </c>
      <c r="W503" s="4" t="b">
        <f>OR(Tabla3108[[#This Row],[Tiempo_normal (ns)]]&gt;$G$508,Tabla3108[[#This Row],[Tiempo_normal (ns)]]&lt;$G$509)</f>
        <v>0</v>
      </c>
      <c r="X503" s="8">
        <v>500</v>
      </c>
      <c r="Y503" s="4" t="b">
        <f>OR(Tabla4119[[#This Row],[Tiempo_lineal (ns)]]&gt;$I$508,Tabla4119[[#This Row],[Tiempo_lineal (ns)]]&lt;$I$509)</f>
        <v>0</v>
      </c>
      <c r="Z503" s="4" t="b">
        <f>OR(Tabla4119[[#This Row],[Tiempo_normal (ns)]]&gt;$J$508,Tabla4119[[#This Row],[Tiempo_normal (ns)]]&lt;$J$509)</f>
        <v>0</v>
      </c>
      <c r="AA503" s="8">
        <v>500</v>
      </c>
      <c r="AB503" s="4" t="b">
        <f>OR(Tabla51210[[#This Row],[Tiempo_lineal (ns)]]&gt;$L$508,Tabla51210[[#This Row],[Tiempo_lineal (ns)]]&lt;$L$509)</f>
        <v>0</v>
      </c>
      <c r="AC503" s="4" t="b">
        <f>OR(Tabla51210[[#This Row],[Tiempo_normal (ns)]]&gt;$M$508,Tabla51210[[#This Row],[Tiempo_normal (ns)]]&lt;$M$509)</f>
        <v>0</v>
      </c>
      <c r="AD503" s="8">
        <v>500</v>
      </c>
      <c r="AE503" s="4" t="b">
        <f>OR(Tabla61311[[#This Row],[Tiempo_lineal (ns)]]&gt;$O$508,Tabla61311[[#This Row],[Tiempo_lineal (ns)]]&lt;$O$509)</f>
        <v>0</v>
      </c>
      <c r="AF503" s="9" t="b">
        <f>OR(Tabla61311[[#This Row],[Tiempo_normal (ns)]]&gt;$P$508,Tabla61311[[#This Row],[Tiempo_normal (ns)]]&lt;$P$509)</f>
        <v>0</v>
      </c>
    </row>
    <row r="505" spans="2:32" x14ac:dyDescent="0.3">
      <c r="B505" s="10" t="s">
        <v>8</v>
      </c>
      <c r="C505" s="11">
        <f>QUARTILE(Tabla197[Tiempo_lineal (ns)],1)</f>
        <v>4417.75</v>
      </c>
      <c r="D505" s="12">
        <f>QUARTILE(Tabla197[Tiempo_normal (ns)],1)</f>
        <v>3928.75</v>
      </c>
      <c r="E505" s="10" t="s">
        <v>8</v>
      </c>
      <c r="F505" s="13">
        <f>QUARTILE(Tabla3108[Tiempo_lineal (ns)],1)</f>
        <v>38711.25</v>
      </c>
      <c r="G505" s="14">
        <f>QUARTILE(Tabla3108[Tiempo_normal (ns)],1)</f>
        <v>37709.25</v>
      </c>
      <c r="H505" s="10" t="s">
        <v>8</v>
      </c>
      <c r="I505" s="15">
        <f>QUARTILE(Tabla4119[Tiempo_lineal (ns)],1)</f>
        <v>387497</v>
      </c>
      <c r="J505" s="12">
        <f>QUARTILE(Tabla4119[Tiempo_normal (ns)],1)</f>
        <v>381093</v>
      </c>
      <c r="K505" s="10" t="s">
        <v>8</v>
      </c>
      <c r="L505" s="13">
        <f>QUARTILE(Tabla51210[Tiempo_lineal (ns)],1)</f>
        <v>4049662.5</v>
      </c>
      <c r="M505" s="14">
        <f>QUARTILE(Tabla51210[Tiempo_normal (ns)],1)</f>
        <v>3967800</v>
      </c>
      <c r="N505" s="10" t="s">
        <v>8</v>
      </c>
      <c r="O505" s="15">
        <f>QUARTILE(Tabla61311[Tiempo_lineal (ns)],1)</f>
        <v>41129025</v>
      </c>
      <c r="P505" s="12">
        <f>QUARTILE(Tabla61311[Tiempo_normal (ns)],1)</f>
        <v>40238350</v>
      </c>
      <c r="R505" s="16" t="s">
        <v>9</v>
      </c>
      <c r="S505" s="17">
        <f>COUNTIF(S4:S503,TRUE)</f>
        <v>22</v>
      </c>
      <c r="T505" s="17">
        <f>COUNTIF(T4:T503,TRUE)</f>
        <v>25</v>
      </c>
      <c r="U505" s="16" t="s">
        <v>9</v>
      </c>
      <c r="V505" s="17">
        <f t="shared" ref="V505:AF505" si="0">COUNTIF(V4:V503,TRUE)</f>
        <v>59</v>
      </c>
      <c r="W505" s="17">
        <f t="shared" si="0"/>
        <v>82</v>
      </c>
      <c r="X505" s="16" t="s">
        <v>9</v>
      </c>
      <c r="Y505" s="17">
        <f t="shared" si="0"/>
        <v>32</v>
      </c>
      <c r="Z505" s="17">
        <f t="shared" si="0"/>
        <v>35</v>
      </c>
      <c r="AA505" s="16" t="s">
        <v>9</v>
      </c>
      <c r="AB505" s="17">
        <f t="shared" si="0"/>
        <v>33</v>
      </c>
      <c r="AC505" s="17">
        <f t="shared" si="0"/>
        <v>33</v>
      </c>
      <c r="AD505" s="16" t="s">
        <v>9</v>
      </c>
      <c r="AE505" s="17">
        <f t="shared" si="0"/>
        <v>57</v>
      </c>
      <c r="AF505" s="18">
        <f t="shared" si="0"/>
        <v>19</v>
      </c>
    </row>
    <row r="506" spans="2:32" x14ac:dyDescent="0.3">
      <c r="B506" s="19" t="s">
        <v>10</v>
      </c>
      <c r="C506" s="20">
        <f>QUARTILE(Tabla197[Tiempo_lineal (ns)],3)</f>
        <v>5034.5</v>
      </c>
      <c r="D506" s="21">
        <f>QUARTILE(Tabla197[Tiempo_normal (ns)],3)</f>
        <v>4449.75</v>
      </c>
      <c r="E506" s="19" t="s">
        <v>10</v>
      </c>
      <c r="F506" s="22">
        <f>QUARTILE(Tabla3108[Tiempo_lineal (ns)],3)</f>
        <v>40696</v>
      </c>
      <c r="G506" s="23">
        <f>QUARTILE(Tabla3108[Tiempo_normal (ns)],3)</f>
        <v>39067.25</v>
      </c>
      <c r="H506" s="19" t="s">
        <v>10</v>
      </c>
      <c r="I506" s="24">
        <f>QUARTILE(Tabla4119[Tiempo_lineal (ns)],3)</f>
        <v>430480.5</v>
      </c>
      <c r="J506" s="21">
        <f>QUARTILE(Tabla4119[Tiempo_normal (ns)],3)</f>
        <v>424975</v>
      </c>
      <c r="K506" s="19" t="s">
        <v>10</v>
      </c>
      <c r="L506" s="22">
        <f>QUARTILE(Tabla51210[Tiempo_lineal (ns)],3)</f>
        <v>4294572.5</v>
      </c>
      <c r="M506" s="23">
        <f>QUARTILE(Tabla51210[Tiempo_normal (ns)],3)</f>
        <v>4265495</v>
      </c>
      <c r="N506" s="19" t="s">
        <v>10</v>
      </c>
      <c r="O506" s="24">
        <f>QUARTILE(Tabla61311[Tiempo_lineal (ns)],3)</f>
        <v>43864375</v>
      </c>
      <c r="P506" s="21">
        <f>QUARTILE(Tabla61311[Tiempo_normal (ns)],3)</f>
        <v>42445200</v>
      </c>
    </row>
    <row r="507" spans="2:32" x14ac:dyDescent="0.3">
      <c r="B507" s="19" t="s">
        <v>11</v>
      </c>
      <c r="C507" s="20">
        <f>ABS(C506-C505)</f>
        <v>616.75</v>
      </c>
      <c r="D507" s="21">
        <f>ABS(D506-D505)</f>
        <v>521</v>
      </c>
      <c r="E507" s="19" t="s">
        <v>11</v>
      </c>
      <c r="F507" s="22">
        <f t="shared" ref="F507:L507" si="1">ABS(F506-F505)</f>
        <v>1984.75</v>
      </c>
      <c r="G507" s="23">
        <f t="shared" si="1"/>
        <v>1358</v>
      </c>
      <c r="H507" s="19" t="s">
        <v>11</v>
      </c>
      <c r="I507" s="24">
        <f t="shared" si="1"/>
        <v>42983.5</v>
      </c>
      <c r="J507" s="21">
        <f t="shared" si="1"/>
        <v>43882</v>
      </c>
      <c r="K507" s="19" t="s">
        <v>11</v>
      </c>
      <c r="L507" s="22">
        <f t="shared" si="1"/>
        <v>244910</v>
      </c>
      <c r="M507" s="23">
        <f>ABS(M506-M505)</f>
        <v>297695</v>
      </c>
      <c r="N507" s="19" t="s">
        <v>11</v>
      </c>
      <c r="O507" s="24">
        <f>ABS(O506-O505)</f>
        <v>2735350</v>
      </c>
      <c r="P507" s="21">
        <f>ABS(P506-P505)</f>
        <v>2206850</v>
      </c>
      <c r="S507" s="25" t="s">
        <v>12</v>
      </c>
      <c r="T507" s="26" t="s">
        <v>13</v>
      </c>
      <c r="W507" s="25" t="s">
        <v>12</v>
      </c>
      <c r="X507" s="26" t="s">
        <v>13</v>
      </c>
    </row>
    <row r="508" spans="2:32" x14ac:dyDescent="0.3">
      <c r="B508" s="19" t="s">
        <v>14</v>
      </c>
      <c r="C508" s="20">
        <f>C506+(C507*1.5)</f>
        <v>5959.625</v>
      </c>
      <c r="D508" s="21">
        <f>D506+(D507*1.5)</f>
        <v>5231.25</v>
      </c>
      <c r="E508" s="19" t="s">
        <v>14</v>
      </c>
      <c r="F508" s="22">
        <f t="shared" ref="F508:P508" si="2">F506+(F507*1.5)</f>
        <v>43673.125</v>
      </c>
      <c r="G508" s="23">
        <f t="shared" si="2"/>
        <v>41104.25</v>
      </c>
      <c r="H508" s="19" t="s">
        <v>14</v>
      </c>
      <c r="I508" s="24">
        <f t="shared" si="2"/>
        <v>494955.75</v>
      </c>
      <c r="J508" s="21">
        <f t="shared" si="2"/>
        <v>490798</v>
      </c>
      <c r="K508" s="19" t="s">
        <v>14</v>
      </c>
      <c r="L508" s="22">
        <f t="shared" si="2"/>
        <v>4661937.5</v>
      </c>
      <c r="M508" s="23">
        <f t="shared" si="2"/>
        <v>4712037.5</v>
      </c>
      <c r="N508" s="19" t="s">
        <v>14</v>
      </c>
      <c r="O508" s="24">
        <f t="shared" si="2"/>
        <v>47967400</v>
      </c>
      <c r="P508" s="21">
        <f t="shared" si="2"/>
        <v>45755475</v>
      </c>
      <c r="R508" s="16" t="s">
        <v>1</v>
      </c>
      <c r="S508" s="36">
        <f>AVERAGE(Tabla197[Tiempo_lineal (ns)])/1000000</f>
        <v>4.8900460000000003E-3</v>
      </c>
      <c r="T508" s="37">
        <f>AVERAGE(Tabla197[Tiempo_normal (ns)])/1000000</f>
        <v>4.3986499999999996E-3</v>
      </c>
      <c r="V508" s="16" t="s">
        <v>1</v>
      </c>
      <c r="W508" s="17">
        <v>22</v>
      </c>
      <c r="X508" s="17">
        <v>25</v>
      </c>
    </row>
    <row r="509" spans="2:32" x14ac:dyDescent="0.3">
      <c r="B509" s="29" t="s">
        <v>15</v>
      </c>
      <c r="C509" s="30">
        <f>C505-(C507*1.5)</f>
        <v>3492.625</v>
      </c>
      <c r="D509" s="31">
        <f>D505-(D507*1.5)</f>
        <v>3147.25</v>
      </c>
      <c r="E509" s="29" t="s">
        <v>15</v>
      </c>
      <c r="F509" s="32">
        <f t="shared" ref="F509:P509" si="3">F505-(F507*1.5)</f>
        <v>35734.125</v>
      </c>
      <c r="G509" s="33">
        <f t="shared" si="3"/>
        <v>35672.25</v>
      </c>
      <c r="H509" s="29" t="s">
        <v>15</v>
      </c>
      <c r="I509" s="34">
        <f t="shared" si="3"/>
        <v>323021.75</v>
      </c>
      <c r="J509" s="31">
        <f t="shared" si="3"/>
        <v>315270</v>
      </c>
      <c r="K509" s="29" t="s">
        <v>15</v>
      </c>
      <c r="L509" s="32">
        <f t="shared" si="3"/>
        <v>3682297.5</v>
      </c>
      <c r="M509" s="33">
        <f t="shared" si="3"/>
        <v>3521257.5</v>
      </c>
      <c r="N509" s="29" t="s">
        <v>15</v>
      </c>
      <c r="O509" s="34">
        <f t="shared" si="3"/>
        <v>37026000</v>
      </c>
      <c r="P509" s="31">
        <f t="shared" si="3"/>
        <v>36928075</v>
      </c>
      <c r="R509" s="16" t="s">
        <v>2</v>
      </c>
      <c r="S509" s="38">
        <f>AVERAGE(Tabla3108[Tiempo_lineal (ns)])/1000000</f>
        <v>4.2140423999999996E-2</v>
      </c>
      <c r="T509" s="39">
        <f>AVERAGE(Tabla3108[Tiempo_normal (ns)])/1000000</f>
        <v>4.0573082000000003E-2</v>
      </c>
      <c r="V509" s="16" t="s">
        <v>2</v>
      </c>
      <c r="W509" s="17">
        <v>59</v>
      </c>
      <c r="X509" s="18">
        <v>82</v>
      </c>
    </row>
    <row r="510" spans="2:32" x14ac:dyDescent="0.3">
      <c r="R510" s="16" t="s">
        <v>2</v>
      </c>
      <c r="S510" s="36">
        <f>AVERAGE(Tabla4119[Tiempo_lineal (ns)])/1000000</f>
        <v>0.42167147199999999</v>
      </c>
      <c r="T510" s="37">
        <f>AVERAGE(Tabla4119[Tiempo_normal (ns)])/1000000</f>
        <v>0.41821417599999999</v>
      </c>
      <c r="V510" s="16" t="s">
        <v>2</v>
      </c>
      <c r="W510" s="27">
        <v>32</v>
      </c>
      <c r="X510" s="28">
        <v>35</v>
      </c>
    </row>
    <row r="511" spans="2:32" x14ac:dyDescent="0.3">
      <c r="B511" s="16" t="s">
        <v>16</v>
      </c>
      <c r="C511" s="27">
        <f>AVERAGE(Tabla197[Tiempo_lineal (ns)])</f>
        <v>4890.0460000000003</v>
      </c>
      <c r="D511" s="28">
        <f>AVERAGE(Tabla197[Tiempo_normal (ns)])</f>
        <v>4398.6499999999996</v>
      </c>
      <c r="E511" s="16" t="s">
        <v>16</v>
      </c>
      <c r="F511" s="17">
        <f>AVERAGE(Tabla3108[Tiempo_lineal (ns)])</f>
        <v>42140.423999999999</v>
      </c>
      <c r="G511" s="18">
        <f>AVERAGE(Tabla3108[Tiempo_normal (ns)])</f>
        <v>40573.082000000002</v>
      </c>
      <c r="H511" s="16" t="s">
        <v>16</v>
      </c>
      <c r="I511" s="27">
        <f>AVERAGE(Tabla4119[Tiempo_lineal (ns)])</f>
        <v>421671.47200000001</v>
      </c>
      <c r="J511" s="28">
        <f>AVERAGE(Tabla4119[Tiempo_normal (ns)])</f>
        <v>418214.17599999998</v>
      </c>
      <c r="K511" s="16" t="s">
        <v>16</v>
      </c>
      <c r="L511" s="17">
        <f>AVERAGE(Tabla51210[Tiempo_lineal (ns)])</f>
        <v>4238176.88</v>
      </c>
      <c r="M511" s="18">
        <f>AVERAGE(Tabla51210[Tiempo_normal (ns)])</f>
        <v>4169363.78</v>
      </c>
      <c r="N511" s="16" t="s">
        <v>16</v>
      </c>
      <c r="O511" s="27">
        <f>AVERAGE(Tabla61311[Tiempo_lineal (ns)])</f>
        <v>43692689.200000003</v>
      </c>
      <c r="P511" s="28">
        <f>AVERAGE(Tabla61311[Tiempo_normal (ns)])</f>
        <v>41981122</v>
      </c>
      <c r="R511" s="16" t="s">
        <v>3</v>
      </c>
      <c r="S511" s="38">
        <f>AVERAGE(Tabla51210[Tiempo_lineal (ns)])/1000000</f>
        <v>4.2381768800000001</v>
      </c>
      <c r="T511" s="39">
        <f>AVERAGE(Tabla51210[Tiempo_normal (ns)])/1000000</f>
        <v>4.1693637799999994</v>
      </c>
      <c r="V511" s="16" t="s">
        <v>3</v>
      </c>
      <c r="W511" s="17">
        <v>33</v>
      </c>
      <c r="X511" s="18">
        <v>33</v>
      </c>
    </row>
    <row r="512" spans="2:32" x14ac:dyDescent="0.3">
      <c r="R512" s="16" t="s">
        <v>4</v>
      </c>
      <c r="S512" s="36">
        <f>AVERAGE(Tabla61311[Tiempo_lineal (ns)])/1000000</f>
        <v>43.692689200000004</v>
      </c>
      <c r="T512" s="37">
        <f>AVERAGE(Tabla61311[Tiempo_normal (ns)])/1000000</f>
        <v>41.981121999999999</v>
      </c>
      <c r="V512" s="16" t="s">
        <v>4</v>
      </c>
      <c r="W512" s="27">
        <v>57</v>
      </c>
      <c r="X512" s="28">
        <v>19</v>
      </c>
      <c r="AA512" s="40"/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70AC-5B09-4703-9958-352C1350D4BF}">
  <dimension ref="B2:AF512"/>
  <sheetViews>
    <sheetView topLeftCell="K500" zoomScale="80" zoomScaleNormal="80" workbookViewId="0">
      <selection activeCell="W533" sqref="W533"/>
    </sheetView>
  </sheetViews>
  <sheetFormatPr baseColWidth="10" defaultColWidth="8.88671875" defaultRowHeight="14.4" x14ac:dyDescent="0.3"/>
  <cols>
    <col min="2" max="16" width="8.77734375" customWidth="1"/>
    <col min="18" max="32" width="8.77734375" customWidth="1"/>
  </cols>
  <sheetData>
    <row r="2" spans="2:32" x14ac:dyDescent="0.3">
      <c r="B2" s="1"/>
      <c r="C2" s="2" t="s">
        <v>0</v>
      </c>
      <c r="D2" s="3"/>
      <c r="E2" s="1"/>
      <c r="F2" s="2" t="s">
        <v>1</v>
      </c>
      <c r="G2" s="3"/>
      <c r="H2" s="1"/>
      <c r="I2" s="2" t="s">
        <v>2</v>
      </c>
      <c r="J2" s="3"/>
      <c r="K2" s="1"/>
      <c r="L2" s="2" t="s">
        <v>3</v>
      </c>
      <c r="M2" s="3"/>
      <c r="N2" s="1"/>
      <c r="O2" s="2" t="s">
        <v>4</v>
      </c>
      <c r="P2" s="3"/>
      <c r="R2" s="1"/>
      <c r="S2" s="2" t="s">
        <v>0</v>
      </c>
      <c r="T2" s="3"/>
      <c r="U2" s="1"/>
      <c r="V2" s="2" t="s">
        <v>1</v>
      </c>
      <c r="W2" s="3"/>
      <c r="X2" s="1"/>
      <c r="Y2" s="2" t="s">
        <v>2</v>
      </c>
      <c r="Z2" s="3"/>
      <c r="AA2" s="1"/>
      <c r="AB2" s="2" t="s">
        <v>3</v>
      </c>
      <c r="AC2" s="3"/>
      <c r="AD2" s="1"/>
      <c r="AE2" s="2" t="s">
        <v>4</v>
      </c>
      <c r="AF2" s="3"/>
    </row>
    <row r="3" spans="2:32" x14ac:dyDescent="0.3">
      <c r="B3" s="4" t="s">
        <v>5</v>
      </c>
      <c r="C3" s="4" t="s">
        <v>6</v>
      </c>
      <c r="D3" s="4" t="s">
        <v>7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  <c r="N3" s="4" t="s">
        <v>5</v>
      </c>
      <c r="O3" s="4" t="s">
        <v>6</v>
      </c>
      <c r="P3" s="4" t="s">
        <v>7</v>
      </c>
      <c r="R3" s="1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6</v>
      </c>
      <c r="Z3" s="2" t="s">
        <v>7</v>
      </c>
      <c r="AA3" s="2" t="s">
        <v>5</v>
      </c>
      <c r="AB3" s="2" t="s">
        <v>6</v>
      </c>
      <c r="AC3" s="2" t="s">
        <v>7</v>
      </c>
      <c r="AD3" s="2" t="s">
        <v>5</v>
      </c>
      <c r="AE3" s="2" t="s">
        <v>6</v>
      </c>
      <c r="AF3" s="3" t="s">
        <v>7</v>
      </c>
    </row>
    <row r="4" spans="2:32" x14ac:dyDescent="0.3">
      <c r="B4">
        <v>1</v>
      </c>
      <c r="C4">
        <v>26336</v>
      </c>
      <c r="D4">
        <v>2737</v>
      </c>
      <c r="E4">
        <v>1</v>
      </c>
      <c r="F4">
        <v>11485</v>
      </c>
      <c r="G4">
        <v>3609</v>
      </c>
      <c r="H4">
        <v>1</v>
      </c>
      <c r="I4">
        <v>31640</v>
      </c>
      <c r="J4">
        <v>3724</v>
      </c>
      <c r="K4">
        <v>1</v>
      </c>
      <c r="L4">
        <v>43579</v>
      </c>
      <c r="M4">
        <v>5478</v>
      </c>
      <c r="N4">
        <v>1</v>
      </c>
      <c r="O4">
        <v>30707</v>
      </c>
      <c r="P4">
        <v>41170</v>
      </c>
      <c r="R4" s="5">
        <v>1</v>
      </c>
      <c r="S4" t="b">
        <f>OR(Tabla19[[#This Row],[Tiempo_lineal (ns)]]&gt;$C$508,Tabla19[[#This Row],[Tiempo_lineal (ns)]]&lt;$C$509)</f>
        <v>1</v>
      </c>
      <c r="T4" t="b">
        <f>OR(Tabla19[[#This Row],[Tiempo_normal (ns)]]&gt;$D$508,Tabla19[[#This Row],[Tiempo_normal (ns)]]&lt;$D$509)</f>
        <v>0</v>
      </c>
      <c r="U4" s="5">
        <v>1</v>
      </c>
      <c r="V4" t="b">
        <f>OR(Tabla310[[#This Row],[Tiempo_lineal (ns)]]&gt;$F$508,Tabla310[[#This Row],[Tiempo_lineal (ns)]]&lt;$F$509)</f>
        <v>1</v>
      </c>
      <c r="W4" t="b">
        <f>OR(Tabla310[[#This Row],[Tiempo_normal (ns)]]&gt;$G$508,Tabla310[[#This Row],[Tiempo_normal (ns)]]&lt;$G$509)</f>
        <v>0</v>
      </c>
      <c r="X4" s="5">
        <v>1</v>
      </c>
      <c r="Y4" t="b">
        <f>OR(Tabla411[[#This Row],[Tiempo_lineal (ns)]]&gt;$I$508,Tabla411[[#This Row],[Tiempo_lineal (ns)]]&lt;$I$509)</f>
        <v>1</v>
      </c>
      <c r="Z4" t="b">
        <f>OR(Tabla411[[#This Row],[Tiempo_normal (ns)]]&gt;$J$508,Tabla411[[#This Row],[Tiempo_normal (ns)]]&lt;$J$509)</f>
        <v>0</v>
      </c>
      <c r="AA4" s="5">
        <v>1</v>
      </c>
      <c r="AB4" t="b">
        <f>OR(Tabla512[[#This Row],[Tiempo_lineal (ns)]]&gt;$L$508,Tabla512[[#This Row],[Tiempo_lineal (ns)]]&lt;$L$509)</f>
        <v>1</v>
      </c>
      <c r="AC4" t="b">
        <f>OR(Tabla512[[#This Row],[Tiempo_normal (ns)]]&gt;$M$508,Tabla512[[#This Row],[Tiempo_normal (ns)]]&lt;$M$509)</f>
        <v>0</v>
      </c>
      <c r="AD4" s="5">
        <v>1</v>
      </c>
      <c r="AE4" t="b">
        <f>OR(Tabla613[[#This Row],[Tiempo_lineal (ns)]]&gt;$O$508,Tabla613[[#This Row],[Tiempo_lineal (ns)]]&lt;$O$509)</f>
        <v>1</v>
      </c>
      <c r="AF4" s="6" t="b">
        <f>OR(Tabla613[[#This Row],[Tiempo_normal (ns)]]&gt;$P$508,Tabla613[[#This Row],[Tiempo_normal (ns)]]&lt;$P$509)</f>
        <v>1</v>
      </c>
    </row>
    <row r="5" spans="2:32" x14ac:dyDescent="0.3">
      <c r="B5">
        <v>2</v>
      </c>
      <c r="C5">
        <v>4075</v>
      </c>
      <c r="D5">
        <v>2133</v>
      </c>
      <c r="E5">
        <v>2</v>
      </c>
      <c r="F5">
        <v>6615</v>
      </c>
      <c r="G5">
        <v>5343</v>
      </c>
      <c r="H5">
        <v>2</v>
      </c>
      <c r="I5">
        <v>7784</v>
      </c>
      <c r="J5">
        <v>4022</v>
      </c>
      <c r="K5">
        <v>2</v>
      </c>
      <c r="L5">
        <v>8407</v>
      </c>
      <c r="M5">
        <v>6787</v>
      </c>
      <c r="N5">
        <v>2</v>
      </c>
      <c r="O5">
        <v>13701</v>
      </c>
      <c r="P5">
        <v>6277</v>
      </c>
      <c r="R5" s="7">
        <v>2</v>
      </c>
      <c r="S5" t="b">
        <f>OR(Tabla19[[#This Row],[Tiempo_lineal (ns)]]&gt;$C$508,Tabla19[[#This Row],[Tiempo_lineal (ns)]]&lt;$C$509)</f>
        <v>0</v>
      </c>
      <c r="T5" t="b">
        <f>OR(Tabla19[[#This Row],[Tiempo_normal (ns)]]&gt;$D$508,Tabla19[[#This Row],[Tiempo_normal (ns)]]&lt;$D$509)</f>
        <v>0</v>
      </c>
      <c r="U5" s="7">
        <v>2</v>
      </c>
      <c r="V5" t="b">
        <f>OR(Tabla310[[#This Row],[Tiempo_lineal (ns)]]&gt;$F$508,Tabla310[[#This Row],[Tiempo_lineal (ns)]]&lt;$F$509)</f>
        <v>0</v>
      </c>
      <c r="W5" t="b">
        <f>OR(Tabla310[[#This Row],[Tiempo_normal (ns)]]&gt;$G$508,Tabla310[[#This Row],[Tiempo_normal (ns)]]&lt;$G$509)</f>
        <v>0</v>
      </c>
      <c r="X5" s="7">
        <v>2</v>
      </c>
      <c r="Y5" t="b">
        <f>OR(Tabla411[[#This Row],[Tiempo_lineal (ns)]]&gt;$I$508,Tabla411[[#This Row],[Tiempo_lineal (ns)]]&lt;$I$509)</f>
        <v>0</v>
      </c>
      <c r="Z5" t="b">
        <f>OR(Tabla411[[#This Row],[Tiempo_normal (ns)]]&gt;$J$508,Tabla411[[#This Row],[Tiempo_normal (ns)]]&lt;$J$509)</f>
        <v>0</v>
      </c>
      <c r="AA5" s="7">
        <v>2</v>
      </c>
      <c r="AB5" t="b">
        <f>OR(Tabla512[[#This Row],[Tiempo_lineal (ns)]]&gt;$L$508,Tabla512[[#This Row],[Tiempo_lineal (ns)]]&lt;$L$509)</f>
        <v>0</v>
      </c>
      <c r="AC5" t="b">
        <f>OR(Tabla512[[#This Row],[Tiempo_normal (ns)]]&gt;$M$508,Tabla512[[#This Row],[Tiempo_normal (ns)]]&lt;$M$509)</f>
        <v>0</v>
      </c>
      <c r="AD5" s="7">
        <v>2</v>
      </c>
      <c r="AE5" t="b">
        <f>OR(Tabla613[[#This Row],[Tiempo_lineal (ns)]]&gt;$O$508,Tabla613[[#This Row],[Tiempo_lineal (ns)]]&lt;$O$509)</f>
        <v>0</v>
      </c>
      <c r="AF5" s="6" t="b">
        <f>OR(Tabla613[[#This Row],[Tiempo_normal (ns)]]&gt;$P$508,Tabla613[[#This Row],[Tiempo_normal (ns)]]&lt;$P$509)</f>
        <v>0</v>
      </c>
    </row>
    <row r="6" spans="2:32" x14ac:dyDescent="0.3">
      <c r="B6">
        <v>3</v>
      </c>
      <c r="C6">
        <v>4380</v>
      </c>
      <c r="D6">
        <v>1507</v>
      </c>
      <c r="E6">
        <v>3</v>
      </c>
      <c r="F6">
        <v>8692</v>
      </c>
      <c r="G6">
        <v>5726</v>
      </c>
      <c r="H6">
        <v>3</v>
      </c>
      <c r="I6">
        <v>7203</v>
      </c>
      <c r="J6">
        <v>5564</v>
      </c>
      <c r="K6">
        <v>3</v>
      </c>
      <c r="L6">
        <v>10486</v>
      </c>
      <c r="M6">
        <v>6137</v>
      </c>
      <c r="N6">
        <v>3</v>
      </c>
      <c r="O6">
        <v>10488</v>
      </c>
      <c r="P6">
        <v>7864</v>
      </c>
      <c r="R6" s="5">
        <v>3</v>
      </c>
      <c r="S6" t="b">
        <f>OR(Tabla19[[#This Row],[Tiempo_lineal (ns)]]&gt;$C$508,Tabla19[[#This Row],[Tiempo_lineal (ns)]]&lt;$C$509)</f>
        <v>0</v>
      </c>
      <c r="T6" t="b">
        <f>OR(Tabla19[[#This Row],[Tiempo_normal (ns)]]&gt;$D$508,Tabla19[[#This Row],[Tiempo_normal (ns)]]&lt;$D$509)</f>
        <v>0</v>
      </c>
      <c r="U6" s="5">
        <v>3</v>
      </c>
      <c r="V6" t="b">
        <f>OR(Tabla310[[#This Row],[Tiempo_lineal (ns)]]&gt;$F$508,Tabla310[[#This Row],[Tiempo_lineal (ns)]]&lt;$F$509)</f>
        <v>1</v>
      </c>
      <c r="W6" t="b">
        <f>OR(Tabla310[[#This Row],[Tiempo_normal (ns)]]&gt;$G$508,Tabla310[[#This Row],[Tiempo_normal (ns)]]&lt;$G$509)</f>
        <v>0</v>
      </c>
      <c r="X6" s="5">
        <v>3</v>
      </c>
      <c r="Y6" t="b">
        <f>OR(Tabla411[[#This Row],[Tiempo_lineal (ns)]]&gt;$I$508,Tabla411[[#This Row],[Tiempo_lineal (ns)]]&lt;$I$509)</f>
        <v>0</v>
      </c>
      <c r="Z6" t="b">
        <f>OR(Tabla411[[#This Row],[Tiempo_normal (ns)]]&gt;$J$508,Tabla411[[#This Row],[Tiempo_normal (ns)]]&lt;$J$509)</f>
        <v>0</v>
      </c>
      <c r="AA6" s="5">
        <v>3</v>
      </c>
      <c r="AB6" t="b">
        <f>OR(Tabla512[[#This Row],[Tiempo_lineal (ns)]]&gt;$L$508,Tabla512[[#This Row],[Tiempo_lineal (ns)]]&lt;$L$509)</f>
        <v>0</v>
      </c>
      <c r="AC6" t="b">
        <f>OR(Tabla512[[#This Row],[Tiempo_normal (ns)]]&gt;$M$508,Tabla512[[#This Row],[Tiempo_normal (ns)]]&lt;$M$509)</f>
        <v>0</v>
      </c>
      <c r="AD6" s="5">
        <v>3</v>
      </c>
      <c r="AE6" t="b">
        <f>OR(Tabla613[[#This Row],[Tiempo_lineal (ns)]]&gt;$O$508,Tabla613[[#This Row],[Tiempo_lineal (ns)]]&lt;$O$509)</f>
        <v>0</v>
      </c>
      <c r="AF6" s="6" t="b">
        <f>OR(Tabla613[[#This Row],[Tiempo_normal (ns)]]&gt;$P$508,Tabla613[[#This Row],[Tiempo_normal (ns)]]&lt;$P$509)</f>
        <v>0</v>
      </c>
    </row>
    <row r="7" spans="2:32" x14ac:dyDescent="0.3">
      <c r="B7">
        <v>4</v>
      </c>
      <c r="C7">
        <v>3687</v>
      </c>
      <c r="D7">
        <v>2587</v>
      </c>
      <c r="E7">
        <v>4</v>
      </c>
      <c r="F7">
        <v>10536</v>
      </c>
      <c r="G7">
        <v>8645</v>
      </c>
      <c r="H7">
        <v>4</v>
      </c>
      <c r="I7">
        <v>7273</v>
      </c>
      <c r="J7">
        <v>3631</v>
      </c>
      <c r="K7">
        <v>4</v>
      </c>
      <c r="L7">
        <v>9361</v>
      </c>
      <c r="M7">
        <v>6924</v>
      </c>
      <c r="N7">
        <v>4</v>
      </c>
      <c r="O7">
        <v>10205</v>
      </c>
      <c r="P7">
        <v>6904</v>
      </c>
      <c r="R7" s="7">
        <v>4</v>
      </c>
      <c r="S7" t="b">
        <f>OR(Tabla19[[#This Row],[Tiempo_lineal (ns)]]&gt;$C$508,Tabla19[[#This Row],[Tiempo_lineal (ns)]]&lt;$C$509)</f>
        <v>0</v>
      </c>
      <c r="T7" t="b">
        <f>OR(Tabla19[[#This Row],[Tiempo_normal (ns)]]&gt;$D$508,Tabla19[[#This Row],[Tiempo_normal (ns)]]&lt;$D$509)</f>
        <v>0</v>
      </c>
      <c r="U7" s="7">
        <v>4</v>
      </c>
      <c r="V7" t="b">
        <f>OR(Tabla310[[#This Row],[Tiempo_lineal (ns)]]&gt;$F$508,Tabla310[[#This Row],[Tiempo_lineal (ns)]]&lt;$F$509)</f>
        <v>1</v>
      </c>
      <c r="W7" t="b">
        <f>OR(Tabla310[[#This Row],[Tiempo_normal (ns)]]&gt;$G$508,Tabla310[[#This Row],[Tiempo_normal (ns)]]&lt;$G$509)</f>
        <v>1</v>
      </c>
      <c r="X7" s="7">
        <v>4</v>
      </c>
      <c r="Y7" t="b">
        <f>OR(Tabla411[[#This Row],[Tiempo_lineal (ns)]]&gt;$I$508,Tabla411[[#This Row],[Tiempo_lineal (ns)]]&lt;$I$509)</f>
        <v>0</v>
      </c>
      <c r="Z7" t="b">
        <f>OR(Tabla411[[#This Row],[Tiempo_normal (ns)]]&gt;$J$508,Tabla411[[#This Row],[Tiempo_normal (ns)]]&lt;$J$509)</f>
        <v>0</v>
      </c>
      <c r="AA7" s="7">
        <v>4</v>
      </c>
      <c r="AB7" t="b">
        <f>OR(Tabla512[[#This Row],[Tiempo_lineal (ns)]]&gt;$L$508,Tabla512[[#This Row],[Tiempo_lineal (ns)]]&lt;$L$509)</f>
        <v>0</v>
      </c>
      <c r="AC7" t="b">
        <f>OR(Tabla512[[#This Row],[Tiempo_normal (ns)]]&gt;$M$508,Tabla512[[#This Row],[Tiempo_normal (ns)]]&lt;$M$509)</f>
        <v>0</v>
      </c>
      <c r="AD7" s="7">
        <v>4</v>
      </c>
      <c r="AE7" t="b">
        <f>OR(Tabla613[[#This Row],[Tiempo_lineal (ns)]]&gt;$O$508,Tabla613[[#This Row],[Tiempo_lineal (ns)]]&lt;$O$509)</f>
        <v>0</v>
      </c>
      <c r="AF7" s="6" t="b">
        <f>OR(Tabla613[[#This Row],[Tiempo_normal (ns)]]&gt;$P$508,Tabla613[[#This Row],[Tiempo_normal (ns)]]&lt;$P$509)</f>
        <v>0</v>
      </c>
    </row>
    <row r="8" spans="2:32" x14ac:dyDescent="0.3">
      <c r="B8">
        <v>5</v>
      </c>
      <c r="C8">
        <v>5971</v>
      </c>
      <c r="D8">
        <v>1001</v>
      </c>
      <c r="E8">
        <v>5</v>
      </c>
      <c r="F8">
        <v>6308</v>
      </c>
      <c r="G8">
        <v>3424</v>
      </c>
      <c r="H8">
        <v>5</v>
      </c>
      <c r="I8">
        <v>6702</v>
      </c>
      <c r="J8">
        <v>3471</v>
      </c>
      <c r="K8">
        <v>5</v>
      </c>
      <c r="L8">
        <v>9812</v>
      </c>
      <c r="M8">
        <v>5941</v>
      </c>
      <c r="N8">
        <v>5</v>
      </c>
      <c r="O8">
        <v>46181</v>
      </c>
      <c r="P8">
        <v>7841</v>
      </c>
      <c r="R8" s="5">
        <v>5</v>
      </c>
      <c r="S8" t="b">
        <f>OR(Tabla19[[#This Row],[Tiempo_lineal (ns)]]&gt;$C$508,Tabla19[[#This Row],[Tiempo_lineal (ns)]]&lt;$C$509)</f>
        <v>0</v>
      </c>
      <c r="T8" t="b">
        <f>OR(Tabla19[[#This Row],[Tiempo_normal (ns)]]&gt;$D$508,Tabla19[[#This Row],[Tiempo_normal (ns)]]&lt;$D$509)</f>
        <v>0</v>
      </c>
      <c r="U8" s="5">
        <v>5</v>
      </c>
      <c r="V8" t="b">
        <f>OR(Tabla310[[#This Row],[Tiempo_lineal (ns)]]&gt;$F$508,Tabla310[[#This Row],[Tiempo_lineal (ns)]]&lt;$F$509)</f>
        <v>0</v>
      </c>
      <c r="W8" t="b">
        <f>OR(Tabla310[[#This Row],[Tiempo_normal (ns)]]&gt;$G$508,Tabla310[[#This Row],[Tiempo_normal (ns)]]&lt;$G$509)</f>
        <v>0</v>
      </c>
      <c r="X8" s="5">
        <v>5</v>
      </c>
      <c r="Y8" t="b">
        <f>OR(Tabla411[[#This Row],[Tiempo_lineal (ns)]]&gt;$I$508,Tabla411[[#This Row],[Tiempo_lineal (ns)]]&lt;$I$509)</f>
        <v>0</v>
      </c>
      <c r="Z8" t="b">
        <f>OR(Tabla411[[#This Row],[Tiempo_normal (ns)]]&gt;$J$508,Tabla411[[#This Row],[Tiempo_normal (ns)]]&lt;$J$509)</f>
        <v>0</v>
      </c>
      <c r="AA8" s="5">
        <v>5</v>
      </c>
      <c r="AB8" t="b">
        <f>OR(Tabla512[[#This Row],[Tiempo_lineal (ns)]]&gt;$L$508,Tabla512[[#This Row],[Tiempo_lineal (ns)]]&lt;$L$509)</f>
        <v>0</v>
      </c>
      <c r="AC8" t="b">
        <f>OR(Tabla512[[#This Row],[Tiempo_normal (ns)]]&gt;$M$508,Tabla512[[#This Row],[Tiempo_normal (ns)]]&lt;$M$509)</f>
        <v>0</v>
      </c>
      <c r="AD8" s="5">
        <v>5</v>
      </c>
      <c r="AE8" t="b">
        <f>OR(Tabla613[[#This Row],[Tiempo_lineal (ns)]]&gt;$O$508,Tabla613[[#This Row],[Tiempo_lineal (ns)]]&lt;$O$509)</f>
        <v>1</v>
      </c>
      <c r="AF8" s="6" t="b">
        <f>OR(Tabla613[[#This Row],[Tiempo_normal (ns)]]&gt;$P$508,Tabla613[[#This Row],[Tiempo_normal (ns)]]&lt;$P$509)</f>
        <v>0</v>
      </c>
    </row>
    <row r="9" spans="2:32" x14ac:dyDescent="0.3">
      <c r="B9">
        <v>6</v>
      </c>
      <c r="C9">
        <v>3591</v>
      </c>
      <c r="D9">
        <v>1407</v>
      </c>
      <c r="E9">
        <v>6</v>
      </c>
      <c r="F9">
        <v>9408</v>
      </c>
      <c r="G9">
        <v>3368</v>
      </c>
      <c r="H9">
        <v>6</v>
      </c>
      <c r="I9">
        <v>19043</v>
      </c>
      <c r="J9">
        <v>6740</v>
      </c>
      <c r="K9">
        <v>6</v>
      </c>
      <c r="L9">
        <v>9315</v>
      </c>
      <c r="M9">
        <v>8572</v>
      </c>
      <c r="N9">
        <v>6</v>
      </c>
      <c r="O9">
        <v>10611</v>
      </c>
      <c r="P9">
        <v>5993</v>
      </c>
      <c r="R9" s="7">
        <v>6</v>
      </c>
      <c r="S9" t="b">
        <f>OR(Tabla19[[#This Row],[Tiempo_lineal (ns)]]&gt;$C$508,Tabla19[[#This Row],[Tiempo_lineal (ns)]]&lt;$C$509)</f>
        <v>0</v>
      </c>
      <c r="T9" t="b">
        <f>OR(Tabla19[[#This Row],[Tiempo_normal (ns)]]&gt;$D$508,Tabla19[[#This Row],[Tiempo_normal (ns)]]&lt;$D$509)</f>
        <v>0</v>
      </c>
      <c r="U9" s="7">
        <v>6</v>
      </c>
      <c r="V9" t="b">
        <f>OR(Tabla310[[#This Row],[Tiempo_lineal (ns)]]&gt;$F$508,Tabla310[[#This Row],[Tiempo_lineal (ns)]]&lt;$F$509)</f>
        <v>1</v>
      </c>
      <c r="W9" t="b">
        <f>OR(Tabla310[[#This Row],[Tiempo_normal (ns)]]&gt;$G$508,Tabla310[[#This Row],[Tiempo_normal (ns)]]&lt;$G$509)</f>
        <v>0</v>
      </c>
      <c r="X9" s="7">
        <v>6</v>
      </c>
      <c r="Y9" t="b">
        <f>OR(Tabla411[[#This Row],[Tiempo_lineal (ns)]]&gt;$I$508,Tabla411[[#This Row],[Tiempo_lineal (ns)]]&lt;$I$509)</f>
        <v>1</v>
      </c>
      <c r="Z9" t="b">
        <f>OR(Tabla411[[#This Row],[Tiempo_normal (ns)]]&gt;$J$508,Tabla411[[#This Row],[Tiempo_normal (ns)]]&lt;$J$509)</f>
        <v>0</v>
      </c>
      <c r="AA9" s="7">
        <v>6</v>
      </c>
      <c r="AB9" t="b">
        <f>OR(Tabla512[[#This Row],[Tiempo_lineal (ns)]]&gt;$L$508,Tabla512[[#This Row],[Tiempo_lineal (ns)]]&lt;$L$509)</f>
        <v>0</v>
      </c>
      <c r="AC9" t="b">
        <f>OR(Tabla512[[#This Row],[Tiempo_normal (ns)]]&gt;$M$508,Tabla512[[#This Row],[Tiempo_normal (ns)]]&lt;$M$509)</f>
        <v>0</v>
      </c>
      <c r="AD9" s="7">
        <v>6</v>
      </c>
      <c r="AE9" t="b">
        <f>OR(Tabla613[[#This Row],[Tiempo_lineal (ns)]]&gt;$O$508,Tabla613[[#This Row],[Tiempo_lineal (ns)]]&lt;$O$509)</f>
        <v>0</v>
      </c>
      <c r="AF9" s="6" t="b">
        <f>OR(Tabla613[[#This Row],[Tiempo_normal (ns)]]&gt;$P$508,Tabla613[[#This Row],[Tiempo_normal (ns)]]&lt;$P$509)</f>
        <v>0</v>
      </c>
    </row>
    <row r="10" spans="2:32" x14ac:dyDescent="0.3">
      <c r="B10">
        <v>7</v>
      </c>
      <c r="C10">
        <v>3404</v>
      </c>
      <c r="D10">
        <v>895</v>
      </c>
      <c r="E10">
        <v>7</v>
      </c>
      <c r="F10">
        <v>5205</v>
      </c>
      <c r="G10">
        <v>4021</v>
      </c>
      <c r="H10">
        <v>7</v>
      </c>
      <c r="I10">
        <v>8583</v>
      </c>
      <c r="J10">
        <v>5200</v>
      </c>
      <c r="K10">
        <v>7</v>
      </c>
      <c r="L10">
        <v>11191</v>
      </c>
      <c r="M10">
        <v>5949</v>
      </c>
      <c r="N10">
        <v>7</v>
      </c>
      <c r="O10">
        <v>11161</v>
      </c>
      <c r="P10">
        <v>7298</v>
      </c>
      <c r="R10" s="5">
        <v>7</v>
      </c>
      <c r="S10" t="b">
        <f>OR(Tabla19[[#This Row],[Tiempo_lineal (ns)]]&gt;$C$508,Tabla19[[#This Row],[Tiempo_lineal (ns)]]&lt;$C$509)</f>
        <v>0</v>
      </c>
      <c r="T10" t="b">
        <f>OR(Tabla19[[#This Row],[Tiempo_normal (ns)]]&gt;$D$508,Tabla19[[#This Row],[Tiempo_normal (ns)]]&lt;$D$509)</f>
        <v>0</v>
      </c>
      <c r="U10" s="5">
        <v>7</v>
      </c>
      <c r="V10" t="b">
        <f>OR(Tabla310[[#This Row],[Tiempo_lineal (ns)]]&gt;$F$508,Tabla310[[#This Row],[Tiempo_lineal (ns)]]&lt;$F$509)</f>
        <v>0</v>
      </c>
      <c r="W10" t="b">
        <f>OR(Tabla310[[#This Row],[Tiempo_normal (ns)]]&gt;$G$508,Tabla310[[#This Row],[Tiempo_normal (ns)]]&lt;$G$509)</f>
        <v>0</v>
      </c>
      <c r="X10" s="5">
        <v>7</v>
      </c>
      <c r="Y10" t="b">
        <f>OR(Tabla411[[#This Row],[Tiempo_lineal (ns)]]&gt;$I$508,Tabla411[[#This Row],[Tiempo_lineal (ns)]]&lt;$I$509)</f>
        <v>0</v>
      </c>
      <c r="Z10" t="b">
        <f>OR(Tabla411[[#This Row],[Tiempo_normal (ns)]]&gt;$J$508,Tabla411[[#This Row],[Tiempo_normal (ns)]]&lt;$J$509)</f>
        <v>0</v>
      </c>
      <c r="AA10" s="5">
        <v>7</v>
      </c>
      <c r="AB10" t="b">
        <f>OR(Tabla512[[#This Row],[Tiempo_lineal (ns)]]&gt;$L$508,Tabla512[[#This Row],[Tiempo_lineal (ns)]]&lt;$L$509)</f>
        <v>0</v>
      </c>
      <c r="AC10" t="b">
        <f>OR(Tabla512[[#This Row],[Tiempo_normal (ns)]]&gt;$M$508,Tabla512[[#This Row],[Tiempo_normal (ns)]]&lt;$M$509)</f>
        <v>0</v>
      </c>
      <c r="AD10" s="5">
        <v>7</v>
      </c>
      <c r="AE10" t="b">
        <f>OR(Tabla613[[#This Row],[Tiempo_lineal (ns)]]&gt;$O$508,Tabla613[[#This Row],[Tiempo_lineal (ns)]]&lt;$O$509)</f>
        <v>0</v>
      </c>
      <c r="AF10" s="6" t="b">
        <f>OR(Tabla613[[#This Row],[Tiempo_normal (ns)]]&gt;$P$508,Tabla613[[#This Row],[Tiempo_normal (ns)]]&lt;$P$509)</f>
        <v>0</v>
      </c>
    </row>
    <row r="11" spans="2:32" x14ac:dyDescent="0.3">
      <c r="B11">
        <v>8</v>
      </c>
      <c r="C11">
        <v>3431</v>
      </c>
      <c r="D11">
        <v>2194</v>
      </c>
      <c r="E11">
        <v>8</v>
      </c>
      <c r="F11">
        <v>9925</v>
      </c>
      <c r="G11">
        <v>3416</v>
      </c>
      <c r="H11">
        <v>8</v>
      </c>
      <c r="I11">
        <v>10330</v>
      </c>
      <c r="J11">
        <v>11880</v>
      </c>
      <c r="K11">
        <v>8</v>
      </c>
      <c r="L11">
        <v>11454</v>
      </c>
      <c r="M11">
        <v>5884</v>
      </c>
      <c r="N11">
        <v>8</v>
      </c>
      <c r="O11">
        <v>10216</v>
      </c>
      <c r="P11">
        <v>7168</v>
      </c>
      <c r="R11" s="7">
        <v>8</v>
      </c>
      <c r="S11" t="b">
        <f>OR(Tabla19[[#This Row],[Tiempo_lineal (ns)]]&gt;$C$508,Tabla19[[#This Row],[Tiempo_lineal (ns)]]&lt;$C$509)</f>
        <v>0</v>
      </c>
      <c r="T11" t="b">
        <f>OR(Tabla19[[#This Row],[Tiempo_normal (ns)]]&gt;$D$508,Tabla19[[#This Row],[Tiempo_normal (ns)]]&lt;$D$509)</f>
        <v>0</v>
      </c>
      <c r="U11" s="7">
        <v>8</v>
      </c>
      <c r="V11" t="b">
        <f>OR(Tabla310[[#This Row],[Tiempo_lineal (ns)]]&gt;$F$508,Tabla310[[#This Row],[Tiempo_lineal (ns)]]&lt;$F$509)</f>
        <v>1</v>
      </c>
      <c r="W11" t="b">
        <f>OR(Tabla310[[#This Row],[Tiempo_normal (ns)]]&gt;$G$508,Tabla310[[#This Row],[Tiempo_normal (ns)]]&lt;$G$509)</f>
        <v>0</v>
      </c>
      <c r="X11" s="7">
        <v>8</v>
      </c>
      <c r="Y11" t="b">
        <f>OR(Tabla411[[#This Row],[Tiempo_lineal (ns)]]&gt;$I$508,Tabla411[[#This Row],[Tiempo_lineal (ns)]]&lt;$I$509)</f>
        <v>0</v>
      </c>
      <c r="Z11" t="b">
        <f>OR(Tabla411[[#This Row],[Tiempo_normal (ns)]]&gt;$J$508,Tabla411[[#This Row],[Tiempo_normal (ns)]]&lt;$J$509)</f>
        <v>1</v>
      </c>
      <c r="AA11" s="7">
        <v>8</v>
      </c>
      <c r="AB11" t="b">
        <f>OR(Tabla512[[#This Row],[Tiempo_lineal (ns)]]&gt;$L$508,Tabla512[[#This Row],[Tiempo_lineal (ns)]]&lt;$L$509)</f>
        <v>0</v>
      </c>
      <c r="AC11" t="b">
        <f>OR(Tabla512[[#This Row],[Tiempo_normal (ns)]]&gt;$M$508,Tabla512[[#This Row],[Tiempo_normal (ns)]]&lt;$M$509)</f>
        <v>0</v>
      </c>
      <c r="AD11" s="7">
        <v>8</v>
      </c>
      <c r="AE11" t="b">
        <f>OR(Tabla613[[#This Row],[Tiempo_lineal (ns)]]&gt;$O$508,Tabla613[[#This Row],[Tiempo_lineal (ns)]]&lt;$O$509)</f>
        <v>0</v>
      </c>
      <c r="AF11" s="6" t="b">
        <f>OR(Tabla613[[#This Row],[Tiempo_normal (ns)]]&gt;$P$508,Tabla613[[#This Row],[Tiempo_normal (ns)]]&lt;$P$509)</f>
        <v>0</v>
      </c>
    </row>
    <row r="12" spans="2:32" x14ac:dyDescent="0.3">
      <c r="B12">
        <v>9</v>
      </c>
      <c r="C12">
        <v>4813</v>
      </c>
      <c r="D12">
        <v>1989</v>
      </c>
      <c r="E12">
        <v>9</v>
      </c>
      <c r="F12">
        <v>7549</v>
      </c>
      <c r="G12">
        <v>3695</v>
      </c>
      <c r="H12">
        <v>9</v>
      </c>
      <c r="I12">
        <v>10180</v>
      </c>
      <c r="J12">
        <v>4976</v>
      </c>
      <c r="K12">
        <v>9</v>
      </c>
      <c r="L12">
        <v>9048</v>
      </c>
      <c r="M12">
        <v>35888</v>
      </c>
      <c r="N12">
        <v>9</v>
      </c>
      <c r="O12">
        <v>9439</v>
      </c>
      <c r="P12">
        <v>7723</v>
      </c>
      <c r="R12" s="5">
        <v>9</v>
      </c>
      <c r="S12" t="b">
        <f>OR(Tabla19[[#This Row],[Tiempo_lineal (ns)]]&gt;$C$508,Tabla19[[#This Row],[Tiempo_lineal (ns)]]&lt;$C$509)</f>
        <v>0</v>
      </c>
      <c r="T12" t="b">
        <f>OR(Tabla19[[#This Row],[Tiempo_normal (ns)]]&gt;$D$508,Tabla19[[#This Row],[Tiempo_normal (ns)]]&lt;$D$509)</f>
        <v>0</v>
      </c>
      <c r="U12" s="5">
        <v>9</v>
      </c>
      <c r="V12" t="b">
        <f>OR(Tabla310[[#This Row],[Tiempo_lineal (ns)]]&gt;$F$508,Tabla310[[#This Row],[Tiempo_lineal (ns)]]&lt;$F$509)</f>
        <v>0</v>
      </c>
      <c r="W12" t="b">
        <f>OR(Tabla310[[#This Row],[Tiempo_normal (ns)]]&gt;$G$508,Tabla310[[#This Row],[Tiempo_normal (ns)]]&lt;$G$509)</f>
        <v>0</v>
      </c>
      <c r="X12" s="5">
        <v>9</v>
      </c>
      <c r="Y12" t="b">
        <f>OR(Tabla411[[#This Row],[Tiempo_lineal (ns)]]&gt;$I$508,Tabla411[[#This Row],[Tiempo_lineal (ns)]]&lt;$I$509)</f>
        <v>0</v>
      </c>
      <c r="Z12" t="b">
        <f>OR(Tabla411[[#This Row],[Tiempo_normal (ns)]]&gt;$J$508,Tabla411[[#This Row],[Tiempo_normal (ns)]]&lt;$J$509)</f>
        <v>0</v>
      </c>
      <c r="AA12" s="5">
        <v>9</v>
      </c>
      <c r="AB12" t="b">
        <f>OR(Tabla512[[#This Row],[Tiempo_lineal (ns)]]&gt;$L$508,Tabla512[[#This Row],[Tiempo_lineal (ns)]]&lt;$L$509)</f>
        <v>0</v>
      </c>
      <c r="AC12" t="b">
        <f>OR(Tabla512[[#This Row],[Tiempo_normal (ns)]]&gt;$M$508,Tabla512[[#This Row],[Tiempo_normal (ns)]]&lt;$M$509)</f>
        <v>1</v>
      </c>
      <c r="AD12" s="5">
        <v>9</v>
      </c>
      <c r="AE12" t="b">
        <f>OR(Tabla613[[#This Row],[Tiempo_lineal (ns)]]&gt;$O$508,Tabla613[[#This Row],[Tiempo_lineal (ns)]]&lt;$O$509)</f>
        <v>0</v>
      </c>
      <c r="AF12" s="6" t="b">
        <f>OR(Tabla613[[#This Row],[Tiempo_normal (ns)]]&gt;$P$508,Tabla613[[#This Row],[Tiempo_normal (ns)]]&lt;$P$509)</f>
        <v>0</v>
      </c>
    </row>
    <row r="13" spans="2:32" x14ac:dyDescent="0.3">
      <c r="B13">
        <v>10</v>
      </c>
      <c r="C13">
        <v>3412</v>
      </c>
      <c r="D13">
        <v>1358</v>
      </c>
      <c r="E13">
        <v>10</v>
      </c>
      <c r="F13">
        <v>7471</v>
      </c>
      <c r="G13">
        <v>3467</v>
      </c>
      <c r="H13">
        <v>10</v>
      </c>
      <c r="I13">
        <v>9633</v>
      </c>
      <c r="J13">
        <v>4989</v>
      </c>
      <c r="K13">
        <v>10</v>
      </c>
      <c r="L13">
        <v>11840</v>
      </c>
      <c r="M13">
        <v>12599</v>
      </c>
      <c r="N13">
        <v>10</v>
      </c>
      <c r="O13">
        <v>9338</v>
      </c>
      <c r="P13">
        <v>7508</v>
      </c>
      <c r="R13" s="7">
        <v>10</v>
      </c>
      <c r="S13" t="b">
        <f>OR(Tabla19[[#This Row],[Tiempo_lineal (ns)]]&gt;$C$508,Tabla19[[#This Row],[Tiempo_lineal (ns)]]&lt;$C$509)</f>
        <v>0</v>
      </c>
      <c r="T13" t="b">
        <f>OR(Tabla19[[#This Row],[Tiempo_normal (ns)]]&gt;$D$508,Tabla19[[#This Row],[Tiempo_normal (ns)]]&lt;$D$509)</f>
        <v>0</v>
      </c>
      <c r="U13" s="7">
        <v>10</v>
      </c>
      <c r="V13" t="b">
        <f>OR(Tabla310[[#This Row],[Tiempo_lineal (ns)]]&gt;$F$508,Tabla310[[#This Row],[Tiempo_lineal (ns)]]&lt;$F$509)</f>
        <v>0</v>
      </c>
      <c r="W13" t="b">
        <f>OR(Tabla310[[#This Row],[Tiempo_normal (ns)]]&gt;$G$508,Tabla310[[#This Row],[Tiempo_normal (ns)]]&lt;$G$509)</f>
        <v>0</v>
      </c>
      <c r="X13" s="7">
        <v>10</v>
      </c>
      <c r="Y13" t="b">
        <f>OR(Tabla411[[#This Row],[Tiempo_lineal (ns)]]&gt;$I$508,Tabla411[[#This Row],[Tiempo_lineal (ns)]]&lt;$I$509)</f>
        <v>0</v>
      </c>
      <c r="Z13" t="b">
        <f>OR(Tabla411[[#This Row],[Tiempo_normal (ns)]]&gt;$J$508,Tabla411[[#This Row],[Tiempo_normal (ns)]]&lt;$J$509)</f>
        <v>0</v>
      </c>
      <c r="AA13" s="7">
        <v>10</v>
      </c>
      <c r="AB13" t="b">
        <f>OR(Tabla512[[#This Row],[Tiempo_lineal (ns)]]&gt;$L$508,Tabla512[[#This Row],[Tiempo_lineal (ns)]]&lt;$L$509)</f>
        <v>0</v>
      </c>
      <c r="AC13" t="b">
        <f>OR(Tabla512[[#This Row],[Tiempo_normal (ns)]]&gt;$M$508,Tabla512[[#This Row],[Tiempo_normal (ns)]]&lt;$M$509)</f>
        <v>1</v>
      </c>
      <c r="AD13" s="7">
        <v>10</v>
      </c>
      <c r="AE13" t="b">
        <f>OR(Tabla613[[#This Row],[Tiempo_lineal (ns)]]&gt;$O$508,Tabla613[[#This Row],[Tiempo_lineal (ns)]]&lt;$O$509)</f>
        <v>0</v>
      </c>
      <c r="AF13" s="6" t="b">
        <f>OR(Tabla613[[#This Row],[Tiempo_normal (ns)]]&gt;$P$508,Tabla613[[#This Row],[Tiempo_normal (ns)]]&lt;$P$509)</f>
        <v>0</v>
      </c>
    </row>
    <row r="14" spans="2:32" x14ac:dyDescent="0.3">
      <c r="B14">
        <v>11</v>
      </c>
      <c r="C14">
        <v>3339</v>
      </c>
      <c r="D14">
        <v>2295</v>
      </c>
      <c r="E14">
        <v>11</v>
      </c>
      <c r="F14">
        <v>4620</v>
      </c>
      <c r="G14">
        <v>1839</v>
      </c>
      <c r="H14">
        <v>11</v>
      </c>
      <c r="I14">
        <v>7522</v>
      </c>
      <c r="J14">
        <v>5465</v>
      </c>
      <c r="K14">
        <v>11</v>
      </c>
      <c r="L14">
        <v>8586</v>
      </c>
      <c r="M14">
        <v>5443</v>
      </c>
      <c r="N14">
        <v>11</v>
      </c>
      <c r="O14">
        <v>11272</v>
      </c>
      <c r="P14">
        <v>11621</v>
      </c>
      <c r="R14" s="5">
        <v>11</v>
      </c>
      <c r="S14" t="b">
        <f>OR(Tabla19[[#This Row],[Tiempo_lineal (ns)]]&gt;$C$508,Tabla19[[#This Row],[Tiempo_lineal (ns)]]&lt;$C$509)</f>
        <v>0</v>
      </c>
      <c r="T14" t="b">
        <f>OR(Tabla19[[#This Row],[Tiempo_normal (ns)]]&gt;$D$508,Tabla19[[#This Row],[Tiempo_normal (ns)]]&lt;$D$509)</f>
        <v>0</v>
      </c>
      <c r="U14" s="5">
        <v>11</v>
      </c>
      <c r="V14" t="b">
        <f>OR(Tabla310[[#This Row],[Tiempo_lineal (ns)]]&gt;$F$508,Tabla310[[#This Row],[Tiempo_lineal (ns)]]&lt;$F$509)</f>
        <v>0</v>
      </c>
      <c r="W14" t="b">
        <f>OR(Tabla310[[#This Row],[Tiempo_normal (ns)]]&gt;$G$508,Tabla310[[#This Row],[Tiempo_normal (ns)]]&lt;$G$509)</f>
        <v>0</v>
      </c>
      <c r="X14" s="5">
        <v>11</v>
      </c>
      <c r="Y14" t="b">
        <f>OR(Tabla411[[#This Row],[Tiempo_lineal (ns)]]&gt;$I$508,Tabla411[[#This Row],[Tiempo_lineal (ns)]]&lt;$I$509)</f>
        <v>0</v>
      </c>
      <c r="Z14" t="b">
        <f>OR(Tabla411[[#This Row],[Tiempo_normal (ns)]]&gt;$J$508,Tabla411[[#This Row],[Tiempo_normal (ns)]]&lt;$J$509)</f>
        <v>0</v>
      </c>
      <c r="AA14" s="5">
        <v>11</v>
      </c>
      <c r="AB14" t="b">
        <f>OR(Tabla512[[#This Row],[Tiempo_lineal (ns)]]&gt;$L$508,Tabla512[[#This Row],[Tiempo_lineal (ns)]]&lt;$L$509)</f>
        <v>0</v>
      </c>
      <c r="AC14" t="b">
        <f>OR(Tabla512[[#This Row],[Tiempo_normal (ns)]]&gt;$M$508,Tabla512[[#This Row],[Tiempo_normal (ns)]]&lt;$M$509)</f>
        <v>0</v>
      </c>
      <c r="AD14" s="5">
        <v>11</v>
      </c>
      <c r="AE14" t="b">
        <f>OR(Tabla613[[#This Row],[Tiempo_lineal (ns)]]&gt;$O$508,Tabla613[[#This Row],[Tiempo_lineal (ns)]]&lt;$O$509)</f>
        <v>0</v>
      </c>
      <c r="AF14" s="6" t="b">
        <f>OR(Tabla613[[#This Row],[Tiempo_normal (ns)]]&gt;$P$508,Tabla613[[#This Row],[Tiempo_normal (ns)]]&lt;$P$509)</f>
        <v>1</v>
      </c>
    </row>
    <row r="15" spans="2:32" x14ac:dyDescent="0.3">
      <c r="B15">
        <v>12</v>
      </c>
      <c r="C15">
        <v>7576</v>
      </c>
      <c r="D15">
        <v>2296</v>
      </c>
      <c r="E15">
        <v>12</v>
      </c>
      <c r="F15">
        <v>3642</v>
      </c>
      <c r="G15">
        <v>2348</v>
      </c>
      <c r="H15">
        <v>12</v>
      </c>
      <c r="I15">
        <v>6901</v>
      </c>
      <c r="J15">
        <v>4909</v>
      </c>
      <c r="K15">
        <v>12</v>
      </c>
      <c r="L15">
        <v>11125</v>
      </c>
      <c r="M15">
        <v>8423</v>
      </c>
      <c r="N15">
        <v>12</v>
      </c>
      <c r="O15">
        <v>9580</v>
      </c>
      <c r="P15">
        <v>6702</v>
      </c>
      <c r="R15" s="7">
        <v>12</v>
      </c>
      <c r="S15" t="b">
        <f>OR(Tabla19[[#This Row],[Tiempo_lineal (ns)]]&gt;$C$508,Tabla19[[#This Row],[Tiempo_lineal (ns)]]&lt;$C$509)</f>
        <v>1</v>
      </c>
      <c r="T15" t="b">
        <f>OR(Tabla19[[#This Row],[Tiempo_normal (ns)]]&gt;$D$508,Tabla19[[#This Row],[Tiempo_normal (ns)]]&lt;$D$509)</f>
        <v>0</v>
      </c>
      <c r="U15" s="7">
        <v>12</v>
      </c>
      <c r="V15" t="b">
        <f>OR(Tabla310[[#This Row],[Tiempo_lineal (ns)]]&gt;$F$508,Tabla310[[#This Row],[Tiempo_lineal (ns)]]&lt;$F$509)</f>
        <v>0</v>
      </c>
      <c r="W15" t="b">
        <f>OR(Tabla310[[#This Row],[Tiempo_normal (ns)]]&gt;$G$508,Tabla310[[#This Row],[Tiempo_normal (ns)]]&lt;$G$509)</f>
        <v>0</v>
      </c>
      <c r="X15" s="7">
        <v>12</v>
      </c>
      <c r="Y15" t="b">
        <f>OR(Tabla411[[#This Row],[Tiempo_lineal (ns)]]&gt;$I$508,Tabla411[[#This Row],[Tiempo_lineal (ns)]]&lt;$I$509)</f>
        <v>0</v>
      </c>
      <c r="Z15" t="b">
        <f>OR(Tabla411[[#This Row],[Tiempo_normal (ns)]]&gt;$J$508,Tabla411[[#This Row],[Tiempo_normal (ns)]]&lt;$J$509)</f>
        <v>0</v>
      </c>
      <c r="AA15" s="7">
        <v>12</v>
      </c>
      <c r="AB15" t="b">
        <f>OR(Tabla512[[#This Row],[Tiempo_lineal (ns)]]&gt;$L$508,Tabla512[[#This Row],[Tiempo_lineal (ns)]]&lt;$L$509)</f>
        <v>0</v>
      </c>
      <c r="AC15" t="b">
        <f>OR(Tabla512[[#This Row],[Tiempo_normal (ns)]]&gt;$M$508,Tabla512[[#This Row],[Tiempo_normal (ns)]]&lt;$M$509)</f>
        <v>0</v>
      </c>
      <c r="AD15" s="7">
        <v>12</v>
      </c>
      <c r="AE15" t="b">
        <f>OR(Tabla613[[#This Row],[Tiempo_lineal (ns)]]&gt;$O$508,Tabla613[[#This Row],[Tiempo_lineal (ns)]]&lt;$O$509)</f>
        <v>0</v>
      </c>
      <c r="AF15" s="6" t="b">
        <f>OR(Tabla613[[#This Row],[Tiempo_normal (ns)]]&gt;$P$508,Tabla613[[#This Row],[Tiempo_normal (ns)]]&lt;$P$509)</f>
        <v>0</v>
      </c>
    </row>
    <row r="16" spans="2:32" x14ac:dyDescent="0.3">
      <c r="B16">
        <v>13</v>
      </c>
      <c r="C16">
        <v>4773</v>
      </c>
      <c r="D16">
        <v>1250</v>
      </c>
      <c r="E16">
        <v>13</v>
      </c>
      <c r="F16">
        <v>3785</v>
      </c>
      <c r="G16">
        <v>3776</v>
      </c>
      <c r="H16">
        <v>13</v>
      </c>
      <c r="I16">
        <v>8724</v>
      </c>
      <c r="J16">
        <v>11515</v>
      </c>
      <c r="K16">
        <v>13</v>
      </c>
      <c r="L16">
        <v>10065</v>
      </c>
      <c r="M16">
        <v>5211</v>
      </c>
      <c r="N16">
        <v>13</v>
      </c>
      <c r="O16">
        <v>11473</v>
      </c>
      <c r="P16">
        <v>6491</v>
      </c>
      <c r="R16" s="5">
        <v>13</v>
      </c>
      <c r="S16" t="b">
        <f>OR(Tabla19[[#This Row],[Tiempo_lineal (ns)]]&gt;$C$508,Tabla19[[#This Row],[Tiempo_lineal (ns)]]&lt;$C$509)</f>
        <v>0</v>
      </c>
      <c r="T16" t="b">
        <f>OR(Tabla19[[#This Row],[Tiempo_normal (ns)]]&gt;$D$508,Tabla19[[#This Row],[Tiempo_normal (ns)]]&lt;$D$509)</f>
        <v>0</v>
      </c>
      <c r="U16" s="5">
        <v>13</v>
      </c>
      <c r="V16" t="b">
        <f>OR(Tabla310[[#This Row],[Tiempo_lineal (ns)]]&gt;$F$508,Tabla310[[#This Row],[Tiempo_lineal (ns)]]&lt;$F$509)</f>
        <v>0</v>
      </c>
      <c r="W16" t="b">
        <f>OR(Tabla310[[#This Row],[Tiempo_normal (ns)]]&gt;$G$508,Tabla310[[#This Row],[Tiempo_normal (ns)]]&lt;$G$509)</f>
        <v>0</v>
      </c>
      <c r="X16" s="5">
        <v>13</v>
      </c>
      <c r="Y16" t="b">
        <f>OR(Tabla411[[#This Row],[Tiempo_lineal (ns)]]&gt;$I$508,Tabla411[[#This Row],[Tiempo_lineal (ns)]]&lt;$I$509)</f>
        <v>0</v>
      </c>
      <c r="Z16" t="b">
        <f>OR(Tabla411[[#This Row],[Tiempo_normal (ns)]]&gt;$J$508,Tabla411[[#This Row],[Tiempo_normal (ns)]]&lt;$J$509)</f>
        <v>1</v>
      </c>
      <c r="AA16" s="5">
        <v>13</v>
      </c>
      <c r="AB16" t="b">
        <f>OR(Tabla512[[#This Row],[Tiempo_lineal (ns)]]&gt;$L$508,Tabla512[[#This Row],[Tiempo_lineal (ns)]]&lt;$L$509)</f>
        <v>0</v>
      </c>
      <c r="AC16" t="b">
        <f>OR(Tabla512[[#This Row],[Tiempo_normal (ns)]]&gt;$M$508,Tabla512[[#This Row],[Tiempo_normal (ns)]]&lt;$M$509)</f>
        <v>0</v>
      </c>
      <c r="AD16" s="5">
        <v>13</v>
      </c>
      <c r="AE16" t="b">
        <f>OR(Tabla613[[#This Row],[Tiempo_lineal (ns)]]&gt;$O$508,Tabla613[[#This Row],[Tiempo_lineal (ns)]]&lt;$O$509)</f>
        <v>0</v>
      </c>
      <c r="AF16" s="6" t="b">
        <f>OR(Tabla613[[#This Row],[Tiempo_normal (ns)]]&gt;$P$508,Tabla613[[#This Row],[Tiempo_normal (ns)]]&lt;$P$509)</f>
        <v>0</v>
      </c>
    </row>
    <row r="17" spans="2:32" x14ac:dyDescent="0.3">
      <c r="B17">
        <v>14</v>
      </c>
      <c r="C17">
        <v>4122</v>
      </c>
      <c r="D17">
        <v>1895</v>
      </c>
      <c r="E17">
        <v>14</v>
      </c>
      <c r="F17">
        <v>3972</v>
      </c>
      <c r="G17">
        <v>3578</v>
      </c>
      <c r="H17">
        <v>14</v>
      </c>
      <c r="I17">
        <v>7093</v>
      </c>
      <c r="J17">
        <v>4796</v>
      </c>
      <c r="K17">
        <v>14</v>
      </c>
      <c r="L17">
        <v>11235</v>
      </c>
      <c r="M17">
        <v>5585</v>
      </c>
      <c r="N17">
        <v>14</v>
      </c>
      <c r="O17">
        <v>13494</v>
      </c>
      <c r="P17">
        <v>8907</v>
      </c>
      <c r="R17" s="7">
        <v>14</v>
      </c>
      <c r="S17" t="b">
        <f>OR(Tabla19[[#This Row],[Tiempo_lineal (ns)]]&gt;$C$508,Tabla19[[#This Row],[Tiempo_lineal (ns)]]&lt;$C$509)</f>
        <v>0</v>
      </c>
      <c r="T17" t="b">
        <f>OR(Tabla19[[#This Row],[Tiempo_normal (ns)]]&gt;$D$508,Tabla19[[#This Row],[Tiempo_normal (ns)]]&lt;$D$509)</f>
        <v>0</v>
      </c>
      <c r="U17" s="7">
        <v>14</v>
      </c>
      <c r="V17" t="b">
        <f>OR(Tabla310[[#This Row],[Tiempo_lineal (ns)]]&gt;$F$508,Tabla310[[#This Row],[Tiempo_lineal (ns)]]&lt;$F$509)</f>
        <v>0</v>
      </c>
      <c r="W17" t="b">
        <f>OR(Tabla310[[#This Row],[Tiempo_normal (ns)]]&gt;$G$508,Tabla310[[#This Row],[Tiempo_normal (ns)]]&lt;$G$509)</f>
        <v>0</v>
      </c>
      <c r="X17" s="7">
        <v>14</v>
      </c>
      <c r="Y17" t="b">
        <f>OR(Tabla411[[#This Row],[Tiempo_lineal (ns)]]&gt;$I$508,Tabla411[[#This Row],[Tiempo_lineal (ns)]]&lt;$I$509)</f>
        <v>0</v>
      </c>
      <c r="Z17" t="b">
        <f>OR(Tabla411[[#This Row],[Tiempo_normal (ns)]]&gt;$J$508,Tabla411[[#This Row],[Tiempo_normal (ns)]]&lt;$J$509)</f>
        <v>0</v>
      </c>
      <c r="AA17" s="7">
        <v>14</v>
      </c>
      <c r="AB17" t="b">
        <f>OR(Tabla512[[#This Row],[Tiempo_lineal (ns)]]&gt;$L$508,Tabla512[[#This Row],[Tiempo_lineal (ns)]]&lt;$L$509)</f>
        <v>0</v>
      </c>
      <c r="AC17" t="b">
        <f>OR(Tabla512[[#This Row],[Tiempo_normal (ns)]]&gt;$M$508,Tabla512[[#This Row],[Tiempo_normal (ns)]]&lt;$M$509)</f>
        <v>0</v>
      </c>
      <c r="AD17" s="7">
        <v>14</v>
      </c>
      <c r="AE17" t="b">
        <f>OR(Tabla613[[#This Row],[Tiempo_lineal (ns)]]&gt;$O$508,Tabla613[[#This Row],[Tiempo_lineal (ns)]]&lt;$O$509)</f>
        <v>0</v>
      </c>
      <c r="AF17" s="6" t="b">
        <f>OR(Tabla613[[#This Row],[Tiempo_normal (ns)]]&gt;$P$508,Tabla613[[#This Row],[Tiempo_normal (ns)]]&lt;$P$509)</f>
        <v>0</v>
      </c>
    </row>
    <row r="18" spans="2:32" x14ac:dyDescent="0.3">
      <c r="B18">
        <v>15</v>
      </c>
      <c r="C18">
        <v>6186</v>
      </c>
      <c r="D18">
        <v>2863</v>
      </c>
      <c r="E18">
        <v>15</v>
      </c>
      <c r="F18">
        <v>9061</v>
      </c>
      <c r="G18">
        <v>2872</v>
      </c>
      <c r="H18">
        <v>15</v>
      </c>
      <c r="I18">
        <v>7189</v>
      </c>
      <c r="J18">
        <v>5455</v>
      </c>
      <c r="K18">
        <v>15</v>
      </c>
      <c r="L18">
        <v>7618</v>
      </c>
      <c r="M18">
        <v>5580</v>
      </c>
      <c r="N18">
        <v>15</v>
      </c>
      <c r="O18">
        <v>11365</v>
      </c>
      <c r="P18">
        <v>7841</v>
      </c>
      <c r="R18" s="5">
        <v>15</v>
      </c>
      <c r="S18" t="b">
        <f>OR(Tabla19[[#This Row],[Tiempo_lineal (ns)]]&gt;$C$508,Tabla19[[#This Row],[Tiempo_lineal (ns)]]&lt;$C$509)</f>
        <v>0</v>
      </c>
      <c r="T18" t="b">
        <f>OR(Tabla19[[#This Row],[Tiempo_normal (ns)]]&gt;$D$508,Tabla19[[#This Row],[Tiempo_normal (ns)]]&lt;$D$509)</f>
        <v>0</v>
      </c>
      <c r="U18" s="5">
        <v>15</v>
      </c>
      <c r="V18" t="b">
        <f>OR(Tabla310[[#This Row],[Tiempo_lineal (ns)]]&gt;$F$508,Tabla310[[#This Row],[Tiempo_lineal (ns)]]&lt;$F$509)</f>
        <v>1</v>
      </c>
      <c r="W18" t="b">
        <f>OR(Tabla310[[#This Row],[Tiempo_normal (ns)]]&gt;$G$508,Tabla310[[#This Row],[Tiempo_normal (ns)]]&lt;$G$509)</f>
        <v>0</v>
      </c>
      <c r="X18" s="5">
        <v>15</v>
      </c>
      <c r="Y18" t="b">
        <f>OR(Tabla411[[#This Row],[Tiempo_lineal (ns)]]&gt;$I$508,Tabla411[[#This Row],[Tiempo_lineal (ns)]]&lt;$I$509)</f>
        <v>0</v>
      </c>
      <c r="Z18" t="b">
        <f>OR(Tabla411[[#This Row],[Tiempo_normal (ns)]]&gt;$J$508,Tabla411[[#This Row],[Tiempo_normal (ns)]]&lt;$J$509)</f>
        <v>0</v>
      </c>
      <c r="AA18" s="5">
        <v>15</v>
      </c>
      <c r="AB18" t="b">
        <f>OR(Tabla512[[#This Row],[Tiempo_lineal (ns)]]&gt;$L$508,Tabla512[[#This Row],[Tiempo_lineal (ns)]]&lt;$L$509)</f>
        <v>0</v>
      </c>
      <c r="AC18" t="b">
        <f>OR(Tabla512[[#This Row],[Tiempo_normal (ns)]]&gt;$M$508,Tabla512[[#This Row],[Tiempo_normal (ns)]]&lt;$M$509)</f>
        <v>0</v>
      </c>
      <c r="AD18" s="5">
        <v>15</v>
      </c>
      <c r="AE18" t="b">
        <f>OR(Tabla613[[#This Row],[Tiempo_lineal (ns)]]&gt;$O$508,Tabla613[[#This Row],[Tiempo_lineal (ns)]]&lt;$O$509)</f>
        <v>0</v>
      </c>
      <c r="AF18" s="6" t="b">
        <f>OR(Tabla613[[#This Row],[Tiempo_normal (ns)]]&gt;$P$508,Tabla613[[#This Row],[Tiempo_normal (ns)]]&lt;$P$509)</f>
        <v>0</v>
      </c>
    </row>
    <row r="19" spans="2:32" x14ac:dyDescent="0.3">
      <c r="B19">
        <v>16</v>
      </c>
      <c r="C19">
        <v>4874</v>
      </c>
      <c r="D19">
        <v>3405</v>
      </c>
      <c r="E19">
        <v>16</v>
      </c>
      <c r="F19">
        <v>4814</v>
      </c>
      <c r="G19">
        <v>1843</v>
      </c>
      <c r="H19">
        <v>16</v>
      </c>
      <c r="I19">
        <v>7772</v>
      </c>
      <c r="J19">
        <v>5194</v>
      </c>
      <c r="K19">
        <v>16</v>
      </c>
      <c r="L19">
        <v>9865</v>
      </c>
      <c r="M19">
        <v>5525</v>
      </c>
      <c r="N19">
        <v>16</v>
      </c>
      <c r="O19">
        <v>11556</v>
      </c>
      <c r="P19">
        <v>5753</v>
      </c>
      <c r="R19" s="7">
        <v>16</v>
      </c>
      <c r="S19" t="b">
        <f>OR(Tabla19[[#This Row],[Tiempo_lineal (ns)]]&gt;$C$508,Tabla19[[#This Row],[Tiempo_lineal (ns)]]&lt;$C$509)</f>
        <v>0</v>
      </c>
      <c r="T19" t="b">
        <f>OR(Tabla19[[#This Row],[Tiempo_normal (ns)]]&gt;$D$508,Tabla19[[#This Row],[Tiempo_normal (ns)]]&lt;$D$509)</f>
        <v>0</v>
      </c>
      <c r="U19" s="7">
        <v>16</v>
      </c>
      <c r="V19" t="b">
        <f>OR(Tabla310[[#This Row],[Tiempo_lineal (ns)]]&gt;$F$508,Tabla310[[#This Row],[Tiempo_lineal (ns)]]&lt;$F$509)</f>
        <v>0</v>
      </c>
      <c r="W19" t="b">
        <f>OR(Tabla310[[#This Row],[Tiempo_normal (ns)]]&gt;$G$508,Tabla310[[#This Row],[Tiempo_normal (ns)]]&lt;$G$509)</f>
        <v>0</v>
      </c>
      <c r="X19" s="7">
        <v>16</v>
      </c>
      <c r="Y19" t="b">
        <f>OR(Tabla411[[#This Row],[Tiempo_lineal (ns)]]&gt;$I$508,Tabla411[[#This Row],[Tiempo_lineal (ns)]]&lt;$I$509)</f>
        <v>0</v>
      </c>
      <c r="Z19" t="b">
        <f>OR(Tabla411[[#This Row],[Tiempo_normal (ns)]]&gt;$J$508,Tabla411[[#This Row],[Tiempo_normal (ns)]]&lt;$J$509)</f>
        <v>0</v>
      </c>
      <c r="AA19" s="7">
        <v>16</v>
      </c>
      <c r="AB19" t="b">
        <f>OR(Tabla512[[#This Row],[Tiempo_lineal (ns)]]&gt;$L$508,Tabla512[[#This Row],[Tiempo_lineal (ns)]]&lt;$L$509)</f>
        <v>0</v>
      </c>
      <c r="AC19" t="b">
        <f>OR(Tabla512[[#This Row],[Tiempo_normal (ns)]]&gt;$M$508,Tabla512[[#This Row],[Tiempo_normal (ns)]]&lt;$M$509)</f>
        <v>0</v>
      </c>
      <c r="AD19" s="7">
        <v>16</v>
      </c>
      <c r="AE19" t="b">
        <f>OR(Tabla613[[#This Row],[Tiempo_lineal (ns)]]&gt;$O$508,Tabla613[[#This Row],[Tiempo_lineal (ns)]]&lt;$O$509)</f>
        <v>0</v>
      </c>
      <c r="AF19" s="6" t="b">
        <f>OR(Tabla613[[#This Row],[Tiempo_normal (ns)]]&gt;$P$508,Tabla613[[#This Row],[Tiempo_normal (ns)]]&lt;$P$509)</f>
        <v>0</v>
      </c>
    </row>
    <row r="20" spans="2:32" x14ac:dyDescent="0.3">
      <c r="B20">
        <v>17</v>
      </c>
      <c r="C20">
        <v>5828</v>
      </c>
      <c r="D20">
        <v>3052</v>
      </c>
      <c r="E20">
        <v>17</v>
      </c>
      <c r="F20">
        <v>4200</v>
      </c>
      <c r="G20">
        <v>2179</v>
      </c>
      <c r="H20">
        <v>17</v>
      </c>
      <c r="I20">
        <v>8166</v>
      </c>
      <c r="J20">
        <v>5191</v>
      </c>
      <c r="K20">
        <v>17</v>
      </c>
      <c r="L20">
        <v>12733</v>
      </c>
      <c r="M20">
        <v>6623</v>
      </c>
      <c r="N20">
        <v>17</v>
      </c>
      <c r="O20">
        <v>9696</v>
      </c>
      <c r="P20">
        <v>11335</v>
      </c>
      <c r="R20" s="5">
        <v>17</v>
      </c>
      <c r="S20" t="b">
        <f>OR(Tabla19[[#This Row],[Tiempo_lineal (ns)]]&gt;$C$508,Tabla19[[#This Row],[Tiempo_lineal (ns)]]&lt;$C$509)</f>
        <v>0</v>
      </c>
      <c r="T20" t="b">
        <f>OR(Tabla19[[#This Row],[Tiempo_normal (ns)]]&gt;$D$508,Tabla19[[#This Row],[Tiempo_normal (ns)]]&lt;$D$509)</f>
        <v>0</v>
      </c>
      <c r="U20" s="5">
        <v>17</v>
      </c>
      <c r="V20" t="b">
        <f>OR(Tabla310[[#This Row],[Tiempo_lineal (ns)]]&gt;$F$508,Tabla310[[#This Row],[Tiempo_lineal (ns)]]&lt;$F$509)</f>
        <v>0</v>
      </c>
      <c r="W20" t="b">
        <f>OR(Tabla310[[#This Row],[Tiempo_normal (ns)]]&gt;$G$508,Tabla310[[#This Row],[Tiempo_normal (ns)]]&lt;$G$509)</f>
        <v>0</v>
      </c>
      <c r="X20" s="5">
        <v>17</v>
      </c>
      <c r="Y20" t="b">
        <f>OR(Tabla411[[#This Row],[Tiempo_lineal (ns)]]&gt;$I$508,Tabla411[[#This Row],[Tiempo_lineal (ns)]]&lt;$I$509)</f>
        <v>0</v>
      </c>
      <c r="Z20" t="b">
        <f>OR(Tabla411[[#This Row],[Tiempo_normal (ns)]]&gt;$J$508,Tabla411[[#This Row],[Tiempo_normal (ns)]]&lt;$J$509)</f>
        <v>0</v>
      </c>
      <c r="AA20" s="5">
        <v>17</v>
      </c>
      <c r="AB20" t="b">
        <f>OR(Tabla512[[#This Row],[Tiempo_lineal (ns)]]&gt;$L$508,Tabla512[[#This Row],[Tiempo_lineal (ns)]]&lt;$L$509)</f>
        <v>0</v>
      </c>
      <c r="AC20" t="b">
        <f>OR(Tabla512[[#This Row],[Tiempo_normal (ns)]]&gt;$M$508,Tabla512[[#This Row],[Tiempo_normal (ns)]]&lt;$M$509)</f>
        <v>0</v>
      </c>
      <c r="AD20" s="5">
        <v>17</v>
      </c>
      <c r="AE20" t="b">
        <f>OR(Tabla613[[#This Row],[Tiempo_lineal (ns)]]&gt;$O$508,Tabla613[[#This Row],[Tiempo_lineal (ns)]]&lt;$O$509)</f>
        <v>0</v>
      </c>
      <c r="AF20" s="6" t="b">
        <f>OR(Tabla613[[#This Row],[Tiempo_normal (ns)]]&gt;$P$508,Tabla613[[#This Row],[Tiempo_normal (ns)]]&lt;$P$509)</f>
        <v>1</v>
      </c>
    </row>
    <row r="21" spans="2:32" x14ac:dyDescent="0.3">
      <c r="B21">
        <v>18</v>
      </c>
      <c r="C21">
        <v>5192</v>
      </c>
      <c r="D21">
        <v>2519</v>
      </c>
      <c r="E21">
        <v>18</v>
      </c>
      <c r="F21">
        <v>5286</v>
      </c>
      <c r="G21">
        <v>3274</v>
      </c>
      <c r="H21">
        <v>18</v>
      </c>
      <c r="I21">
        <v>10934</v>
      </c>
      <c r="J21">
        <v>7445</v>
      </c>
      <c r="K21">
        <v>18</v>
      </c>
      <c r="L21">
        <v>13325</v>
      </c>
      <c r="M21">
        <v>6582</v>
      </c>
      <c r="N21">
        <v>18</v>
      </c>
      <c r="O21">
        <v>10591</v>
      </c>
      <c r="P21">
        <v>9057</v>
      </c>
      <c r="R21" s="7">
        <v>18</v>
      </c>
      <c r="S21" t="b">
        <f>OR(Tabla19[[#This Row],[Tiempo_lineal (ns)]]&gt;$C$508,Tabla19[[#This Row],[Tiempo_lineal (ns)]]&lt;$C$509)</f>
        <v>0</v>
      </c>
      <c r="T21" t="b">
        <f>OR(Tabla19[[#This Row],[Tiempo_normal (ns)]]&gt;$D$508,Tabla19[[#This Row],[Tiempo_normal (ns)]]&lt;$D$509)</f>
        <v>0</v>
      </c>
      <c r="U21" s="7">
        <v>18</v>
      </c>
      <c r="V21" t="b">
        <f>OR(Tabla310[[#This Row],[Tiempo_lineal (ns)]]&gt;$F$508,Tabla310[[#This Row],[Tiempo_lineal (ns)]]&lt;$F$509)</f>
        <v>0</v>
      </c>
      <c r="W21" t="b">
        <f>OR(Tabla310[[#This Row],[Tiempo_normal (ns)]]&gt;$G$508,Tabla310[[#This Row],[Tiempo_normal (ns)]]&lt;$G$509)</f>
        <v>0</v>
      </c>
      <c r="X21" s="7">
        <v>18</v>
      </c>
      <c r="Y21" t="b">
        <f>OR(Tabla411[[#This Row],[Tiempo_lineal (ns)]]&gt;$I$508,Tabla411[[#This Row],[Tiempo_lineal (ns)]]&lt;$I$509)</f>
        <v>0</v>
      </c>
      <c r="Z21" t="b">
        <f>OR(Tabla411[[#This Row],[Tiempo_normal (ns)]]&gt;$J$508,Tabla411[[#This Row],[Tiempo_normal (ns)]]&lt;$J$509)</f>
        <v>0</v>
      </c>
      <c r="AA21" s="7">
        <v>18</v>
      </c>
      <c r="AB21" t="b">
        <f>OR(Tabla512[[#This Row],[Tiempo_lineal (ns)]]&gt;$L$508,Tabla512[[#This Row],[Tiempo_lineal (ns)]]&lt;$L$509)</f>
        <v>0</v>
      </c>
      <c r="AC21" t="b">
        <f>OR(Tabla512[[#This Row],[Tiempo_normal (ns)]]&gt;$M$508,Tabla512[[#This Row],[Tiempo_normal (ns)]]&lt;$M$509)</f>
        <v>0</v>
      </c>
      <c r="AD21" s="7">
        <v>18</v>
      </c>
      <c r="AE21" t="b">
        <f>OR(Tabla613[[#This Row],[Tiempo_lineal (ns)]]&gt;$O$508,Tabla613[[#This Row],[Tiempo_lineal (ns)]]&lt;$O$509)</f>
        <v>0</v>
      </c>
      <c r="AF21" s="6" t="b">
        <f>OR(Tabla613[[#This Row],[Tiempo_normal (ns)]]&gt;$P$508,Tabla613[[#This Row],[Tiempo_normal (ns)]]&lt;$P$509)</f>
        <v>0</v>
      </c>
    </row>
    <row r="22" spans="2:32" x14ac:dyDescent="0.3">
      <c r="B22">
        <v>19</v>
      </c>
      <c r="C22">
        <v>5875</v>
      </c>
      <c r="D22">
        <v>3171</v>
      </c>
      <c r="E22">
        <v>19</v>
      </c>
      <c r="F22">
        <v>6399</v>
      </c>
      <c r="G22">
        <v>4287</v>
      </c>
      <c r="H22">
        <v>19</v>
      </c>
      <c r="I22">
        <v>5974</v>
      </c>
      <c r="J22">
        <v>7294</v>
      </c>
      <c r="K22">
        <v>19</v>
      </c>
      <c r="L22">
        <v>9955</v>
      </c>
      <c r="M22">
        <v>6641</v>
      </c>
      <c r="N22">
        <v>19</v>
      </c>
      <c r="O22">
        <v>12689</v>
      </c>
      <c r="P22">
        <v>7401</v>
      </c>
      <c r="R22" s="5">
        <v>19</v>
      </c>
      <c r="S22" t="b">
        <f>OR(Tabla19[[#This Row],[Tiempo_lineal (ns)]]&gt;$C$508,Tabla19[[#This Row],[Tiempo_lineal (ns)]]&lt;$C$509)</f>
        <v>0</v>
      </c>
      <c r="T22" t="b">
        <f>OR(Tabla19[[#This Row],[Tiempo_normal (ns)]]&gt;$D$508,Tabla19[[#This Row],[Tiempo_normal (ns)]]&lt;$D$509)</f>
        <v>0</v>
      </c>
      <c r="U22" s="5">
        <v>19</v>
      </c>
      <c r="V22" t="b">
        <f>OR(Tabla310[[#This Row],[Tiempo_lineal (ns)]]&gt;$F$508,Tabla310[[#This Row],[Tiempo_lineal (ns)]]&lt;$F$509)</f>
        <v>0</v>
      </c>
      <c r="W22" t="b">
        <f>OR(Tabla310[[#This Row],[Tiempo_normal (ns)]]&gt;$G$508,Tabla310[[#This Row],[Tiempo_normal (ns)]]&lt;$G$509)</f>
        <v>0</v>
      </c>
      <c r="X22" s="5">
        <v>19</v>
      </c>
      <c r="Y22" t="b">
        <f>OR(Tabla411[[#This Row],[Tiempo_lineal (ns)]]&gt;$I$508,Tabla411[[#This Row],[Tiempo_lineal (ns)]]&lt;$I$509)</f>
        <v>0</v>
      </c>
      <c r="Z22" t="b">
        <f>OR(Tabla411[[#This Row],[Tiempo_normal (ns)]]&gt;$J$508,Tabla411[[#This Row],[Tiempo_normal (ns)]]&lt;$J$509)</f>
        <v>0</v>
      </c>
      <c r="AA22" s="5">
        <v>19</v>
      </c>
      <c r="AB22" t="b">
        <f>OR(Tabla512[[#This Row],[Tiempo_lineal (ns)]]&gt;$L$508,Tabla512[[#This Row],[Tiempo_lineal (ns)]]&lt;$L$509)</f>
        <v>0</v>
      </c>
      <c r="AC22" t="b">
        <f>OR(Tabla512[[#This Row],[Tiempo_normal (ns)]]&gt;$M$508,Tabla512[[#This Row],[Tiempo_normal (ns)]]&lt;$M$509)</f>
        <v>0</v>
      </c>
      <c r="AD22" s="5">
        <v>19</v>
      </c>
      <c r="AE22" t="b">
        <f>OR(Tabla613[[#This Row],[Tiempo_lineal (ns)]]&gt;$O$508,Tabla613[[#This Row],[Tiempo_lineal (ns)]]&lt;$O$509)</f>
        <v>0</v>
      </c>
      <c r="AF22" s="6" t="b">
        <f>OR(Tabla613[[#This Row],[Tiempo_normal (ns)]]&gt;$P$508,Tabla613[[#This Row],[Tiempo_normal (ns)]]&lt;$P$509)</f>
        <v>0</v>
      </c>
    </row>
    <row r="23" spans="2:32" x14ac:dyDescent="0.3">
      <c r="B23">
        <v>20</v>
      </c>
      <c r="C23">
        <v>4742</v>
      </c>
      <c r="D23">
        <v>1907</v>
      </c>
      <c r="E23">
        <v>20</v>
      </c>
      <c r="F23">
        <v>9731</v>
      </c>
      <c r="G23">
        <v>5442</v>
      </c>
      <c r="H23">
        <v>20</v>
      </c>
      <c r="I23">
        <v>7489</v>
      </c>
      <c r="J23">
        <v>13943</v>
      </c>
      <c r="K23">
        <v>20</v>
      </c>
      <c r="L23">
        <v>9764</v>
      </c>
      <c r="M23">
        <v>8684</v>
      </c>
      <c r="N23">
        <v>20</v>
      </c>
      <c r="O23">
        <v>11351</v>
      </c>
      <c r="P23">
        <v>9853</v>
      </c>
      <c r="R23" s="7">
        <v>20</v>
      </c>
      <c r="S23" t="b">
        <f>OR(Tabla19[[#This Row],[Tiempo_lineal (ns)]]&gt;$C$508,Tabla19[[#This Row],[Tiempo_lineal (ns)]]&lt;$C$509)</f>
        <v>0</v>
      </c>
      <c r="T23" t="b">
        <f>OR(Tabla19[[#This Row],[Tiempo_normal (ns)]]&gt;$D$508,Tabla19[[#This Row],[Tiempo_normal (ns)]]&lt;$D$509)</f>
        <v>0</v>
      </c>
      <c r="U23" s="7">
        <v>20</v>
      </c>
      <c r="V23" t="b">
        <f>OR(Tabla310[[#This Row],[Tiempo_lineal (ns)]]&gt;$F$508,Tabla310[[#This Row],[Tiempo_lineal (ns)]]&lt;$F$509)</f>
        <v>1</v>
      </c>
      <c r="W23" t="b">
        <f>OR(Tabla310[[#This Row],[Tiempo_normal (ns)]]&gt;$G$508,Tabla310[[#This Row],[Tiempo_normal (ns)]]&lt;$G$509)</f>
        <v>0</v>
      </c>
      <c r="X23" s="7">
        <v>20</v>
      </c>
      <c r="Y23" t="b">
        <f>OR(Tabla411[[#This Row],[Tiempo_lineal (ns)]]&gt;$I$508,Tabla411[[#This Row],[Tiempo_lineal (ns)]]&lt;$I$509)</f>
        <v>0</v>
      </c>
      <c r="Z23" t="b">
        <f>OR(Tabla411[[#This Row],[Tiempo_normal (ns)]]&gt;$J$508,Tabla411[[#This Row],[Tiempo_normal (ns)]]&lt;$J$509)</f>
        <v>1</v>
      </c>
      <c r="AA23" s="7">
        <v>20</v>
      </c>
      <c r="AB23" t="b">
        <f>OR(Tabla512[[#This Row],[Tiempo_lineal (ns)]]&gt;$L$508,Tabla512[[#This Row],[Tiempo_lineal (ns)]]&lt;$L$509)</f>
        <v>0</v>
      </c>
      <c r="AC23" t="b">
        <f>OR(Tabla512[[#This Row],[Tiempo_normal (ns)]]&gt;$M$508,Tabla512[[#This Row],[Tiempo_normal (ns)]]&lt;$M$509)</f>
        <v>0</v>
      </c>
      <c r="AD23" s="7">
        <v>20</v>
      </c>
      <c r="AE23" t="b">
        <f>OR(Tabla613[[#This Row],[Tiempo_lineal (ns)]]&gt;$O$508,Tabla613[[#This Row],[Tiempo_lineal (ns)]]&lt;$O$509)</f>
        <v>0</v>
      </c>
      <c r="AF23" s="6" t="b">
        <f>OR(Tabla613[[#This Row],[Tiempo_normal (ns)]]&gt;$P$508,Tabla613[[#This Row],[Tiempo_normal (ns)]]&lt;$P$509)</f>
        <v>0</v>
      </c>
    </row>
    <row r="24" spans="2:32" x14ac:dyDescent="0.3">
      <c r="B24">
        <v>21</v>
      </c>
      <c r="C24">
        <v>3864</v>
      </c>
      <c r="D24">
        <v>2116</v>
      </c>
      <c r="E24">
        <v>21</v>
      </c>
      <c r="F24">
        <v>10670</v>
      </c>
      <c r="G24">
        <v>8814</v>
      </c>
      <c r="H24">
        <v>21</v>
      </c>
      <c r="I24">
        <v>6682</v>
      </c>
      <c r="J24">
        <v>6350</v>
      </c>
      <c r="K24">
        <v>21</v>
      </c>
      <c r="L24">
        <v>11691</v>
      </c>
      <c r="M24">
        <v>7512</v>
      </c>
      <c r="N24">
        <v>21</v>
      </c>
      <c r="O24">
        <v>22862</v>
      </c>
      <c r="P24">
        <v>5762</v>
      </c>
      <c r="R24" s="5">
        <v>21</v>
      </c>
      <c r="S24" t="b">
        <f>OR(Tabla19[[#This Row],[Tiempo_lineal (ns)]]&gt;$C$508,Tabla19[[#This Row],[Tiempo_lineal (ns)]]&lt;$C$509)</f>
        <v>0</v>
      </c>
      <c r="T24" t="b">
        <f>OR(Tabla19[[#This Row],[Tiempo_normal (ns)]]&gt;$D$508,Tabla19[[#This Row],[Tiempo_normal (ns)]]&lt;$D$509)</f>
        <v>0</v>
      </c>
      <c r="U24" s="5">
        <v>21</v>
      </c>
      <c r="V24" t="b">
        <f>OR(Tabla310[[#This Row],[Tiempo_lineal (ns)]]&gt;$F$508,Tabla310[[#This Row],[Tiempo_lineal (ns)]]&lt;$F$509)</f>
        <v>1</v>
      </c>
      <c r="W24" t="b">
        <f>OR(Tabla310[[#This Row],[Tiempo_normal (ns)]]&gt;$G$508,Tabla310[[#This Row],[Tiempo_normal (ns)]]&lt;$G$509)</f>
        <v>1</v>
      </c>
      <c r="X24" s="5">
        <v>21</v>
      </c>
      <c r="Y24" t="b">
        <f>OR(Tabla411[[#This Row],[Tiempo_lineal (ns)]]&gt;$I$508,Tabla411[[#This Row],[Tiempo_lineal (ns)]]&lt;$I$509)</f>
        <v>0</v>
      </c>
      <c r="Z24" t="b">
        <f>OR(Tabla411[[#This Row],[Tiempo_normal (ns)]]&gt;$J$508,Tabla411[[#This Row],[Tiempo_normal (ns)]]&lt;$J$509)</f>
        <v>0</v>
      </c>
      <c r="AA24" s="5">
        <v>21</v>
      </c>
      <c r="AB24" t="b">
        <f>OR(Tabla512[[#This Row],[Tiempo_lineal (ns)]]&gt;$L$508,Tabla512[[#This Row],[Tiempo_lineal (ns)]]&lt;$L$509)</f>
        <v>0</v>
      </c>
      <c r="AC24" t="b">
        <f>OR(Tabla512[[#This Row],[Tiempo_normal (ns)]]&gt;$M$508,Tabla512[[#This Row],[Tiempo_normal (ns)]]&lt;$M$509)</f>
        <v>0</v>
      </c>
      <c r="AD24" s="5">
        <v>21</v>
      </c>
      <c r="AE24" t="b">
        <f>OR(Tabla613[[#This Row],[Tiempo_lineal (ns)]]&gt;$O$508,Tabla613[[#This Row],[Tiempo_lineal (ns)]]&lt;$O$509)</f>
        <v>1</v>
      </c>
      <c r="AF24" s="6" t="b">
        <f>OR(Tabla613[[#This Row],[Tiempo_normal (ns)]]&gt;$P$508,Tabla613[[#This Row],[Tiempo_normal (ns)]]&lt;$P$509)</f>
        <v>0</v>
      </c>
    </row>
    <row r="25" spans="2:32" x14ac:dyDescent="0.3">
      <c r="B25">
        <v>22</v>
      </c>
      <c r="C25">
        <v>5767</v>
      </c>
      <c r="D25">
        <v>2378</v>
      </c>
      <c r="E25">
        <v>22</v>
      </c>
      <c r="F25">
        <v>8561</v>
      </c>
      <c r="G25">
        <v>8726</v>
      </c>
      <c r="H25">
        <v>22</v>
      </c>
      <c r="I25">
        <v>12740</v>
      </c>
      <c r="J25">
        <v>5730</v>
      </c>
      <c r="K25">
        <v>22</v>
      </c>
      <c r="L25">
        <v>11378</v>
      </c>
      <c r="M25">
        <v>10084</v>
      </c>
      <c r="N25">
        <v>22</v>
      </c>
      <c r="O25">
        <v>16560</v>
      </c>
      <c r="P25">
        <v>6453</v>
      </c>
      <c r="R25" s="7">
        <v>22</v>
      </c>
      <c r="S25" t="b">
        <f>OR(Tabla19[[#This Row],[Tiempo_lineal (ns)]]&gt;$C$508,Tabla19[[#This Row],[Tiempo_lineal (ns)]]&lt;$C$509)</f>
        <v>0</v>
      </c>
      <c r="T25" t="b">
        <f>OR(Tabla19[[#This Row],[Tiempo_normal (ns)]]&gt;$D$508,Tabla19[[#This Row],[Tiempo_normal (ns)]]&lt;$D$509)</f>
        <v>0</v>
      </c>
      <c r="U25" s="7">
        <v>22</v>
      </c>
      <c r="V25" t="b">
        <f>OR(Tabla310[[#This Row],[Tiempo_lineal (ns)]]&gt;$F$508,Tabla310[[#This Row],[Tiempo_lineal (ns)]]&lt;$F$509)</f>
        <v>1</v>
      </c>
      <c r="W25" t="b">
        <f>OR(Tabla310[[#This Row],[Tiempo_normal (ns)]]&gt;$G$508,Tabla310[[#This Row],[Tiempo_normal (ns)]]&lt;$G$509)</f>
        <v>1</v>
      </c>
      <c r="X25" s="7">
        <v>22</v>
      </c>
      <c r="Y25" t="b">
        <f>OR(Tabla411[[#This Row],[Tiempo_lineal (ns)]]&gt;$I$508,Tabla411[[#This Row],[Tiempo_lineal (ns)]]&lt;$I$509)</f>
        <v>0</v>
      </c>
      <c r="Z25" t="b">
        <f>OR(Tabla411[[#This Row],[Tiempo_normal (ns)]]&gt;$J$508,Tabla411[[#This Row],[Tiempo_normal (ns)]]&lt;$J$509)</f>
        <v>0</v>
      </c>
      <c r="AA25" s="7">
        <v>22</v>
      </c>
      <c r="AB25" t="b">
        <f>OR(Tabla512[[#This Row],[Tiempo_lineal (ns)]]&gt;$L$508,Tabla512[[#This Row],[Tiempo_lineal (ns)]]&lt;$L$509)</f>
        <v>0</v>
      </c>
      <c r="AC25" t="b">
        <f>OR(Tabla512[[#This Row],[Tiempo_normal (ns)]]&gt;$M$508,Tabla512[[#This Row],[Tiempo_normal (ns)]]&lt;$M$509)</f>
        <v>0</v>
      </c>
      <c r="AD25" s="7">
        <v>22</v>
      </c>
      <c r="AE25" t="b">
        <f>OR(Tabla613[[#This Row],[Tiempo_lineal (ns)]]&gt;$O$508,Tabla613[[#This Row],[Tiempo_lineal (ns)]]&lt;$O$509)</f>
        <v>0</v>
      </c>
      <c r="AF25" s="6" t="b">
        <f>OR(Tabla613[[#This Row],[Tiempo_normal (ns)]]&gt;$P$508,Tabla613[[#This Row],[Tiempo_normal (ns)]]&lt;$P$509)</f>
        <v>0</v>
      </c>
    </row>
    <row r="26" spans="2:32" x14ac:dyDescent="0.3">
      <c r="B26">
        <v>23</v>
      </c>
      <c r="C26">
        <v>3619</v>
      </c>
      <c r="D26">
        <v>1029</v>
      </c>
      <c r="E26">
        <v>23</v>
      </c>
      <c r="F26">
        <v>7833</v>
      </c>
      <c r="G26">
        <v>4209</v>
      </c>
      <c r="H26">
        <v>23</v>
      </c>
      <c r="I26">
        <v>7614</v>
      </c>
      <c r="J26">
        <v>7316</v>
      </c>
      <c r="K26">
        <v>23</v>
      </c>
      <c r="L26">
        <v>11782</v>
      </c>
      <c r="M26">
        <v>8403</v>
      </c>
      <c r="N26">
        <v>23</v>
      </c>
      <c r="O26">
        <v>10303</v>
      </c>
      <c r="P26">
        <v>6820</v>
      </c>
      <c r="R26" s="5">
        <v>23</v>
      </c>
      <c r="S26" t="b">
        <f>OR(Tabla19[[#This Row],[Tiempo_lineal (ns)]]&gt;$C$508,Tabla19[[#This Row],[Tiempo_lineal (ns)]]&lt;$C$509)</f>
        <v>0</v>
      </c>
      <c r="T26" t="b">
        <f>OR(Tabla19[[#This Row],[Tiempo_normal (ns)]]&gt;$D$508,Tabla19[[#This Row],[Tiempo_normal (ns)]]&lt;$D$509)</f>
        <v>0</v>
      </c>
      <c r="U26" s="5">
        <v>23</v>
      </c>
      <c r="V26" t="b">
        <f>OR(Tabla310[[#This Row],[Tiempo_lineal (ns)]]&gt;$F$508,Tabla310[[#This Row],[Tiempo_lineal (ns)]]&lt;$F$509)</f>
        <v>0</v>
      </c>
      <c r="W26" t="b">
        <f>OR(Tabla310[[#This Row],[Tiempo_normal (ns)]]&gt;$G$508,Tabla310[[#This Row],[Tiempo_normal (ns)]]&lt;$G$509)</f>
        <v>0</v>
      </c>
      <c r="X26" s="5">
        <v>23</v>
      </c>
      <c r="Y26" t="b">
        <f>OR(Tabla411[[#This Row],[Tiempo_lineal (ns)]]&gt;$I$508,Tabla411[[#This Row],[Tiempo_lineal (ns)]]&lt;$I$509)</f>
        <v>0</v>
      </c>
      <c r="Z26" t="b">
        <f>OR(Tabla411[[#This Row],[Tiempo_normal (ns)]]&gt;$J$508,Tabla411[[#This Row],[Tiempo_normal (ns)]]&lt;$J$509)</f>
        <v>0</v>
      </c>
      <c r="AA26" s="5">
        <v>23</v>
      </c>
      <c r="AB26" t="b">
        <f>OR(Tabla512[[#This Row],[Tiempo_lineal (ns)]]&gt;$L$508,Tabla512[[#This Row],[Tiempo_lineal (ns)]]&lt;$L$509)</f>
        <v>0</v>
      </c>
      <c r="AC26" t="b">
        <f>OR(Tabla512[[#This Row],[Tiempo_normal (ns)]]&gt;$M$508,Tabla512[[#This Row],[Tiempo_normal (ns)]]&lt;$M$509)</f>
        <v>0</v>
      </c>
      <c r="AD26" s="5">
        <v>23</v>
      </c>
      <c r="AE26" t="b">
        <f>OR(Tabla613[[#This Row],[Tiempo_lineal (ns)]]&gt;$O$508,Tabla613[[#This Row],[Tiempo_lineal (ns)]]&lt;$O$509)</f>
        <v>0</v>
      </c>
      <c r="AF26" s="6" t="b">
        <f>OR(Tabla613[[#This Row],[Tiempo_normal (ns)]]&gt;$P$508,Tabla613[[#This Row],[Tiempo_normal (ns)]]&lt;$P$509)</f>
        <v>0</v>
      </c>
    </row>
    <row r="27" spans="2:32" x14ac:dyDescent="0.3">
      <c r="B27">
        <v>24</v>
      </c>
      <c r="C27">
        <v>3353</v>
      </c>
      <c r="D27">
        <v>3256</v>
      </c>
      <c r="E27">
        <v>24</v>
      </c>
      <c r="F27">
        <v>5116</v>
      </c>
      <c r="G27">
        <v>4966</v>
      </c>
      <c r="H27">
        <v>24</v>
      </c>
      <c r="I27">
        <v>14227</v>
      </c>
      <c r="J27">
        <v>7154</v>
      </c>
      <c r="K27">
        <v>24</v>
      </c>
      <c r="L27">
        <v>10046</v>
      </c>
      <c r="M27">
        <v>6726</v>
      </c>
      <c r="N27">
        <v>24</v>
      </c>
      <c r="O27">
        <v>13611</v>
      </c>
      <c r="P27">
        <v>5897</v>
      </c>
      <c r="R27" s="7">
        <v>24</v>
      </c>
      <c r="S27" t="b">
        <f>OR(Tabla19[[#This Row],[Tiempo_lineal (ns)]]&gt;$C$508,Tabla19[[#This Row],[Tiempo_lineal (ns)]]&lt;$C$509)</f>
        <v>0</v>
      </c>
      <c r="T27" t="b">
        <f>OR(Tabla19[[#This Row],[Tiempo_normal (ns)]]&gt;$D$508,Tabla19[[#This Row],[Tiempo_normal (ns)]]&lt;$D$509)</f>
        <v>0</v>
      </c>
      <c r="U27" s="7">
        <v>24</v>
      </c>
      <c r="V27" t="b">
        <f>OR(Tabla310[[#This Row],[Tiempo_lineal (ns)]]&gt;$F$508,Tabla310[[#This Row],[Tiempo_lineal (ns)]]&lt;$F$509)</f>
        <v>0</v>
      </c>
      <c r="W27" t="b">
        <f>OR(Tabla310[[#This Row],[Tiempo_normal (ns)]]&gt;$G$508,Tabla310[[#This Row],[Tiempo_normal (ns)]]&lt;$G$509)</f>
        <v>0</v>
      </c>
      <c r="X27" s="7">
        <v>24</v>
      </c>
      <c r="Y27" t="b">
        <f>OR(Tabla411[[#This Row],[Tiempo_lineal (ns)]]&gt;$I$508,Tabla411[[#This Row],[Tiempo_lineal (ns)]]&lt;$I$509)</f>
        <v>1</v>
      </c>
      <c r="Z27" t="b">
        <f>OR(Tabla411[[#This Row],[Tiempo_normal (ns)]]&gt;$J$508,Tabla411[[#This Row],[Tiempo_normal (ns)]]&lt;$J$509)</f>
        <v>0</v>
      </c>
      <c r="AA27" s="7">
        <v>24</v>
      </c>
      <c r="AB27" t="b">
        <f>OR(Tabla512[[#This Row],[Tiempo_lineal (ns)]]&gt;$L$508,Tabla512[[#This Row],[Tiempo_lineal (ns)]]&lt;$L$509)</f>
        <v>0</v>
      </c>
      <c r="AC27" t="b">
        <f>OR(Tabla512[[#This Row],[Tiempo_normal (ns)]]&gt;$M$508,Tabla512[[#This Row],[Tiempo_normal (ns)]]&lt;$M$509)</f>
        <v>0</v>
      </c>
      <c r="AD27" s="7">
        <v>24</v>
      </c>
      <c r="AE27" t="b">
        <f>OR(Tabla613[[#This Row],[Tiempo_lineal (ns)]]&gt;$O$508,Tabla613[[#This Row],[Tiempo_lineal (ns)]]&lt;$O$509)</f>
        <v>0</v>
      </c>
      <c r="AF27" s="6" t="b">
        <f>OR(Tabla613[[#This Row],[Tiempo_normal (ns)]]&gt;$P$508,Tabla613[[#This Row],[Tiempo_normal (ns)]]&lt;$P$509)</f>
        <v>0</v>
      </c>
    </row>
    <row r="28" spans="2:32" x14ac:dyDescent="0.3">
      <c r="B28">
        <v>25</v>
      </c>
      <c r="C28">
        <v>3367</v>
      </c>
      <c r="D28">
        <v>1477</v>
      </c>
      <c r="E28">
        <v>25</v>
      </c>
      <c r="F28">
        <v>4619</v>
      </c>
      <c r="G28">
        <v>2698</v>
      </c>
      <c r="H28">
        <v>25</v>
      </c>
      <c r="I28">
        <v>8366</v>
      </c>
      <c r="J28">
        <v>10401</v>
      </c>
      <c r="K28">
        <v>25</v>
      </c>
      <c r="L28">
        <v>10875</v>
      </c>
      <c r="M28">
        <v>8872</v>
      </c>
      <c r="N28">
        <v>25</v>
      </c>
      <c r="O28">
        <v>9614</v>
      </c>
      <c r="P28">
        <v>5932</v>
      </c>
      <c r="R28" s="5">
        <v>25</v>
      </c>
      <c r="S28" t="b">
        <f>OR(Tabla19[[#This Row],[Tiempo_lineal (ns)]]&gt;$C$508,Tabla19[[#This Row],[Tiempo_lineal (ns)]]&lt;$C$509)</f>
        <v>0</v>
      </c>
      <c r="T28" t="b">
        <f>OR(Tabla19[[#This Row],[Tiempo_normal (ns)]]&gt;$D$508,Tabla19[[#This Row],[Tiempo_normal (ns)]]&lt;$D$509)</f>
        <v>0</v>
      </c>
      <c r="U28" s="5">
        <v>25</v>
      </c>
      <c r="V28" t="b">
        <f>OR(Tabla310[[#This Row],[Tiempo_lineal (ns)]]&gt;$F$508,Tabla310[[#This Row],[Tiempo_lineal (ns)]]&lt;$F$509)</f>
        <v>0</v>
      </c>
      <c r="W28" t="b">
        <f>OR(Tabla310[[#This Row],[Tiempo_normal (ns)]]&gt;$G$508,Tabla310[[#This Row],[Tiempo_normal (ns)]]&lt;$G$509)</f>
        <v>0</v>
      </c>
      <c r="X28" s="5">
        <v>25</v>
      </c>
      <c r="Y28" t="b">
        <f>OR(Tabla411[[#This Row],[Tiempo_lineal (ns)]]&gt;$I$508,Tabla411[[#This Row],[Tiempo_lineal (ns)]]&lt;$I$509)</f>
        <v>0</v>
      </c>
      <c r="Z28" t="b">
        <f>OR(Tabla411[[#This Row],[Tiempo_normal (ns)]]&gt;$J$508,Tabla411[[#This Row],[Tiempo_normal (ns)]]&lt;$J$509)</f>
        <v>1</v>
      </c>
      <c r="AA28" s="5">
        <v>25</v>
      </c>
      <c r="AB28" t="b">
        <f>OR(Tabla512[[#This Row],[Tiempo_lineal (ns)]]&gt;$L$508,Tabla512[[#This Row],[Tiempo_lineal (ns)]]&lt;$L$509)</f>
        <v>0</v>
      </c>
      <c r="AC28" t="b">
        <f>OR(Tabla512[[#This Row],[Tiempo_normal (ns)]]&gt;$M$508,Tabla512[[#This Row],[Tiempo_normal (ns)]]&lt;$M$509)</f>
        <v>0</v>
      </c>
      <c r="AD28" s="5">
        <v>25</v>
      </c>
      <c r="AE28" t="b">
        <f>OR(Tabla613[[#This Row],[Tiempo_lineal (ns)]]&gt;$O$508,Tabla613[[#This Row],[Tiempo_lineal (ns)]]&lt;$O$509)</f>
        <v>0</v>
      </c>
      <c r="AF28" s="6" t="b">
        <f>OR(Tabla613[[#This Row],[Tiempo_normal (ns)]]&gt;$P$508,Tabla613[[#This Row],[Tiempo_normal (ns)]]&lt;$P$509)</f>
        <v>0</v>
      </c>
    </row>
    <row r="29" spans="2:32" x14ac:dyDescent="0.3">
      <c r="B29">
        <v>26</v>
      </c>
      <c r="C29">
        <v>11409</v>
      </c>
      <c r="D29">
        <v>1486</v>
      </c>
      <c r="E29">
        <v>26</v>
      </c>
      <c r="F29">
        <v>4410</v>
      </c>
      <c r="G29">
        <v>4366</v>
      </c>
      <c r="H29">
        <v>26</v>
      </c>
      <c r="I29">
        <v>11018</v>
      </c>
      <c r="J29">
        <v>7443</v>
      </c>
      <c r="K29">
        <v>26</v>
      </c>
      <c r="L29">
        <v>9914</v>
      </c>
      <c r="M29">
        <v>9379</v>
      </c>
      <c r="N29">
        <v>26</v>
      </c>
      <c r="O29">
        <v>10347</v>
      </c>
      <c r="P29">
        <v>6468</v>
      </c>
      <c r="R29" s="7">
        <v>26</v>
      </c>
      <c r="S29" t="b">
        <f>OR(Tabla19[[#This Row],[Tiempo_lineal (ns)]]&gt;$C$508,Tabla19[[#This Row],[Tiempo_lineal (ns)]]&lt;$C$509)</f>
        <v>1</v>
      </c>
      <c r="T29" t="b">
        <f>OR(Tabla19[[#This Row],[Tiempo_normal (ns)]]&gt;$D$508,Tabla19[[#This Row],[Tiempo_normal (ns)]]&lt;$D$509)</f>
        <v>0</v>
      </c>
      <c r="U29" s="7">
        <v>26</v>
      </c>
      <c r="V29" t="b">
        <f>OR(Tabla310[[#This Row],[Tiempo_lineal (ns)]]&gt;$F$508,Tabla310[[#This Row],[Tiempo_lineal (ns)]]&lt;$F$509)</f>
        <v>0</v>
      </c>
      <c r="W29" t="b">
        <f>OR(Tabla310[[#This Row],[Tiempo_normal (ns)]]&gt;$G$508,Tabla310[[#This Row],[Tiempo_normal (ns)]]&lt;$G$509)</f>
        <v>0</v>
      </c>
      <c r="X29" s="7">
        <v>26</v>
      </c>
      <c r="Y29" t="b">
        <f>OR(Tabla411[[#This Row],[Tiempo_lineal (ns)]]&gt;$I$508,Tabla411[[#This Row],[Tiempo_lineal (ns)]]&lt;$I$509)</f>
        <v>0</v>
      </c>
      <c r="Z29" t="b">
        <f>OR(Tabla411[[#This Row],[Tiempo_normal (ns)]]&gt;$J$508,Tabla411[[#This Row],[Tiempo_normal (ns)]]&lt;$J$509)</f>
        <v>0</v>
      </c>
      <c r="AA29" s="7">
        <v>26</v>
      </c>
      <c r="AB29" t="b">
        <f>OR(Tabla512[[#This Row],[Tiempo_lineal (ns)]]&gt;$L$508,Tabla512[[#This Row],[Tiempo_lineal (ns)]]&lt;$L$509)</f>
        <v>0</v>
      </c>
      <c r="AC29" t="b">
        <f>OR(Tabla512[[#This Row],[Tiempo_normal (ns)]]&gt;$M$508,Tabla512[[#This Row],[Tiempo_normal (ns)]]&lt;$M$509)</f>
        <v>0</v>
      </c>
      <c r="AD29" s="7">
        <v>26</v>
      </c>
      <c r="AE29" t="b">
        <f>OR(Tabla613[[#This Row],[Tiempo_lineal (ns)]]&gt;$O$508,Tabla613[[#This Row],[Tiempo_lineal (ns)]]&lt;$O$509)</f>
        <v>0</v>
      </c>
      <c r="AF29" s="6" t="b">
        <f>OR(Tabla613[[#This Row],[Tiempo_normal (ns)]]&gt;$P$508,Tabla613[[#This Row],[Tiempo_normal (ns)]]&lt;$P$509)</f>
        <v>0</v>
      </c>
    </row>
    <row r="30" spans="2:32" x14ac:dyDescent="0.3">
      <c r="B30">
        <v>27</v>
      </c>
      <c r="C30">
        <v>3208</v>
      </c>
      <c r="D30">
        <v>1762</v>
      </c>
      <c r="E30">
        <v>27</v>
      </c>
      <c r="F30">
        <v>5887</v>
      </c>
      <c r="G30">
        <v>2476</v>
      </c>
      <c r="H30">
        <v>27</v>
      </c>
      <c r="I30">
        <v>12565</v>
      </c>
      <c r="J30">
        <v>7847</v>
      </c>
      <c r="K30">
        <v>27</v>
      </c>
      <c r="L30">
        <v>16067</v>
      </c>
      <c r="M30">
        <v>7016</v>
      </c>
      <c r="N30">
        <v>27</v>
      </c>
      <c r="O30">
        <v>11644</v>
      </c>
      <c r="P30">
        <v>6346</v>
      </c>
      <c r="R30" s="5">
        <v>27</v>
      </c>
      <c r="S30" t="b">
        <f>OR(Tabla19[[#This Row],[Tiempo_lineal (ns)]]&gt;$C$508,Tabla19[[#This Row],[Tiempo_lineal (ns)]]&lt;$C$509)</f>
        <v>0</v>
      </c>
      <c r="T30" t="b">
        <f>OR(Tabla19[[#This Row],[Tiempo_normal (ns)]]&gt;$D$508,Tabla19[[#This Row],[Tiempo_normal (ns)]]&lt;$D$509)</f>
        <v>0</v>
      </c>
      <c r="U30" s="5">
        <v>27</v>
      </c>
      <c r="V30" t="b">
        <f>OR(Tabla310[[#This Row],[Tiempo_lineal (ns)]]&gt;$F$508,Tabla310[[#This Row],[Tiempo_lineal (ns)]]&lt;$F$509)</f>
        <v>0</v>
      </c>
      <c r="W30" t="b">
        <f>OR(Tabla310[[#This Row],[Tiempo_normal (ns)]]&gt;$G$508,Tabla310[[#This Row],[Tiempo_normal (ns)]]&lt;$G$509)</f>
        <v>0</v>
      </c>
      <c r="X30" s="5">
        <v>27</v>
      </c>
      <c r="Y30" t="b">
        <f>OR(Tabla411[[#This Row],[Tiempo_lineal (ns)]]&gt;$I$508,Tabla411[[#This Row],[Tiempo_lineal (ns)]]&lt;$I$509)</f>
        <v>0</v>
      </c>
      <c r="Z30" t="b">
        <f>OR(Tabla411[[#This Row],[Tiempo_normal (ns)]]&gt;$J$508,Tabla411[[#This Row],[Tiempo_normal (ns)]]&lt;$J$509)</f>
        <v>0</v>
      </c>
      <c r="AA30" s="5">
        <v>27</v>
      </c>
      <c r="AB30" t="b">
        <f>OR(Tabla512[[#This Row],[Tiempo_lineal (ns)]]&gt;$L$508,Tabla512[[#This Row],[Tiempo_lineal (ns)]]&lt;$L$509)</f>
        <v>0</v>
      </c>
      <c r="AC30" t="b">
        <f>OR(Tabla512[[#This Row],[Tiempo_normal (ns)]]&gt;$M$508,Tabla512[[#This Row],[Tiempo_normal (ns)]]&lt;$M$509)</f>
        <v>0</v>
      </c>
      <c r="AD30" s="5">
        <v>27</v>
      </c>
      <c r="AE30" t="b">
        <f>OR(Tabla613[[#This Row],[Tiempo_lineal (ns)]]&gt;$O$508,Tabla613[[#This Row],[Tiempo_lineal (ns)]]&lt;$O$509)</f>
        <v>0</v>
      </c>
      <c r="AF30" s="6" t="b">
        <f>OR(Tabla613[[#This Row],[Tiempo_normal (ns)]]&gt;$P$508,Tabla613[[#This Row],[Tiempo_normal (ns)]]&lt;$P$509)</f>
        <v>0</v>
      </c>
    </row>
    <row r="31" spans="2:32" x14ac:dyDescent="0.3">
      <c r="B31">
        <v>28</v>
      </c>
      <c r="C31">
        <v>3465</v>
      </c>
      <c r="D31">
        <v>1031</v>
      </c>
      <c r="E31">
        <v>28</v>
      </c>
      <c r="F31">
        <v>4557</v>
      </c>
      <c r="G31">
        <v>2512</v>
      </c>
      <c r="H31">
        <v>28</v>
      </c>
      <c r="I31">
        <v>10994</v>
      </c>
      <c r="J31">
        <v>9735</v>
      </c>
      <c r="K31">
        <v>28</v>
      </c>
      <c r="L31">
        <v>12327</v>
      </c>
      <c r="M31">
        <v>8851</v>
      </c>
      <c r="N31">
        <v>28</v>
      </c>
      <c r="O31">
        <v>9929</v>
      </c>
      <c r="P31">
        <v>7406</v>
      </c>
      <c r="R31" s="7">
        <v>28</v>
      </c>
      <c r="S31" t="b">
        <f>OR(Tabla19[[#This Row],[Tiempo_lineal (ns)]]&gt;$C$508,Tabla19[[#This Row],[Tiempo_lineal (ns)]]&lt;$C$509)</f>
        <v>0</v>
      </c>
      <c r="T31" t="b">
        <f>OR(Tabla19[[#This Row],[Tiempo_normal (ns)]]&gt;$D$508,Tabla19[[#This Row],[Tiempo_normal (ns)]]&lt;$D$509)</f>
        <v>0</v>
      </c>
      <c r="U31" s="7">
        <v>28</v>
      </c>
      <c r="V31" t="b">
        <f>OR(Tabla310[[#This Row],[Tiempo_lineal (ns)]]&gt;$F$508,Tabla310[[#This Row],[Tiempo_lineal (ns)]]&lt;$F$509)</f>
        <v>0</v>
      </c>
      <c r="W31" t="b">
        <f>OR(Tabla310[[#This Row],[Tiempo_normal (ns)]]&gt;$G$508,Tabla310[[#This Row],[Tiempo_normal (ns)]]&lt;$G$509)</f>
        <v>0</v>
      </c>
      <c r="X31" s="7">
        <v>28</v>
      </c>
      <c r="Y31" t="b">
        <f>OR(Tabla411[[#This Row],[Tiempo_lineal (ns)]]&gt;$I$508,Tabla411[[#This Row],[Tiempo_lineal (ns)]]&lt;$I$509)</f>
        <v>0</v>
      </c>
      <c r="Z31" t="b">
        <f>OR(Tabla411[[#This Row],[Tiempo_normal (ns)]]&gt;$J$508,Tabla411[[#This Row],[Tiempo_normal (ns)]]&lt;$J$509)</f>
        <v>0</v>
      </c>
      <c r="AA31" s="7">
        <v>28</v>
      </c>
      <c r="AB31" t="b">
        <f>OR(Tabla512[[#This Row],[Tiempo_lineal (ns)]]&gt;$L$508,Tabla512[[#This Row],[Tiempo_lineal (ns)]]&lt;$L$509)</f>
        <v>0</v>
      </c>
      <c r="AC31" t="b">
        <f>OR(Tabla512[[#This Row],[Tiempo_normal (ns)]]&gt;$M$508,Tabla512[[#This Row],[Tiempo_normal (ns)]]&lt;$M$509)</f>
        <v>0</v>
      </c>
      <c r="AD31" s="7">
        <v>28</v>
      </c>
      <c r="AE31" t="b">
        <f>OR(Tabla613[[#This Row],[Tiempo_lineal (ns)]]&gt;$O$508,Tabla613[[#This Row],[Tiempo_lineal (ns)]]&lt;$O$509)</f>
        <v>0</v>
      </c>
      <c r="AF31" s="6" t="b">
        <f>OR(Tabla613[[#This Row],[Tiempo_normal (ns)]]&gt;$P$508,Tabla613[[#This Row],[Tiempo_normal (ns)]]&lt;$P$509)</f>
        <v>0</v>
      </c>
    </row>
    <row r="32" spans="2:32" x14ac:dyDescent="0.3">
      <c r="B32">
        <v>29</v>
      </c>
      <c r="C32">
        <v>2926</v>
      </c>
      <c r="D32">
        <v>1221</v>
      </c>
      <c r="E32">
        <v>29</v>
      </c>
      <c r="F32">
        <v>3570</v>
      </c>
      <c r="G32">
        <v>2270</v>
      </c>
      <c r="H32">
        <v>29</v>
      </c>
      <c r="I32">
        <v>13716</v>
      </c>
      <c r="J32">
        <v>7100</v>
      </c>
      <c r="K32">
        <v>29</v>
      </c>
      <c r="L32">
        <v>13312</v>
      </c>
      <c r="M32">
        <v>7938</v>
      </c>
      <c r="N32">
        <v>29</v>
      </c>
      <c r="O32">
        <v>11523</v>
      </c>
      <c r="P32">
        <v>5872</v>
      </c>
      <c r="R32" s="5">
        <v>29</v>
      </c>
      <c r="S32" t="b">
        <f>OR(Tabla19[[#This Row],[Tiempo_lineal (ns)]]&gt;$C$508,Tabla19[[#This Row],[Tiempo_lineal (ns)]]&lt;$C$509)</f>
        <v>0</v>
      </c>
      <c r="T32" t="b">
        <f>OR(Tabla19[[#This Row],[Tiempo_normal (ns)]]&gt;$D$508,Tabla19[[#This Row],[Tiempo_normal (ns)]]&lt;$D$509)</f>
        <v>0</v>
      </c>
      <c r="U32" s="5">
        <v>29</v>
      </c>
      <c r="V32" t="b">
        <f>OR(Tabla310[[#This Row],[Tiempo_lineal (ns)]]&gt;$F$508,Tabla310[[#This Row],[Tiempo_lineal (ns)]]&lt;$F$509)</f>
        <v>0</v>
      </c>
      <c r="W32" t="b">
        <f>OR(Tabla310[[#This Row],[Tiempo_normal (ns)]]&gt;$G$508,Tabla310[[#This Row],[Tiempo_normal (ns)]]&lt;$G$509)</f>
        <v>0</v>
      </c>
      <c r="X32" s="5">
        <v>29</v>
      </c>
      <c r="Y32" t="b">
        <f>OR(Tabla411[[#This Row],[Tiempo_lineal (ns)]]&gt;$I$508,Tabla411[[#This Row],[Tiempo_lineal (ns)]]&lt;$I$509)</f>
        <v>1</v>
      </c>
      <c r="Z32" t="b">
        <f>OR(Tabla411[[#This Row],[Tiempo_normal (ns)]]&gt;$J$508,Tabla411[[#This Row],[Tiempo_normal (ns)]]&lt;$J$509)</f>
        <v>0</v>
      </c>
      <c r="AA32" s="5">
        <v>29</v>
      </c>
      <c r="AB32" t="b">
        <f>OR(Tabla512[[#This Row],[Tiempo_lineal (ns)]]&gt;$L$508,Tabla512[[#This Row],[Tiempo_lineal (ns)]]&lt;$L$509)</f>
        <v>0</v>
      </c>
      <c r="AC32" t="b">
        <f>OR(Tabla512[[#This Row],[Tiempo_normal (ns)]]&gt;$M$508,Tabla512[[#This Row],[Tiempo_normal (ns)]]&lt;$M$509)</f>
        <v>0</v>
      </c>
      <c r="AD32" s="5">
        <v>29</v>
      </c>
      <c r="AE32" t="b">
        <f>OR(Tabla613[[#This Row],[Tiempo_lineal (ns)]]&gt;$O$508,Tabla613[[#This Row],[Tiempo_lineal (ns)]]&lt;$O$509)</f>
        <v>0</v>
      </c>
      <c r="AF32" s="6" t="b">
        <f>OR(Tabla613[[#This Row],[Tiempo_normal (ns)]]&gt;$P$508,Tabla613[[#This Row],[Tiempo_normal (ns)]]&lt;$P$509)</f>
        <v>0</v>
      </c>
    </row>
    <row r="33" spans="2:32" x14ac:dyDescent="0.3">
      <c r="B33">
        <v>30</v>
      </c>
      <c r="C33">
        <v>3103</v>
      </c>
      <c r="D33">
        <v>2211</v>
      </c>
      <c r="E33">
        <v>30</v>
      </c>
      <c r="F33">
        <v>4547</v>
      </c>
      <c r="G33">
        <v>2878</v>
      </c>
      <c r="H33">
        <v>30</v>
      </c>
      <c r="I33">
        <v>11168</v>
      </c>
      <c r="J33">
        <v>5861</v>
      </c>
      <c r="K33">
        <v>30</v>
      </c>
      <c r="L33">
        <v>12036</v>
      </c>
      <c r="M33">
        <v>6151</v>
      </c>
      <c r="N33">
        <v>30</v>
      </c>
      <c r="O33">
        <v>18015</v>
      </c>
      <c r="P33">
        <v>8862</v>
      </c>
      <c r="R33" s="7">
        <v>30</v>
      </c>
      <c r="S33" t="b">
        <f>OR(Tabla19[[#This Row],[Tiempo_lineal (ns)]]&gt;$C$508,Tabla19[[#This Row],[Tiempo_lineal (ns)]]&lt;$C$509)</f>
        <v>0</v>
      </c>
      <c r="T33" t="b">
        <f>OR(Tabla19[[#This Row],[Tiempo_normal (ns)]]&gt;$D$508,Tabla19[[#This Row],[Tiempo_normal (ns)]]&lt;$D$509)</f>
        <v>0</v>
      </c>
      <c r="U33" s="7">
        <v>30</v>
      </c>
      <c r="V33" t="b">
        <f>OR(Tabla310[[#This Row],[Tiempo_lineal (ns)]]&gt;$F$508,Tabla310[[#This Row],[Tiempo_lineal (ns)]]&lt;$F$509)</f>
        <v>0</v>
      </c>
      <c r="W33" t="b">
        <f>OR(Tabla310[[#This Row],[Tiempo_normal (ns)]]&gt;$G$508,Tabla310[[#This Row],[Tiempo_normal (ns)]]&lt;$G$509)</f>
        <v>0</v>
      </c>
      <c r="X33" s="7">
        <v>30</v>
      </c>
      <c r="Y33" t="b">
        <f>OR(Tabla411[[#This Row],[Tiempo_lineal (ns)]]&gt;$I$508,Tabla411[[#This Row],[Tiempo_lineal (ns)]]&lt;$I$509)</f>
        <v>0</v>
      </c>
      <c r="Z33" t="b">
        <f>OR(Tabla411[[#This Row],[Tiempo_normal (ns)]]&gt;$J$508,Tabla411[[#This Row],[Tiempo_normal (ns)]]&lt;$J$509)</f>
        <v>0</v>
      </c>
      <c r="AA33" s="7">
        <v>30</v>
      </c>
      <c r="AB33" t="b">
        <f>OR(Tabla512[[#This Row],[Tiempo_lineal (ns)]]&gt;$L$508,Tabla512[[#This Row],[Tiempo_lineal (ns)]]&lt;$L$509)</f>
        <v>0</v>
      </c>
      <c r="AC33" t="b">
        <f>OR(Tabla512[[#This Row],[Tiempo_normal (ns)]]&gt;$M$508,Tabla512[[#This Row],[Tiempo_normal (ns)]]&lt;$M$509)</f>
        <v>0</v>
      </c>
      <c r="AD33" s="7">
        <v>30</v>
      </c>
      <c r="AE33" t="b">
        <f>OR(Tabla613[[#This Row],[Tiempo_lineal (ns)]]&gt;$O$508,Tabla613[[#This Row],[Tiempo_lineal (ns)]]&lt;$O$509)</f>
        <v>1</v>
      </c>
      <c r="AF33" s="6" t="b">
        <f>OR(Tabla613[[#This Row],[Tiempo_normal (ns)]]&gt;$P$508,Tabla613[[#This Row],[Tiempo_normal (ns)]]&lt;$P$509)</f>
        <v>0</v>
      </c>
    </row>
    <row r="34" spans="2:32" x14ac:dyDescent="0.3">
      <c r="B34">
        <v>31</v>
      </c>
      <c r="C34">
        <v>3502</v>
      </c>
      <c r="D34">
        <v>1127</v>
      </c>
      <c r="E34">
        <v>31</v>
      </c>
      <c r="F34">
        <v>4195</v>
      </c>
      <c r="G34">
        <v>2000</v>
      </c>
      <c r="H34">
        <v>31</v>
      </c>
      <c r="I34">
        <v>8955</v>
      </c>
      <c r="J34">
        <v>4624</v>
      </c>
      <c r="K34">
        <v>31</v>
      </c>
      <c r="L34">
        <v>9692</v>
      </c>
      <c r="M34">
        <v>6022</v>
      </c>
      <c r="N34">
        <v>31</v>
      </c>
      <c r="O34">
        <v>13481</v>
      </c>
      <c r="P34">
        <v>9854</v>
      </c>
      <c r="R34" s="5">
        <v>31</v>
      </c>
      <c r="S34" t="b">
        <f>OR(Tabla19[[#This Row],[Tiempo_lineal (ns)]]&gt;$C$508,Tabla19[[#This Row],[Tiempo_lineal (ns)]]&lt;$C$509)</f>
        <v>0</v>
      </c>
      <c r="T34" t="b">
        <f>OR(Tabla19[[#This Row],[Tiempo_normal (ns)]]&gt;$D$508,Tabla19[[#This Row],[Tiempo_normal (ns)]]&lt;$D$509)</f>
        <v>0</v>
      </c>
      <c r="U34" s="5">
        <v>31</v>
      </c>
      <c r="V34" t="b">
        <f>OR(Tabla310[[#This Row],[Tiempo_lineal (ns)]]&gt;$F$508,Tabla310[[#This Row],[Tiempo_lineal (ns)]]&lt;$F$509)</f>
        <v>0</v>
      </c>
      <c r="W34" t="b">
        <f>OR(Tabla310[[#This Row],[Tiempo_normal (ns)]]&gt;$G$508,Tabla310[[#This Row],[Tiempo_normal (ns)]]&lt;$G$509)</f>
        <v>0</v>
      </c>
      <c r="X34" s="5">
        <v>31</v>
      </c>
      <c r="Y34" t="b">
        <f>OR(Tabla411[[#This Row],[Tiempo_lineal (ns)]]&gt;$I$508,Tabla411[[#This Row],[Tiempo_lineal (ns)]]&lt;$I$509)</f>
        <v>0</v>
      </c>
      <c r="Z34" t="b">
        <f>OR(Tabla411[[#This Row],[Tiempo_normal (ns)]]&gt;$J$508,Tabla411[[#This Row],[Tiempo_normal (ns)]]&lt;$J$509)</f>
        <v>0</v>
      </c>
      <c r="AA34" s="5">
        <v>31</v>
      </c>
      <c r="AB34" t="b">
        <f>OR(Tabla512[[#This Row],[Tiempo_lineal (ns)]]&gt;$L$508,Tabla512[[#This Row],[Tiempo_lineal (ns)]]&lt;$L$509)</f>
        <v>0</v>
      </c>
      <c r="AC34" t="b">
        <f>OR(Tabla512[[#This Row],[Tiempo_normal (ns)]]&gt;$M$508,Tabla512[[#This Row],[Tiempo_normal (ns)]]&lt;$M$509)</f>
        <v>0</v>
      </c>
      <c r="AD34" s="5">
        <v>31</v>
      </c>
      <c r="AE34" t="b">
        <f>OR(Tabla613[[#This Row],[Tiempo_lineal (ns)]]&gt;$O$508,Tabla613[[#This Row],[Tiempo_lineal (ns)]]&lt;$O$509)</f>
        <v>0</v>
      </c>
      <c r="AF34" s="6" t="b">
        <f>OR(Tabla613[[#This Row],[Tiempo_normal (ns)]]&gt;$P$508,Tabla613[[#This Row],[Tiempo_normal (ns)]]&lt;$P$509)</f>
        <v>0</v>
      </c>
    </row>
    <row r="35" spans="2:32" x14ac:dyDescent="0.3">
      <c r="B35">
        <v>32</v>
      </c>
      <c r="C35">
        <v>2899</v>
      </c>
      <c r="D35">
        <v>1694</v>
      </c>
      <c r="E35">
        <v>32</v>
      </c>
      <c r="F35">
        <v>6708</v>
      </c>
      <c r="G35">
        <v>4460</v>
      </c>
      <c r="H35">
        <v>32</v>
      </c>
      <c r="I35">
        <v>6783</v>
      </c>
      <c r="J35">
        <v>6302</v>
      </c>
      <c r="K35">
        <v>32</v>
      </c>
      <c r="L35">
        <v>9424</v>
      </c>
      <c r="M35">
        <v>6342</v>
      </c>
      <c r="N35">
        <v>32</v>
      </c>
      <c r="O35">
        <v>10952</v>
      </c>
      <c r="P35">
        <v>6797</v>
      </c>
      <c r="R35" s="7">
        <v>32</v>
      </c>
      <c r="S35" t="b">
        <f>OR(Tabla19[[#This Row],[Tiempo_lineal (ns)]]&gt;$C$508,Tabla19[[#This Row],[Tiempo_lineal (ns)]]&lt;$C$509)</f>
        <v>0</v>
      </c>
      <c r="T35" t="b">
        <f>OR(Tabla19[[#This Row],[Tiempo_normal (ns)]]&gt;$D$508,Tabla19[[#This Row],[Tiempo_normal (ns)]]&lt;$D$509)</f>
        <v>0</v>
      </c>
      <c r="U35" s="7">
        <v>32</v>
      </c>
      <c r="V35" t="b">
        <f>OR(Tabla310[[#This Row],[Tiempo_lineal (ns)]]&gt;$F$508,Tabla310[[#This Row],[Tiempo_lineal (ns)]]&lt;$F$509)</f>
        <v>0</v>
      </c>
      <c r="W35" t="b">
        <f>OR(Tabla310[[#This Row],[Tiempo_normal (ns)]]&gt;$G$508,Tabla310[[#This Row],[Tiempo_normal (ns)]]&lt;$G$509)</f>
        <v>0</v>
      </c>
      <c r="X35" s="7">
        <v>32</v>
      </c>
      <c r="Y35" t="b">
        <f>OR(Tabla411[[#This Row],[Tiempo_lineal (ns)]]&gt;$I$508,Tabla411[[#This Row],[Tiempo_lineal (ns)]]&lt;$I$509)</f>
        <v>0</v>
      </c>
      <c r="Z35" t="b">
        <f>OR(Tabla411[[#This Row],[Tiempo_normal (ns)]]&gt;$J$508,Tabla411[[#This Row],[Tiempo_normal (ns)]]&lt;$J$509)</f>
        <v>0</v>
      </c>
      <c r="AA35" s="7">
        <v>32</v>
      </c>
      <c r="AB35" t="b">
        <f>OR(Tabla512[[#This Row],[Tiempo_lineal (ns)]]&gt;$L$508,Tabla512[[#This Row],[Tiempo_lineal (ns)]]&lt;$L$509)</f>
        <v>0</v>
      </c>
      <c r="AC35" t="b">
        <f>OR(Tabla512[[#This Row],[Tiempo_normal (ns)]]&gt;$M$508,Tabla512[[#This Row],[Tiempo_normal (ns)]]&lt;$M$509)</f>
        <v>0</v>
      </c>
      <c r="AD35" s="7">
        <v>32</v>
      </c>
      <c r="AE35" t="b">
        <f>OR(Tabla613[[#This Row],[Tiempo_lineal (ns)]]&gt;$O$508,Tabla613[[#This Row],[Tiempo_lineal (ns)]]&lt;$O$509)</f>
        <v>0</v>
      </c>
      <c r="AF35" s="6" t="b">
        <f>OR(Tabla613[[#This Row],[Tiempo_normal (ns)]]&gt;$P$508,Tabla613[[#This Row],[Tiempo_normal (ns)]]&lt;$P$509)</f>
        <v>0</v>
      </c>
    </row>
    <row r="36" spans="2:32" x14ac:dyDescent="0.3">
      <c r="B36">
        <v>33</v>
      </c>
      <c r="C36">
        <v>2822</v>
      </c>
      <c r="D36">
        <v>885</v>
      </c>
      <c r="E36">
        <v>33</v>
      </c>
      <c r="F36">
        <v>5200</v>
      </c>
      <c r="G36">
        <v>2711</v>
      </c>
      <c r="H36">
        <v>33</v>
      </c>
      <c r="I36">
        <v>6275</v>
      </c>
      <c r="J36">
        <v>6783</v>
      </c>
      <c r="K36">
        <v>33</v>
      </c>
      <c r="L36">
        <v>12337</v>
      </c>
      <c r="M36">
        <v>7630</v>
      </c>
      <c r="N36">
        <v>33</v>
      </c>
      <c r="O36">
        <v>14860</v>
      </c>
      <c r="P36">
        <v>5651</v>
      </c>
      <c r="R36" s="5">
        <v>33</v>
      </c>
      <c r="S36" t="b">
        <f>OR(Tabla19[[#This Row],[Tiempo_lineal (ns)]]&gt;$C$508,Tabla19[[#This Row],[Tiempo_lineal (ns)]]&lt;$C$509)</f>
        <v>0</v>
      </c>
      <c r="T36" t="b">
        <f>OR(Tabla19[[#This Row],[Tiempo_normal (ns)]]&gt;$D$508,Tabla19[[#This Row],[Tiempo_normal (ns)]]&lt;$D$509)</f>
        <v>0</v>
      </c>
      <c r="U36" s="5">
        <v>33</v>
      </c>
      <c r="V36" t="b">
        <f>OR(Tabla310[[#This Row],[Tiempo_lineal (ns)]]&gt;$F$508,Tabla310[[#This Row],[Tiempo_lineal (ns)]]&lt;$F$509)</f>
        <v>0</v>
      </c>
      <c r="W36" t="b">
        <f>OR(Tabla310[[#This Row],[Tiempo_normal (ns)]]&gt;$G$508,Tabla310[[#This Row],[Tiempo_normal (ns)]]&lt;$G$509)</f>
        <v>0</v>
      </c>
      <c r="X36" s="5">
        <v>33</v>
      </c>
      <c r="Y36" t="b">
        <f>OR(Tabla411[[#This Row],[Tiempo_lineal (ns)]]&gt;$I$508,Tabla411[[#This Row],[Tiempo_lineal (ns)]]&lt;$I$509)</f>
        <v>0</v>
      </c>
      <c r="Z36" t="b">
        <f>OR(Tabla411[[#This Row],[Tiempo_normal (ns)]]&gt;$J$508,Tabla411[[#This Row],[Tiempo_normal (ns)]]&lt;$J$509)</f>
        <v>0</v>
      </c>
      <c r="AA36" s="5">
        <v>33</v>
      </c>
      <c r="AB36" t="b">
        <f>OR(Tabla512[[#This Row],[Tiempo_lineal (ns)]]&gt;$L$508,Tabla512[[#This Row],[Tiempo_lineal (ns)]]&lt;$L$509)</f>
        <v>0</v>
      </c>
      <c r="AC36" t="b">
        <f>OR(Tabla512[[#This Row],[Tiempo_normal (ns)]]&gt;$M$508,Tabla512[[#This Row],[Tiempo_normal (ns)]]&lt;$M$509)</f>
        <v>0</v>
      </c>
      <c r="AD36" s="5">
        <v>33</v>
      </c>
      <c r="AE36" t="b">
        <f>OR(Tabla613[[#This Row],[Tiempo_lineal (ns)]]&gt;$O$508,Tabla613[[#This Row],[Tiempo_lineal (ns)]]&lt;$O$509)</f>
        <v>0</v>
      </c>
      <c r="AF36" s="6" t="b">
        <f>OR(Tabla613[[#This Row],[Tiempo_normal (ns)]]&gt;$P$508,Tabla613[[#This Row],[Tiempo_normal (ns)]]&lt;$P$509)</f>
        <v>0</v>
      </c>
    </row>
    <row r="37" spans="2:32" x14ac:dyDescent="0.3">
      <c r="B37">
        <v>34</v>
      </c>
      <c r="C37">
        <v>3390</v>
      </c>
      <c r="D37">
        <v>2007</v>
      </c>
      <c r="E37">
        <v>34</v>
      </c>
      <c r="F37">
        <v>5112</v>
      </c>
      <c r="G37">
        <v>4320</v>
      </c>
      <c r="H37">
        <v>34</v>
      </c>
      <c r="I37">
        <v>8036</v>
      </c>
      <c r="J37">
        <v>4970</v>
      </c>
      <c r="K37">
        <v>34</v>
      </c>
      <c r="L37">
        <v>9840</v>
      </c>
      <c r="M37">
        <v>5629</v>
      </c>
      <c r="N37">
        <v>34</v>
      </c>
      <c r="O37">
        <v>9516</v>
      </c>
      <c r="P37">
        <v>7278</v>
      </c>
      <c r="R37" s="7">
        <v>34</v>
      </c>
      <c r="S37" t="b">
        <f>OR(Tabla19[[#This Row],[Tiempo_lineal (ns)]]&gt;$C$508,Tabla19[[#This Row],[Tiempo_lineal (ns)]]&lt;$C$509)</f>
        <v>0</v>
      </c>
      <c r="T37" t="b">
        <f>OR(Tabla19[[#This Row],[Tiempo_normal (ns)]]&gt;$D$508,Tabla19[[#This Row],[Tiempo_normal (ns)]]&lt;$D$509)</f>
        <v>0</v>
      </c>
      <c r="U37" s="7">
        <v>34</v>
      </c>
      <c r="V37" t="b">
        <f>OR(Tabla310[[#This Row],[Tiempo_lineal (ns)]]&gt;$F$508,Tabla310[[#This Row],[Tiempo_lineal (ns)]]&lt;$F$509)</f>
        <v>0</v>
      </c>
      <c r="W37" t="b">
        <f>OR(Tabla310[[#This Row],[Tiempo_normal (ns)]]&gt;$G$508,Tabla310[[#This Row],[Tiempo_normal (ns)]]&lt;$G$509)</f>
        <v>0</v>
      </c>
      <c r="X37" s="7">
        <v>34</v>
      </c>
      <c r="Y37" t="b">
        <f>OR(Tabla411[[#This Row],[Tiempo_lineal (ns)]]&gt;$I$508,Tabla411[[#This Row],[Tiempo_lineal (ns)]]&lt;$I$509)</f>
        <v>0</v>
      </c>
      <c r="Z37" t="b">
        <f>OR(Tabla411[[#This Row],[Tiempo_normal (ns)]]&gt;$J$508,Tabla411[[#This Row],[Tiempo_normal (ns)]]&lt;$J$509)</f>
        <v>0</v>
      </c>
      <c r="AA37" s="7">
        <v>34</v>
      </c>
      <c r="AB37" t="b">
        <f>OR(Tabla512[[#This Row],[Tiempo_lineal (ns)]]&gt;$L$508,Tabla512[[#This Row],[Tiempo_lineal (ns)]]&lt;$L$509)</f>
        <v>0</v>
      </c>
      <c r="AC37" t="b">
        <f>OR(Tabla512[[#This Row],[Tiempo_normal (ns)]]&gt;$M$508,Tabla512[[#This Row],[Tiempo_normal (ns)]]&lt;$M$509)</f>
        <v>0</v>
      </c>
      <c r="AD37" s="7">
        <v>34</v>
      </c>
      <c r="AE37" t="b">
        <f>OR(Tabla613[[#This Row],[Tiempo_lineal (ns)]]&gt;$O$508,Tabla613[[#This Row],[Tiempo_lineal (ns)]]&lt;$O$509)</f>
        <v>0</v>
      </c>
      <c r="AF37" s="6" t="b">
        <f>OR(Tabla613[[#This Row],[Tiempo_normal (ns)]]&gt;$P$508,Tabla613[[#This Row],[Tiempo_normal (ns)]]&lt;$P$509)</f>
        <v>0</v>
      </c>
    </row>
    <row r="38" spans="2:32" x14ac:dyDescent="0.3">
      <c r="B38">
        <v>35</v>
      </c>
      <c r="C38">
        <v>4527</v>
      </c>
      <c r="D38">
        <v>1412</v>
      </c>
      <c r="E38">
        <v>35</v>
      </c>
      <c r="F38">
        <v>4435</v>
      </c>
      <c r="G38">
        <v>2443</v>
      </c>
      <c r="H38">
        <v>35</v>
      </c>
      <c r="I38">
        <v>6977</v>
      </c>
      <c r="J38">
        <v>11538</v>
      </c>
      <c r="K38">
        <v>35</v>
      </c>
      <c r="L38">
        <v>11956</v>
      </c>
      <c r="M38">
        <v>6339</v>
      </c>
      <c r="N38">
        <v>35</v>
      </c>
      <c r="O38">
        <v>11873</v>
      </c>
      <c r="P38">
        <v>6722</v>
      </c>
      <c r="R38" s="5">
        <v>35</v>
      </c>
      <c r="S38" t="b">
        <f>OR(Tabla19[[#This Row],[Tiempo_lineal (ns)]]&gt;$C$508,Tabla19[[#This Row],[Tiempo_lineal (ns)]]&lt;$C$509)</f>
        <v>0</v>
      </c>
      <c r="T38" t="b">
        <f>OR(Tabla19[[#This Row],[Tiempo_normal (ns)]]&gt;$D$508,Tabla19[[#This Row],[Tiempo_normal (ns)]]&lt;$D$509)</f>
        <v>0</v>
      </c>
      <c r="U38" s="5">
        <v>35</v>
      </c>
      <c r="V38" t="b">
        <f>OR(Tabla310[[#This Row],[Tiempo_lineal (ns)]]&gt;$F$508,Tabla310[[#This Row],[Tiempo_lineal (ns)]]&lt;$F$509)</f>
        <v>0</v>
      </c>
      <c r="W38" t="b">
        <f>OR(Tabla310[[#This Row],[Tiempo_normal (ns)]]&gt;$G$508,Tabla310[[#This Row],[Tiempo_normal (ns)]]&lt;$G$509)</f>
        <v>0</v>
      </c>
      <c r="X38" s="5">
        <v>35</v>
      </c>
      <c r="Y38" t="b">
        <f>OR(Tabla411[[#This Row],[Tiempo_lineal (ns)]]&gt;$I$508,Tabla411[[#This Row],[Tiempo_lineal (ns)]]&lt;$I$509)</f>
        <v>0</v>
      </c>
      <c r="Z38" t="b">
        <f>OR(Tabla411[[#This Row],[Tiempo_normal (ns)]]&gt;$J$508,Tabla411[[#This Row],[Tiempo_normal (ns)]]&lt;$J$509)</f>
        <v>1</v>
      </c>
      <c r="AA38" s="5">
        <v>35</v>
      </c>
      <c r="AB38" t="b">
        <f>OR(Tabla512[[#This Row],[Tiempo_lineal (ns)]]&gt;$L$508,Tabla512[[#This Row],[Tiempo_lineal (ns)]]&lt;$L$509)</f>
        <v>0</v>
      </c>
      <c r="AC38" t="b">
        <f>OR(Tabla512[[#This Row],[Tiempo_normal (ns)]]&gt;$M$508,Tabla512[[#This Row],[Tiempo_normal (ns)]]&lt;$M$509)</f>
        <v>0</v>
      </c>
      <c r="AD38" s="5">
        <v>35</v>
      </c>
      <c r="AE38" t="b">
        <f>OR(Tabla613[[#This Row],[Tiempo_lineal (ns)]]&gt;$O$508,Tabla613[[#This Row],[Tiempo_lineal (ns)]]&lt;$O$509)</f>
        <v>0</v>
      </c>
      <c r="AF38" s="6" t="b">
        <f>OR(Tabla613[[#This Row],[Tiempo_normal (ns)]]&gt;$P$508,Tabla613[[#This Row],[Tiempo_normal (ns)]]&lt;$P$509)</f>
        <v>0</v>
      </c>
    </row>
    <row r="39" spans="2:32" x14ac:dyDescent="0.3">
      <c r="B39">
        <v>36</v>
      </c>
      <c r="C39">
        <v>3268</v>
      </c>
      <c r="D39">
        <v>2075</v>
      </c>
      <c r="E39">
        <v>36</v>
      </c>
      <c r="F39">
        <v>4236</v>
      </c>
      <c r="G39">
        <v>2715</v>
      </c>
      <c r="H39">
        <v>36</v>
      </c>
      <c r="I39">
        <v>12535</v>
      </c>
      <c r="J39">
        <v>5286</v>
      </c>
      <c r="K39">
        <v>36</v>
      </c>
      <c r="L39">
        <v>13193</v>
      </c>
      <c r="M39">
        <v>5850</v>
      </c>
      <c r="N39">
        <v>36</v>
      </c>
      <c r="O39">
        <v>9741</v>
      </c>
      <c r="P39">
        <v>6755</v>
      </c>
      <c r="R39" s="7">
        <v>36</v>
      </c>
      <c r="S39" t="b">
        <f>OR(Tabla19[[#This Row],[Tiempo_lineal (ns)]]&gt;$C$508,Tabla19[[#This Row],[Tiempo_lineal (ns)]]&lt;$C$509)</f>
        <v>0</v>
      </c>
      <c r="T39" t="b">
        <f>OR(Tabla19[[#This Row],[Tiempo_normal (ns)]]&gt;$D$508,Tabla19[[#This Row],[Tiempo_normal (ns)]]&lt;$D$509)</f>
        <v>0</v>
      </c>
      <c r="U39" s="7">
        <v>36</v>
      </c>
      <c r="V39" t="b">
        <f>OR(Tabla310[[#This Row],[Tiempo_lineal (ns)]]&gt;$F$508,Tabla310[[#This Row],[Tiempo_lineal (ns)]]&lt;$F$509)</f>
        <v>0</v>
      </c>
      <c r="W39" t="b">
        <f>OR(Tabla310[[#This Row],[Tiempo_normal (ns)]]&gt;$G$508,Tabla310[[#This Row],[Tiempo_normal (ns)]]&lt;$G$509)</f>
        <v>0</v>
      </c>
      <c r="X39" s="7">
        <v>36</v>
      </c>
      <c r="Y39" t="b">
        <f>OR(Tabla411[[#This Row],[Tiempo_lineal (ns)]]&gt;$I$508,Tabla411[[#This Row],[Tiempo_lineal (ns)]]&lt;$I$509)</f>
        <v>0</v>
      </c>
      <c r="Z39" t="b">
        <f>OR(Tabla411[[#This Row],[Tiempo_normal (ns)]]&gt;$J$508,Tabla411[[#This Row],[Tiempo_normal (ns)]]&lt;$J$509)</f>
        <v>0</v>
      </c>
      <c r="AA39" s="7">
        <v>36</v>
      </c>
      <c r="AB39" t="b">
        <f>OR(Tabla512[[#This Row],[Tiempo_lineal (ns)]]&gt;$L$508,Tabla512[[#This Row],[Tiempo_lineal (ns)]]&lt;$L$509)</f>
        <v>0</v>
      </c>
      <c r="AC39" t="b">
        <f>OR(Tabla512[[#This Row],[Tiempo_normal (ns)]]&gt;$M$508,Tabla512[[#This Row],[Tiempo_normal (ns)]]&lt;$M$509)</f>
        <v>0</v>
      </c>
      <c r="AD39" s="7">
        <v>36</v>
      </c>
      <c r="AE39" t="b">
        <f>OR(Tabla613[[#This Row],[Tiempo_lineal (ns)]]&gt;$O$508,Tabla613[[#This Row],[Tiempo_lineal (ns)]]&lt;$O$509)</f>
        <v>0</v>
      </c>
      <c r="AF39" s="6" t="b">
        <f>OR(Tabla613[[#This Row],[Tiempo_normal (ns)]]&gt;$P$508,Tabla613[[#This Row],[Tiempo_normal (ns)]]&lt;$P$509)</f>
        <v>0</v>
      </c>
    </row>
    <row r="40" spans="2:32" x14ac:dyDescent="0.3">
      <c r="B40">
        <v>37</v>
      </c>
      <c r="C40">
        <v>3129</v>
      </c>
      <c r="D40">
        <v>861</v>
      </c>
      <c r="E40">
        <v>37</v>
      </c>
      <c r="F40">
        <v>3983</v>
      </c>
      <c r="G40">
        <v>1857</v>
      </c>
      <c r="H40">
        <v>37</v>
      </c>
      <c r="I40">
        <v>20184</v>
      </c>
      <c r="J40">
        <v>7609</v>
      </c>
      <c r="K40">
        <v>37</v>
      </c>
      <c r="L40">
        <v>12501</v>
      </c>
      <c r="M40">
        <v>9277</v>
      </c>
      <c r="N40">
        <v>37</v>
      </c>
      <c r="O40">
        <v>11495</v>
      </c>
      <c r="P40">
        <v>7547</v>
      </c>
      <c r="R40" s="5">
        <v>37</v>
      </c>
      <c r="S40" t="b">
        <f>OR(Tabla19[[#This Row],[Tiempo_lineal (ns)]]&gt;$C$508,Tabla19[[#This Row],[Tiempo_lineal (ns)]]&lt;$C$509)</f>
        <v>0</v>
      </c>
      <c r="T40" t="b">
        <f>OR(Tabla19[[#This Row],[Tiempo_normal (ns)]]&gt;$D$508,Tabla19[[#This Row],[Tiempo_normal (ns)]]&lt;$D$509)</f>
        <v>0</v>
      </c>
      <c r="U40" s="5">
        <v>37</v>
      </c>
      <c r="V40" t="b">
        <f>OR(Tabla310[[#This Row],[Tiempo_lineal (ns)]]&gt;$F$508,Tabla310[[#This Row],[Tiempo_lineal (ns)]]&lt;$F$509)</f>
        <v>0</v>
      </c>
      <c r="W40" t="b">
        <f>OR(Tabla310[[#This Row],[Tiempo_normal (ns)]]&gt;$G$508,Tabla310[[#This Row],[Tiempo_normal (ns)]]&lt;$G$509)</f>
        <v>0</v>
      </c>
      <c r="X40" s="5">
        <v>37</v>
      </c>
      <c r="Y40" t="b">
        <f>OR(Tabla411[[#This Row],[Tiempo_lineal (ns)]]&gt;$I$508,Tabla411[[#This Row],[Tiempo_lineal (ns)]]&lt;$I$509)</f>
        <v>1</v>
      </c>
      <c r="Z40" t="b">
        <f>OR(Tabla411[[#This Row],[Tiempo_normal (ns)]]&gt;$J$508,Tabla411[[#This Row],[Tiempo_normal (ns)]]&lt;$J$509)</f>
        <v>0</v>
      </c>
      <c r="AA40" s="5">
        <v>37</v>
      </c>
      <c r="AB40" t="b">
        <f>OR(Tabla512[[#This Row],[Tiempo_lineal (ns)]]&gt;$L$508,Tabla512[[#This Row],[Tiempo_lineal (ns)]]&lt;$L$509)</f>
        <v>0</v>
      </c>
      <c r="AC40" t="b">
        <f>OR(Tabla512[[#This Row],[Tiempo_normal (ns)]]&gt;$M$508,Tabla512[[#This Row],[Tiempo_normal (ns)]]&lt;$M$509)</f>
        <v>0</v>
      </c>
      <c r="AD40" s="5">
        <v>37</v>
      </c>
      <c r="AE40" t="b">
        <f>OR(Tabla613[[#This Row],[Tiempo_lineal (ns)]]&gt;$O$508,Tabla613[[#This Row],[Tiempo_lineal (ns)]]&lt;$O$509)</f>
        <v>0</v>
      </c>
      <c r="AF40" s="6" t="b">
        <f>OR(Tabla613[[#This Row],[Tiempo_normal (ns)]]&gt;$P$508,Tabla613[[#This Row],[Tiempo_normal (ns)]]&lt;$P$509)</f>
        <v>0</v>
      </c>
    </row>
    <row r="41" spans="2:32" x14ac:dyDescent="0.3">
      <c r="B41">
        <v>38</v>
      </c>
      <c r="C41">
        <v>3218</v>
      </c>
      <c r="D41">
        <v>1540</v>
      </c>
      <c r="E41">
        <v>38</v>
      </c>
      <c r="F41">
        <v>4106</v>
      </c>
      <c r="G41">
        <v>1347</v>
      </c>
      <c r="H41">
        <v>38</v>
      </c>
      <c r="I41">
        <v>10314</v>
      </c>
      <c r="J41">
        <v>9168</v>
      </c>
      <c r="K41">
        <v>38</v>
      </c>
      <c r="L41">
        <v>11360</v>
      </c>
      <c r="M41">
        <v>7188</v>
      </c>
      <c r="N41">
        <v>38</v>
      </c>
      <c r="O41">
        <v>11817</v>
      </c>
      <c r="P41">
        <v>10385</v>
      </c>
      <c r="R41" s="7">
        <v>38</v>
      </c>
      <c r="S41" t="b">
        <f>OR(Tabla19[[#This Row],[Tiempo_lineal (ns)]]&gt;$C$508,Tabla19[[#This Row],[Tiempo_lineal (ns)]]&lt;$C$509)</f>
        <v>0</v>
      </c>
      <c r="T41" t="b">
        <f>OR(Tabla19[[#This Row],[Tiempo_normal (ns)]]&gt;$D$508,Tabla19[[#This Row],[Tiempo_normal (ns)]]&lt;$D$509)</f>
        <v>0</v>
      </c>
      <c r="U41" s="7">
        <v>38</v>
      </c>
      <c r="V41" t="b">
        <f>OR(Tabla310[[#This Row],[Tiempo_lineal (ns)]]&gt;$F$508,Tabla310[[#This Row],[Tiempo_lineal (ns)]]&lt;$F$509)</f>
        <v>0</v>
      </c>
      <c r="W41" t="b">
        <f>OR(Tabla310[[#This Row],[Tiempo_normal (ns)]]&gt;$G$508,Tabla310[[#This Row],[Tiempo_normal (ns)]]&lt;$G$509)</f>
        <v>0</v>
      </c>
      <c r="X41" s="7">
        <v>38</v>
      </c>
      <c r="Y41" t="b">
        <f>OR(Tabla411[[#This Row],[Tiempo_lineal (ns)]]&gt;$I$508,Tabla411[[#This Row],[Tiempo_lineal (ns)]]&lt;$I$509)</f>
        <v>0</v>
      </c>
      <c r="Z41" t="b">
        <f>OR(Tabla411[[#This Row],[Tiempo_normal (ns)]]&gt;$J$508,Tabla411[[#This Row],[Tiempo_normal (ns)]]&lt;$J$509)</f>
        <v>0</v>
      </c>
      <c r="AA41" s="7">
        <v>38</v>
      </c>
      <c r="AB41" t="b">
        <f>OR(Tabla512[[#This Row],[Tiempo_lineal (ns)]]&gt;$L$508,Tabla512[[#This Row],[Tiempo_lineal (ns)]]&lt;$L$509)</f>
        <v>0</v>
      </c>
      <c r="AC41" t="b">
        <f>OR(Tabla512[[#This Row],[Tiempo_normal (ns)]]&gt;$M$508,Tabla512[[#This Row],[Tiempo_normal (ns)]]&lt;$M$509)</f>
        <v>0</v>
      </c>
      <c r="AD41" s="7">
        <v>38</v>
      </c>
      <c r="AE41" t="b">
        <f>OR(Tabla613[[#This Row],[Tiempo_lineal (ns)]]&gt;$O$508,Tabla613[[#This Row],[Tiempo_lineal (ns)]]&lt;$O$509)</f>
        <v>0</v>
      </c>
      <c r="AF41" s="6" t="b">
        <f>OR(Tabla613[[#This Row],[Tiempo_normal (ns)]]&gt;$P$508,Tabla613[[#This Row],[Tiempo_normal (ns)]]&lt;$P$509)</f>
        <v>0</v>
      </c>
    </row>
    <row r="42" spans="2:32" x14ac:dyDescent="0.3">
      <c r="B42">
        <v>39</v>
      </c>
      <c r="C42">
        <v>2905</v>
      </c>
      <c r="D42">
        <v>2623</v>
      </c>
      <c r="E42">
        <v>39</v>
      </c>
      <c r="F42">
        <v>5521</v>
      </c>
      <c r="G42">
        <v>2791</v>
      </c>
      <c r="H42">
        <v>39</v>
      </c>
      <c r="I42">
        <v>10572</v>
      </c>
      <c r="J42">
        <v>5287</v>
      </c>
      <c r="K42">
        <v>39</v>
      </c>
      <c r="L42">
        <v>11051</v>
      </c>
      <c r="M42">
        <v>6160</v>
      </c>
      <c r="N42">
        <v>39</v>
      </c>
      <c r="O42">
        <v>13025</v>
      </c>
      <c r="P42">
        <v>12355</v>
      </c>
      <c r="R42" s="5">
        <v>39</v>
      </c>
      <c r="S42" t="b">
        <f>OR(Tabla19[[#This Row],[Tiempo_lineal (ns)]]&gt;$C$508,Tabla19[[#This Row],[Tiempo_lineal (ns)]]&lt;$C$509)</f>
        <v>0</v>
      </c>
      <c r="T42" t="b">
        <f>OR(Tabla19[[#This Row],[Tiempo_normal (ns)]]&gt;$D$508,Tabla19[[#This Row],[Tiempo_normal (ns)]]&lt;$D$509)</f>
        <v>0</v>
      </c>
      <c r="U42" s="5">
        <v>39</v>
      </c>
      <c r="V42" t="b">
        <f>OR(Tabla310[[#This Row],[Tiempo_lineal (ns)]]&gt;$F$508,Tabla310[[#This Row],[Tiempo_lineal (ns)]]&lt;$F$509)</f>
        <v>0</v>
      </c>
      <c r="W42" t="b">
        <f>OR(Tabla310[[#This Row],[Tiempo_normal (ns)]]&gt;$G$508,Tabla310[[#This Row],[Tiempo_normal (ns)]]&lt;$G$509)</f>
        <v>0</v>
      </c>
      <c r="X42" s="5">
        <v>39</v>
      </c>
      <c r="Y42" t="b">
        <f>OR(Tabla411[[#This Row],[Tiempo_lineal (ns)]]&gt;$I$508,Tabla411[[#This Row],[Tiempo_lineal (ns)]]&lt;$I$509)</f>
        <v>0</v>
      </c>
      <c r="Z42" t="b">
        <f>OR(Tabla411[[#This Row],[Tiempo_normal (ns)]]&gt;$J$508,Tabla411[[#This Row],[Tiempo_normal (ns)]]&lt;$J$509)</f>
        <v>0</v>
      </c>
      <c r="AA42" s="5">
        <v>39</v>
      </c>
      <c r="AB42" t="b">
        <f>OR(Tabla512[[#This Row],[Tiempo_lineal (ns)]]&gt;$L$508,Tabla512[[#This Row],[Tiempo_lineal (ns)]]&lt;$L$509)</f>
        <v>0</v>
      </c>
      <c r="AC42" t="b">
        <f>OR(Tabla512[[#This Row],[Tiempo_normal (ns)]]&gt;$M$508,Tabla512[[#This Row],[Tiempo_normal (ns)]]&lt;$M$509)</f>
        <v>0</v>
      </c>
      <c r="AD42" s="5">
        <v>39</v>
      </c>
      <c r="AE42" t="b">
        <f>OR(Tabla613[[#This Row],[Tiempo_lineal (ns)]]&gt;$O$508,Tabla613[[#This Row],[Tiempo_lineal (ns)]]&lt;$O$509)</f>
        <v>0</v>
      </c>
      <c r="AF42" s="6" t="b">
        <f>OR(Tabla613[[#This Row],[Tiempo_normal (ns)]]&gt;$P$508,Tabla613[[#This Row],[Tiempo_normal (ns)]]&lt;$P$509)</f>
        <v>1</v>
      </c>
    </row>
    <row r="43" spans="2:32" x14ac:dyDescent="0.3">
      <c r="B43">
        <v>40</v>
      </c>
      <c r="C43">
        <v>3178</v>
      </c>
      <c r="D43">
        <v>1115</v>
      </c>
      <c r="E43">
        <v>40</v>
      </c>
      <c r="F43">
        <v>5143</v>
      </c>
      <c r="G43">
        <v>3382</v>
      </c>
      <c r="H43">
        <v>40</v>
      </c>
      <c r="I43">
        <v>11641</v>
      </c>
      <c r="J43">
        <v>4768</v>
      </c>
      <c r="K43">
        <v>40</v>
      </c>
      <c r="L43">
        <v>13402</v>
      </c>
      <c r="M43">
        <v>6416</v>
      </c>
      <c r="N43">
        <v>40</v>
      </c>
      <c r="O43">
        <v>16682</v>
      </c>
      <c r="P43">
        <v>6055</v>
      </c>
      <c r="R43" s="7">
        <v>40</v>
      </c>
      <c r="S43" t="b">
        <f>OR(Tabla19[[#This Row],[Tiempo_lineal (ns)]]&gt;$C$508,Tabla19[[#This Row],[Tiempo_lineal (ns)]]&lt;$C$509)</f>
        <v>0</v>
      </c>
      <c r="T43" t="b">
        <f>OR(Tabla19[[#This Row],[Tiempo_normal (ns)]]&gt;$D$508,Tabla19[[#This Row],[Tiempo_normal (ns)]]&lt;$D$509)</f>
        <v>0</v>
      </c>
      <c r="U43" s="7">
        <v>40</v>
      </c>
      <c r="V43" t="b">
        <f>OR(Tabla310[[#This Row],[Tiempo_lineal (ns)]]&gt;$F$508,Tabla310[[#This Row],[Tiempo_lineal (ns)]]&lt;$F$509)</f>
        <v>0</v>
      </c>
      <c r="W43" t="b">
        <f>OR(Tabla310[[#This Row],[Tiempo_normal (ns)]]&gt;$G$508,Tabla310[[#This Row],[Tiempo_normal (ns)]]&lt;$G$509)</f>
        <v>0</v>
      </c>
      <c r="X43" s="7">
        <v>40</v>
      </c>
      <c r="Y43" t="b">
        <f>OR(Tabla411[[#This Row],[Tiempo_lineal (ns)]]&gt;$I$508,Tabla411[[#This Row],[Tiempo_lineal (ns)]]&lt;$I$509)</f>
        <v>0</v>
      </c>
      <c r="Z43" t="b">
        <f>OR(Tabla411[[#This Row],[Tiempo_normal (ns)]]&gt;$J$508,Tabla411[[#This Row],[Tiempo_normal (ns)]]&lt;$J$509)</f>
        <v>0</v>
      </c>
      <c r="AA43" s="7">
        <v>40</v>
      </c>
      <c r="AB43" t="b">
        <f>OR(Tabla512[[#This Row],[Tiempo_lineal (ns)]]&gt;$L$508,Tabla512[[#This Row],[Tiempo_lineal (ns)]]&lt;$L$509)</f>
        <v>0</v>
      </c>
      <c r="AC43" t="b">
        <f>OR(Tabla512[[#This Row],[Tiempo_normal (ns)]]&gt;$M$508,Tabla512[[#This Row],[Tiempo_normal (ns)]]&lt;$M$509)</f>
        <v>0</v>
      </c>
      <c r="AD43" s="7">
        <v>40</v>
      </c>
      <c r="AE43" t="b">
        <f>OR(Tabla613[[#This Row],[Tiempo_lineal (ns)]]&gt;$O$508,Tabla613[[#This Row],[Tiempo_lineal (ns)]]&lt;$O$509)</f>
        <v>0</v>
      </c>
      <c r="AF43" s="6" t="b">
        <f>OR(Tabla613[[#This Row],[Tiempo_normal (ns)]]&gt;$P$508,Tabla613[[#This Row],[Tiempo_normal (ns)]]&lt;$P$509)</f>
        <v>0</v>
      </c>
    </row>
    <row r="44" spans="2:32" x14ac:dyDescent="0.3">
      <c r="B44">
        <v>41</v>
      </c>
      <c r="C44">
        <v>2856</v>
      </c>
      <c r="D44">
        <v>861</v>
      </c>
      <c r="E44">
        <v>41</v>
      </c>
      <c r="F44">
        <v>5625</v>
      </c>
      <c r="G44">
        <v>2885</v>
      </c>
      <c r="H44">
        <v>41</v>
      </c>
      <c r="I44">
        <v>7453</v>
      </c>
      <c r="J44">
        <v>3990</v>
      </c>
      <c r="K44">
        <v>41</v>
      </c>
      <c r="L44">
        <v>9641</v>
      </c>
      <c r="M44">
        <v>8597</v>
      </c>
      <c r="N44">
        <v>41</v>
      </c>
      <c r="O44">
        <v>12087</v>
      </c>
      <c r="P44">
        <v>7410</v>
      </c>
      <c r="R44" s="5">
        <v>41</v>
      </c>
      <c r="S44" t="b">
        <f>OR(Tabla19[[#This Row],[Tiempo_lineal (ns)]]&gt;$C$508,Tabla19[[#This Row],[Tiempo_lineal (ns)]]&lt;$C$509)</f>
        <v>0</v>
      </c>
      <c r="T44" t="b">
        <f>OR(Tabla19[[#This Row],[Tiempo_normal (ns)]]&gt;$D$508,Tabla19[[#This Row],[Tiempo_normal (ns)]]&lt;$D$509)</f>
        <v>0</v>
      </c>
      <c r="U44" s="5">
        <v>41</v>
      </c>
      <c r="V44" t="b">
        <f>OR(Tabla310[[#This Row],[Tiempo_lineal (ns)]]&gt;$F$508,Tabla310[[#This Row],[Tiempo_lineal (ns)]]&lt;$F$509)</f>
        <v>0</v>
      </c>
      <c r="W44" t="b">
        <f>OR(Tabla310[[#This Row],[Tiempo_normal (ns)]]&gt;$G$508,Tabla310[[#This Row],[Tiempo_normal (ns)]]&lt;$G$509)</f>
        <v>0</v>
      </c>
      <c r="X44" s="5">
        <v>41</v>
      </c>
      <c r="Y44" t="b">
        <f>OR(Tabla411[[#This Row],[Tiempo_lineal (ns)]]&gt;$I$508,Tabla411[[#This Row],[Tiempo_lineal (ns)]]&lt;$I$509)</f>
        <v>0</v>
      </c>
      <c r="Z44" t="b">
        <f>OR(Tabla411[[#This Row],[Tiempo_normal (ns)]]&gt;$J$508,Tabla411[[#This Row],[Tiempo_normal (ns)]]&lt;$J$509)</f>
        <v>0</v>
      </c>
      <c r="AA44" s="5">
        <v>41</v>
      </c>
      <c r="AB44" t="b">
        <f>OR(Tabla512[[#This Row],[Tiempo_lineal (ns)]]&gt;$L$508,Tabla512[[#This Row],[Tiempo_lineal (ns)]]&lt;$L$509)</f>
        <v>0</v>
      </c>
      <c r="AC44" t="b">
        <f>OR(Tabla512[[#This Row],[Tiempo_normal (ns)]]&gt;$M$508,Tabla512[[#This Row],[Tiempo_normal (ns)]]&lt;$M$509)</f>
        <v>0</v>
      </c>
      <c r="AD44" s="5">
        <v>41</v>
      </c>
      <c r="AE44" t="b">
        <f>OR(Tabla613[[#This Row],[Tiempo_lineal (ns)]]&gt;$O$508,Tabla613[[#This Row],[Tiempo_lineal (ns)]]&lt;$O$509)</f>
        <v>0</v>
      </c>
      <c r="AF44" s="6" t="b">
        <f>OR(Tabla613[[#This Row],[Tiempo_normal (ns)]]&gt;$P$508,Tabla613[[#This Row],[Tiempo_normal (ns)]]&lt;$P$509)</f>
        <v>0</v>
      </c>
    </row>
    <row r="45" spans="2:32" x14ac:dyDescent="0.3">
      <c r="B45">
        <v>42</v>
      </c>
      <c r="C45">
        <v>3094</v>
      </c>
      <c r="D45">
        <v>2287</v>
      </c>
      <c r="E45">
        <v>42</v>
      </c>
      <c r="F45">
        <v>6640</v>
      </c>
      <c r="G45">
        <v>1777</v>
      </c>
      <c r="H45">
        <v>42</v>
      </c>
      <c r="I45">
        <v>7167</v>
      </c>
      <c r="J45">
        <v>6876</v>
      </c>
      <c r="K45">
        <v>42</v>
      </c>
      <c r="L45">
        <v>13846</v>
      </c>
      <c r="M45">
        <v>18979</v>
      </c>
      <c r="N45">
        <v>42</v>
      </c>
      <c r="O45">
        <v>10755</v>
      </c>
      <c r="P45">
        <v>7983</v>
      </c>
      <c r="R45" s="7">
        <v>42</v>
      </c>
      <c r="S45" t="b">
        <f>OR(Tabla19[[#This Row],[Tiempo_lineal (ns)]]&gt;$C$508,Tabla19[[#This Row],[Tiempo_lineal (ns)]]&lt;$C$509)</f>
        <v>0</v>
      </c>
      <c r="T45" t="b">
        <f>OR(Tabla19[[#This Row],[Tiempo_normal (ns)]]&gt;$D$508,Tabla19[[#This Row],[Tiempo_normal (ns)]]&lt;$D$509)</f>
        <v>0</v>
      </c>
      <c r="U45" s="7">
        <v>42</v>
      </c>
      <c r="V45" t="b">
        <f>OR(Tabla310[[#This Row],[Tiempo_lineal (ns)]]&gt;$F$508,Tabla310[[#This Row],[Tiempo_lineal (ns)]]&lt;$F$509)</f>
        <v>0</v>
      </c>
      <c r="W45" t="b">
        <f>OR(Tabla310[[#This Row],[Tiempo_normal (ns)]]&gt;$G$508,Tabla310[[#This Row],[Tiempo_normal (ns)]]&lt;$G$509)</f>
        <v>0</v>
      </c>
      <c r="X45" s="7">
        <v>42</v>
      </c>
      <c r="Y45" t="b">
        <f>OR(Tabla411[[#This Row],[Tiempo_lineal (ns)]]&gt;$I$508,Tabla411[[#This Row],[Tiempo_lineal (ns)]]&lt;$I$509)</f>
        <v>0</v>
      </c>
      <c r="Z45" t="b">
        <f>OR(Tabla411[[#This Row],[Tiempo_normal (ns)]]&gt;$J$508,Tabla411[[#This Row],[Tiempo_normal (ns)]]&lt;$J$509)</f>
        <v>0</v>
      </c>
      <c r="AA45" s="7">
        <v>42</v>
      </c>
      <c r="AB45" t="b">
        <f>OR(Tabla512[[#This Row],[Tiempo_lineal (ns)]]&gt;$L$508,Tabla512[[#This Row],[Tiempo_lineal (ns)]]&lt;$L$509)</f>
        <v>0</v>
      </c>
      <c r="AC45" t="b">
        <f>OR(Tabla512[[#This Row],[Tiempo_normal (ns)]]&gt;$M$508,Tabla512[[#This Row],[Tiempo_normal (ns)]]&lt;$M$509)</f>
        <v>1</v>
      </c>
      <c r="AD45" s="7">
        <v>42</v>
      </c>
      <c r="AE45" t="b">
        <f>OR(Tabla613[[#This Row],[Tiempo_lineal (ns)]]&gt;$O$508,Tabla613[[#This Row],[Tiempo_lineal (ns)]]&lt;$O$509)</f>
        <v>0</v>
      </c>
      <c r="AF45" s="6" t="b">
        <f>OR(Tabla613[[#This Row],[Tiempo_normal (ns)]]&gt;$P$508,Tabla613[[#This Row],[Tiempo_normal (ns)]]&lt;$P$509)</f>
        <v>0</v>
      </c>
    </row>
    <row r="46" spans="2:32" x14ac:dyDescent="0.3">
      <c r="B46">
        <v>43</v>
      </c>
      <c r="C46">
        <v>3457</v>
      </c>
      <c r="D46">
        <v>1084</v>
      </c>
      <c r="E46">
        <v>43</v>
      </c>
      <c r="F46">
        <v>7011</v>
      </c>
      <c r="G46">
        <v>1934</v>
      </c>
      <c r="H46">
        <v>43</v>
      </c>
      <c r="I46">
        <v>10379</v>
      </c>
      <c r="J46">
        <v>5944</v>
      </c>
      <c r="K46">
        <v>43</v>
      </c>
      <c r="L46">
        <v>22715</v>
      </c>
      <c r="M46">
        <v>7098</v>
      </c>
      <c r="N46">
        <v>43</v>
      </c>
      <c r="O46">
        <v>11187</v>
      </c>
      <c r="P46">
        <v>10729</v>
      </c>
      <c r="R46" s="5">
        <v>43</v>
      </c>
      <c r="S46" t="b">
        <f>OR(Tabla19[[#This Row],[Tiempo_lineal (ns)]]&gt;$C$508,Tabla19[[#This Row],[Tiempo_lineal (ns)]]&lt;$C$509)</f>
        <v>0</v>
      </c>
      <c r="T46" t="b">
        <f>OR(Tabla19[[#This Row],[Tiempo_normal (ns)]]&gt;$D$508,Tabla19[[#This Row],[Tiempo_normal (ns)]]&lt;$D$509)</f>
        <v>0</v>
      </c>
      <c r="U46" s="5">
        <v>43</v>
      </c>
      <c r="V46" t="b">
        <f>OR(Tabla310[[#This Row],[Tiempo_lineal (ns)]]&gt;$F$508,Tabla310[[#This Row],[Tiempo_lineal (ns)]]&lt;$F$509)</f>
        <v>0</v>
      </c>
      <c r="W46" t="b">
        <f>OR(Tabla310[[#This Row],[Tiempo_normal (ns)]]&gt;$G$508,Tabla310[[#This Row],[Tiempo_normal (ns)]]&lt;$G$509)</f>
        <v>0</v>
      </c>
      <c r="X46" s="5">
        <v>43</v>
      </c>
      <c r="Y46" t="b">
        <f>OR(Tabla411[[#This Row],[Tiempo_lineal (ns)]]&gt;$I$508,Tabla411[[#This Row],[Tiempo_lineal (ns)]]&lt;$I$509)</f>
        <v>0</v>
      </c>
      <c r="Z46" t="b">
        <f>OR(Tabla411[[#This Row],[Tiempo_normal (ns)]]&gt;$J$508,Tabla411[[#This Row],[Tiempo_normal (ns)]]&lt;$J$509)</f>
        <v>0</v>
      </c>
      <c r="AA46" s="5">
        <v>43</v>
      </c>
      <c r="AB46" t="b">
        <f>OR(Tabla512[[#This Row],[Tiempo_lineal (ns)]]&gt;$L$508,Tabla512[[#This Row],[Tiempo_lineal (ns)]]&lt;$L$509)</f>
        <v>1</v>
      </c>
      <c r="AC46" t="b">
        <f>OR(Tabla512[[#This Row],[Tiempo_normal (ns)]]&gt;$M$508,Tabla512[[#This Row],[Tiempo_normal (ns)]]&lt;$M$509)</f>
        <v>0</v>
      </c>
      <c r="AD46" s="5">
        <v>43</v>
      </c>
      <c r="AE46" t="b">
        <f>OR(Tabla613[[#This Row],[Tiempo_lineal (ns)]]&gt;$O$508,Tabla613[[#This Row],[Tiempo_lineal (ns)]]&lt;$O$509)</f>
        <v>0</v>
      </c>
      <c r="AF46" s="6" t="b">
        <f>OR(Tabla613[[#This Row],[Tiempo_normal (ns)]]&gt;$P$508,Tabla613[[#This Row],[Tiempo_normal (ns)]]&lt;$P$509)</f>
        <v>0</v>
      </c>
    </row>
    <row r="47" spans="2:32" x14ac:dyDescent="0.3">
      <c r="B47">
        <v>44</v>
      </c>
      <c r="C47">
        <v>3055</v>
      </c>
      <c r="D47">
        <v>1063</v>
      </c>
      <c r="E47">
        <v>44</v>
      </c>
      <c r="F47">
        <v>7146</v>
      </c>
      <c r="G47">
        <v>2001</v>
      </c>
      <c r="H47">
        <v>44</v>
      </c>
      <c r="I47">
        <v>11659</v>
      </c>
      <c r="J47">
        <v>4863</v>
      </c>
      <c r="K47">
        <v>44</v>
      </c>
      <c r="L47">
        <v>9453</v>
      </c>
      <c r="M47">
        <v>7409</v>
      </c>
      <c r="N47">
        <v>44</v>
      </c>
      <c r="O47">
        <v>9657</v>
      </c>
      <c r="P47">
        <v>9035</v>
      </c>
      <c r="R47" s="7">
        <v>44</v>
      </c>
      <c r="S47" t="b">
        <f>OR(Tabla19[[#This Row],[Tiempo_lineal (ns)]]&gt;$C$508,Tabla19[[#This Row],[Tiempo_lineal (ns)]]&lt;$C$509)</f>
        <v>0</v>
      </c>
      <c r="T47" t="b">
        <f>OR(Tabla19[[#This Row],[Tiempo_normal (ns)]]&gt;$D$508,Tabla19[[#This Row],[Tiempo_normal (ns)]]&lt;$D$509)</f>
        <v>0</v>
      </c>
      <c r="U47" s="7">
        <v>44</v>
      </c>
      <c r="V47" t="b">
        <f>OR(Tabla310[[#This Row],[Tiempo_lineal (ns)]]&gt;$F$508,Tabla310[[#This Row],[Tiempo_lineal (ns)]]&lt;$F$509)</f>
        <v>0</v>
      </c>
      <c r="W47" t="b">
        <f>OR(Tabla310[[#This Row],[Tiempo_normal (ns)]]&gt;$G$508,Tabla310[[#This Row],[Tiempo_normal (ns)]]&lt;$G$509)</f>
        <v>0</v>
      </c>
      <c r="X47" s="7">
        <v>44</v>
      </c>
      <c r="Y47" t="b">
        <f>OR(Tabla411[[#This Row],[Tiempo_lineal (ns)]]&gt;$I$508,Tabla411[[#This Row],[Tiempo_lineal (ns)]]&lt;$I$509)</f>
        <v>0</v>
      </c>
      <c r="Z47" t="b">
        <f>OR(Tabla411[[#This Row],[Tiempo_normal (ns)]]&gt;$J$508,Tabla411[[#This Row],[Tiempo_normal (ns)]]&lt;$J$509)</f>
        <v>0</v>
      </c>
      <c r="AA47" s="7">
        <v>44</v>
      </c>
      <c r="AB47" t="b">
        <f>OR(Tabla512[[#This Row],[Tiempo_lineal (ns)]]&gt;$L$508,Tabla512[[#This Row],[Tiempo_lineal (ns)]]&lt;$L$509)</f>
        <v>0</v>
      </c>
      <c r="AC47" t="b">
        <f>OR(Tabla512[[#This Row],[Tiempo_normal (ns)]]&gt;$M$508,Tabla512[[#This Row],[Tiempo_normal (ns)]]&lt;$M$509)</f>
        <v>0</v>
      </c>
      <c r="AD47" s="7">
        <v>44</v>
      </c>
      <c r="AE47" t="b">
        <f>OR(Tabla613[[#This Row],[Tiempo_lineal (ns)]]&gt;$O$508,Tabla613[[#This Row],[Tiempo_lineal (ns)]]&lt;$O$509)</f>
        <v>0</v>
      </c>
      <c r="AF47" s="6" t="b">
        <f>OR(Tabla613[[#This Row],[Tiempo_normal (ns)]]&gt;$P$508,Tabla613[[#This Row],[Tiempo_normal (ns)]]&lt;$P$509)</f>
        <v>0</v>
      </c>
    </row>
    <row r="48" spans="2:32" x14ac:dyDescent="0.3">
      <c r="B48">
        <v>45</v>
      </c>
      <c r="C48">
        <v>2535</v>
      </c>
      <c r="D48">
        <v>1785</v>
      </c>
      <c r="E48">
        <v>45</v>
      </c>
      <c r="F48">
        <v>4681</v>
      </c>
      <c r="G48">
        <v>2759</v>
      </c>
      <c r="H48">
        <v>45</v>
      </c>
      <c r="I48">
        <v>8405</v>
      </c>
      <c r="J48">
        <v>4747</v>
      </c>
      <c r="K48">
        <v>45</v>
      </c>
      <c r="L48">
        <v>12403</v>
      </c>
      <c r="M48">
        <v>10313</v>
      </c>
      <c r="N48">
        <v>45</v>
      </c>
      <c r="O48">
        <v>10514</v>
      </c>
      <c r="P48">
        <v>6976</v>
      </c>
      <c r="R48" s="5">
        <v>45</v>
      </c>
      <c r="S48" t="b">
        <f>OR(Tabla19[[#This Row],[Tiempo_lineal (ns)]]&gt;$C$508,Tabla19[[#This Row],[Tiempo_lineal (ns)]]&lt;$C$509)</f>
        <v>0</v>
      </c>
      <c r="T48" t="b">
        <f>OR(Tabla19[[#This Row],[Tiempo_normal (ns)]]&gt;$D$508,Tabla19[[#This Row],[Tiempo_normal (ns)]]&lt;$D$509)</f>
        <v>0</v>
      </c>
      <c r="U48" s="5">
        <v>45</v>
      </c>
      <c r="V48" t="b">
        <f>OR(Tabla310[[#This Row],[Tiempo_lineal (ns)]]&gt;$F$508,Tabla310[[#This Row],[Tiempo_lineal (ns)]]&lt;$F$509)</f>
        <v>0</v>
      </c>
      <c r="W48" t="b">
        <f>OR(Tabla310[[#This Row],[Tiempo_normal (ns)]]&gt;$G$508,Tabla310[[#This Row],[Tiempo_normal (ns)]]&lt;$G$509)</f>
        <v>0</v>
      </c>
      <c r="X48" s="5">
        <v>45</v>
      </c>
      <c r="Y48" t="b">
        <f>OR(Tabla411[[#This Row],[Tiempo_lineal (ns)]]&gt;$I$508,Tabla411[[#This Row],[Tiempo_lineal (ns)]]&lt;$I$509)</f>
        <v>0</v>
      </c>
      <c r="Z48" t="b">
        <f>OR(Tabla411[[#This Row],[Tiempo_normal (ns)]]&gt;$J$508,Tabla411[[#This Row],[Tiempo_normal (ns)]]&lt;$J$509)</f>
        <v>0</v>
      </c>
      <c r="AA48" s="5">
        <v>45</v>
      </c>
      <c r="AB48" t="b">
        <f>OR(Tabla512[[#This Row],[Tiempo_lineal (ns)]]&gt;$L$508,Tabla512[[#This Row],[Tiempo_lineal (ns)]]&lt;$L$509)</f>
        <v>0</v>
      </c>
      <c r="AC48" t="b">
        <f>OR(Tabla512[[#This Row],[Tiempo_normal (ns)]]&gt;$M$508,Tabla512[[#This Row],[Tiempo_normal (ns)]]&lt;$M$509)</f>
        <v>0</v>
      </c>
      <c r="AD48" s="5">
        <v>45</v>
      </c>
      <c r="AE48" t="b">
        <f>OR(Tabla613[[#This Row],[Tiempo_lineal (ns)]]&gt;$O$508,Tabla613[[#This Row],[Tiempo_lineal (ns)]]&lt;$O$509)</f>
        <v>0</v>
      </c>
      <c r="AF48" s="6" t="b">
        <f>OR(Tabla613[[#This Row],[Tiempo_normal (ns)]]&gt;$P$508,Tabla613[[#This Row],[Tiempo_normal (ns)]]&lt;$P$509)</f>
        <v>0</v>
      </c>
    </row>
    <row r="49" spans="2:32" x14ac:dyDescent="0.3">
      <c r="B49">
        <v>46</v>
      </c>
      <c r="C49">
        <v>3533</v>
      </c>
      <c r="D49">
        <v>1636</v>
      </c>
      <c r="E49">
        <v>46</v>
      </c>
      <c r="F49">
        <v>5058</v>
      </c>
      <c r="G49">
        <v>1323</v>
      </c>
      <c r="H49">
        <v>46</v>
      </c>
      <c r="I49">
        <v>18252</v>
      </c>
      <c r="J49">
        <v>4340</v>
      </c>
      <c r="K49">
        <v>46</v>
      </c>
      <c r="L49">
        <v>10600</v>
      </c>
      <c r="M49">
        <v>8947</v>
      </c>
      <c r="N49">
        <v>46</v>
      </c>
      <c r="O49">
        <v>12633</v>
      </c>
      <c r="P49">
        <v>7946</v>
      </c>
      <c r="R49" s="7">
        <v>46</v>
      </c>
      <c r="S49" t="b">
        <f>OR(Tabla19[[#This Row],[Tiempo_lineal (ns)]]&gt;$C$508,Tabla19[[#This Row],[Tiempo_lineal (ns)]]&lt;$C$509)</f>
        <v>0</v>
      </c>
      <c r="T49" t="b">
        <f>OR(Tabla19[[#This Row],[Tiempo_normal (ns)]]&gt;$D$508,Tabla19[[#This Row],[Tiempo_normal (ns)]]&lt;$D$509)</f>
        <v>0</v>
      </c>
      <c r="U49" s="7">
        <v>46</v>
      </c>
      <c r="V49" t="b">
        <f>OR(Tabla310[[#This Row],[Tiempo_lineal (ns)]]&gt;$F$508,Tabla310[[#This Row],[Tiempo_lineal (ns)]]&lt;$F$509)</f>
        <v>0</v>
      </c>
      <c r="W49" t="b">
        <f>OR(Tabla310[[#This Row],[Tiempo_normal (ns)]]&gt;$G$508,Tabla310[[#This Row],[Tiempo_normal (ns)]]&lt;$G$509)</f>
        <v>0</v>
      </c>
      <c r="X49" s="7">
        <v>46</v>
      </c>
      <c r="Y49" t="b">
        <f>OR(Tabla411[[#This Row],[Tiempo_lineal (ns)]]&gt;$I$508,Tabla411[[#This Row],[Tiempo_lineal (ns)]]&lt;$I$509)</f>
        <v>1</v>
      </c>
      <c r="Z49" t="b">
        <f>OR(Tabla411[[#This Row],[Tiempo_normal (ns)]]&gt;$J$508,Tabla411[[#This Row],[Tiempo_normal (ns)]]&lt;$J$509)</f>
        <v>0</v>
      </c>
      <c r="AA49" s="7">
        <v>46</v>
      </c>
      <c r="AB49" t="b">
        <f>OR(Tabla512[[#This Row],[Tiempo_lineal (ns)]]&gt;$L$508,Tabla512[[#This Row],[Tiempo_lineal (ns)]]&lt;$L$509)</f>
        <v>0</v>
      </c>
      <c r="AC49" t="b">
        <f>OR(Tabla512[[#This Row],[Tiempo_normal (ns)]]&gt;$M$508,Tabla512[[#This Row],[Tiempo_normal (ns)]]&lt;$M$509)</f>
        <v>0</v>
      </c>
      <c r="AD49" s="7">
        <v>46</v>
      </c>
      <c r="AE49" t="b">
        <f>OR(Tabla613[[#This Row],[Tiempo_lineal (ns)]]&gt;$O$508,Tabla613[[#This Row],[Tiempo_lineal (ns)]]&lt;$O$509)</f>
        <v>0</v>
      </c>
      <c r="AF49" s="6" t="b">
        <f>OR(Tabla613[[#This Row],[Tiempo_normal (ns)]]&gt;$P$508,Tabla613[[#This Row],[Tiempo_normal (ns)]]&lt;$P$509)</f>
        <v>0</v>
      </c>
    </row>
    <row r="50" spans="2:32" x14ac:dyDescent="0.3">
      <c r="B50">
        <v>47</v>
      </c>
      <c r="C50">
        <v>2991</v>
      </c>
      <c r="D50">
        <v>1638</v>
      </c>
      <c r="E50">
        <v>47</v>
      </c>
      <c r="F50">
        <v>3747</v>
      </c>
      <c r="G50">
        <v>2540</v>
      </c>
      <c r="H50">
        <v>47</v>
      </c>
      <c r="I50">
        <v>10252</v>
      </c>
      <c r="J50">
        <v>5015</v>
      </c>
      <c r="K50">
        <v>47</v>
      </c>
      <c r="L50">
        <v>11735</v>
      </c>
      <c r="M50">
        <v>6940</v>
      </c>
      <c r="N50">
        <v>47</v>
      </c>
      <c r="O50">
        <v>10853</v>
      </c>
      <c r="P50">
        <v>8249</v>
      </c>
      <c r="R50" s="5">
        <v>47</v>
      </c>
      <c r="S50" t="b">
        <f>OR(Tabla19[[#This Row],[Tiempo_lineal (ns)]]&gt;$C$508,Tabla19[[#This Row],[Tiempo_lineal (ns)]]&lt;$C$509)</f>
        <v>0</v>
      </c>
      <c r="T50" t="b">
        <f>OR(Tabla19[[#This Row],[Tiempo_normal (ns)]]&gt;$D$508,Tabla19[[#This Row],[Tiempo_normal (ns)]]&lt;$D$509)</f>
        <v>0</v>
      </c>
      <c r="U50" s="5">
        <v>47</v>
      </c>
      <c r="V50" t="b">
        <f>OR(Tabla310[[#This Row],[Tiempo_lineal (ns)]]&gt;$F$508,Tabla310[[#This Row],[Tiempo_lineal (ns)]]&lt;$F$509)</f>
        <v>0</v>
      </c>
      <c r="W50" t="b">
        <f>OR(Tabla310[[#This Row],[Tiempo_normal (ns)]]&gt;$G$508,Tabla310[[#This Row],[Tiempo_normal (ns)]]&lt;$G$509)</f>
        <v>0</v>
      </c>
      <c r="X50" s="5">
        <v>47</v>
      </c>
      <c r="Y50" t="b">
        <f>OR(Tabla411[[#This Row],[Tiempo_lineal (ns)]]&gt;$I$508,Tabla411[[#This Row],[Tiempo_lineal (ns)]]&lt;$I$509)</f>
        <v>0</v>
      </c>
      <c r="Z50" t="b">
        <f>OR(Tabla411[[#This Row],[Tiempo_normal (ns)]]&gt;$J$508,Tabla411[[#This Row],[Tiempo_normal (ns)]]&lt;$J$509)</f>
        <v>0</v>
      </c>
      <c r="AA50" s="5">
        <v>47</v>
      </c>
      <c r="AB50" t="b">
        <f>OR(Tabla512[[#This Row],[Tiempo_lineal (ns)]]&gt;$L$508,Tabla512[[#This Row],[Tiempo_lineal (ns)]]&lt;$L$509)</f>
        <v>0</v>
      </c>
      <c r="AC50" t="b">
        <f>OR(Tabla512[[#This Row],[Tiempo_normal (ns)]]&gt;$M$508,Tabla512[[#This Row],[Tiempo_normal (ns)]]&lt;$M$509)</f>
        <v>0</v>
      </c>
      <c r="AD50" s="5">
        <v>47</v>
      </c>
      <c r="AE50" t="b">
        <f>OR(Tabla613[[#This Row],[Tiempo_lineal (ns)]]&gt;$O$508,Tabla613[[#This Row],[Tiempo_lineal (ns)]]&lt;$O$509)</f>
        <v>0</v>
      </c>
      <c r="AF50" s="6" t="b">
        <f>OR(Tabla613[[#This Row],[Tiempo_normal (ns)]]&gt;$P$508,Tabla613[[#This Row],[Tiempo_normal (ns)]]&lt;$P$509)</f>
        <v>0</v>
      </c>
    </row>
    <row r="51" spans="2:32" x14ac:dyDescent="0.3">
      <c r="B51">
        <v>48</v>
      </c>
      <c r="C51">
        <v>2871</v>
      </c>
      <c r="D51">
        <v>1130</v>
      </c>
      <c r="E51">
        <v>48</v>
      </c>
      <c r="F51">
        <v>5260</v>
      </c>
      <c r="G51">
        <v>3629</v>
      </c>
      <c r="H51">
        <v>48</v>
      </c>
      <c r="I51">
        <v>7557</v>
      </c>
      <c r="J51">
        <v>5089</v>
      </c>
      <c r="K51">
        <v>48</v>
      </c>
      <c r="L51">
        <v>9946</v>
      </c>
      <c r="M51">
        <v>10840</v>
      </c>
      <c r="N51">
        <v>48</v>
      </c>
      <c r="O51">
        <v>20096</v>
      </c>
      <c r="P51">
        <v>6951</v>
      </c>
      <c r="R51" s="7">
        <v>48</v>
      </c>
      <c r="S51" t="b">
        <f>OR(Tabla19[[#This Row],[Tiempo_lineal (ns)]]&gt;$C$508,Tabla19[[#This Row],[Tiempo_lineal (ns)]]&lt;$C$509)</f>
        <v>0</v>
      </c>
      <c r="T51" t="b">
        <f>OR(Tabla19[[#This Row],[Tiempo_normal (ns)]]&gt;$D$508,Tabla19[[#This Row],[Tiempo_normal (ns)]]&lt;$D$509)</f>
        <v>0</v>
      </c>
      <c r="U51" s="7">
        <v>48</v>
      </c>
      <c r="V51" t="b">
        <f>OR(Tabla310[[#This Row],[Tiempo_lineal (ns)]]&gt;$F$508,Tabla310[[#This Row],[Tiempo_lineal (ns)]]&lt;$F$509)</f>
        <v>0</v>
      </c>
      <c r="W51" t="b">
        <f>OR(Tabla310[[#This Row],[Tiempo_normal (ns)]]&gt;$G$508,Tabla310[[#This Row],[Tiempo_normal (ns)]]&lt;$G$509)</f>
        <v>0</v>
      </c>
      <c r="X51" s="7">
        <v>48</v>
      </c>
      <c r="Y51" t="b">
        <f>OR(Tabla411[[#This Row],[Tiempo_lineal (ns)]]&gt;$I$508,Tabla411[[#This Row],[Tiempo_lineal (ns)]]&lt;$I$509)</f>
        <v>0</v>
      </c>
      <c r="Z51" t="b">
        <f>OR(Tabla411[[#This Row],[Tiempo_normal (ns)]]&gt;$J$508,Tabla411[[#This Row],[Tiempo_normal (ns)]]&lt;$J$509)</f>
        <v>0</v>
      </c>
      <c r="AA51" s="7">
        <v>48</v>
      </c>
      <c r="AB51" t="b">
        <f>OR(Tabla512[[#This Row],[Tiempo_lineal (ns)]]&gt;$L$508,Tabla512[[#This Row],[Tiempo_lineal (ns)]]&lt;$L$509)</f>
        <v>0</v>
      </c>
      <c r="AC51" t="b">
        <f>OR(Tabla512[[#This Row],[Tiempo_normal (ns)]]&gt;$M$508,Tabla512[[#This Row],[Tiempo_normal (ns)]]&lt;$M$509)</f>
        <v>0</v>
      </c>
      <c r="AD51" s="7">
        <v>48</v>
      </c>
      <c r="AE51" t="b">
        <f>OR(Tabla613[[#This Row],[Tiempo_lineal (ns)]]&gt;$O$508,Tabla613[[#This Row],[Tiempo_lineal (ns)]]&lt;$O$509)</f>
        <v>1</v>
      </c>
      <c r="AF51" s="6" t="b">
        <f>OR(Tabla613[[#This Row],[Tiempo_normal (ns)]]&gt;$P$508,Tabla613[[#This Row],[Tiempo_normal (ns)]]&lt;$P$509)</f>
        <v>0</v>
      </c>
    </row>
    <row r="52" spans="2:32" x14ac:dyDescent="0.3">
      <c r="B52">
        <v>49</v>
      </c>
      <c r="C52">
        <v>4252</v>
      </c>
      <c r="D52">
        <v>2449</v>
      </c>
      <c r="E52">
        <v>49</v>
      </c>
      <c r="F52">
        <v>8941</v>
      </c>
      <c r="G52">
        <v>4198</v>
      </c>
      <c r="H52">
        <v>49</v>
      </c>
      <c r="I52">
        <v>8920</v>
      </c>
      <c r="J52">
        <v>5370</v>
      </c>
      <c r="K52">
        <v>49</v>
      </c>
      <c r="L52">
        <v>11417</v>
      </c>
      <c r="M52">
        <v>8842</v>
      </c>
      <c r="N52">
        <v>49</v>
      </c>
      <c r="O52">
        <v>14077</v>
      </c>
      <c r="P52">
        <v>5306</v>
      </c>
      <c r="R52" s="5">
        <v>49</v>
      </c>
      <c r="S52" t="b">
        <f>OR(Tabla19[[#This Row],[Tiempo_lineal (ns)]]&gt;$C$508,Tabla19[[#This Row],[Tiempo_lineal (ns)]]&lt;$C$509)</f>
        <v>0</v>
      </c>
      <c r="T52" t="b">
        <f>OR(Tabla19[[#This Row],[Tiempo_normal (ns)]]&gt;$D$508,Tabla19[[#This Row],[Tiempo_normal (ns)]]&lt;$D$509)</f>
        <v>0</v>
      </c>
      <c r="U52" s="5">
        <v>49</v>
      </c>
      <c r="V52" t="b">
        <f>OR(Tabla310[[#This Row],[Tiempo_lineal (ns)]]&gt;$F$508,Tabla310[[#This Row],[Tiempo_lineal (ns)]]&lt;$F$509)</f>
        <v>1</v>
      </c>
      <c r="W52" t="b">
        <f>OR(Tabla310[[#This Row],[Tiempo_normal (ns)]]&gt;$G$508,Tabla310[[#This Row],[Tiempo_normal (ns)]]&lt;$G$509)</f>
        <v>0</v>
      </c>
      <c r="X52" s="5">
        <v>49</v>
      </c>
      <c r="Y52" t="b">
        <f>OR(Tabla411[[#This Row],[Tiempo_lineal (ns)]]&gt;$I$508,Tabla411[[#This Row],[Tiempo_lineal (ns)]]&lt;$I$509)</f>
        <v>0</v>
      </c>
      <c r="Z52" t="b">
        <f>OR(Tabla411[[#This Row],[Tiempo_normal (ns)]]&gt;$J$508,Tabla411[[#This Row],[Tiempo_normal (ns)]]&lt;$J$509)</f>
        <v>0</v>
      </c>
      <c r="AA52" s="5">
        <v>49</v>
      </c>
      <c r="AB52" t="b">
        <f>OR(Tabla512[[#This Row],[Tiempo_lineal (ns)]]&gt;$L$508,Tabla512[[#This Row],[Tiempo_lineal (ns)]]&lt;$L$509)</f>
        <v>0</v>
      </c>
      <c r="AC52" t="b">
        <f>OR(Tabla512[[#This Row],[Tiempo_normal (ns)]]&gt;$M$508,Tabla512[[#This Row],[Tiempo_normal (ns)]]&lt;$M$509)</f>
        <v>0</v>
      </c>
      <c r="AD52" s="5">
        <v>49</v>
      </c>
      <c r="AE52" t="b">
        <f>OR(Tabla613[[#This Row],[Tiempo_lineal (ns)]]&gt;$O$508,Tabla613[[#This Row],[Tiempo_lineal (ns)]]&lt;$O$509)</f>
        <v>0</v>
      </c>
      <c r="AF52" s="6" t="b">
        <f>OR(Tabla613[[#This Row],[Tiempo_normal (ns)]]&gt;$P$508,Tabla613[[#This Row],[Tiempo_normal (ns)]]&lt;$P$509)</f>
        <v>0</v>
      </c>
    </row>
    <row r="53" spans="2:32" x14ac:dyDescent="0.3">
      <c r="B53">
        <v>50</v>
      </c>
      <c r="C53">
        <v>4323</v>
      </c>
      <c r="D53">
        <v>1422</v>
      </c>
      <c r="E53">
        <v>50</v>
      </c>
      <c r="F53">
        <v>8678</v>
      </c>
      <c r="G53">
        <v>6256</v>
      </c>
      <c r="H53">
        <v>50</v>
      </c>
      <c r="I53">
        <v>10348</v>
      </c>
      <c r="J53">
        <v>6027</v>
      </c>
      <c r="K53">
        <v>50</v>
      </c>
      <c r="L53">
        <v>12368</v>
      </c>
      <c r="M53">
        <v>7280</v>
      </c>
      <c r="N53">
        <v>50</v>
      </c>
      <c r="O53">
        <v>10837</v>
      </c>
      <c r="P53">
        <v>6666</v>
      </c>
      <c r="R53" s="7">
        <v>50</v>
      </c>
      <c r="S53" t="b">
        <f>OR(Tabla19[[#This Row],[Tiempo_lineal (ns)]]&gt;$C$508,Tabla19[[#This Row],[Tiempo_lineal (ns)]]&lt;$C$509)</f>
        <v>0</v>
      </c>
      <c r="T53" t="b">
        <f>OR(Tabla19[[#This Row],[Tiempo_normal (ns)]]&gt;$D$508,Tabla19[[#This Row],[Tiempo_normal (ns)]]&lt;$D$509)</f>
        <v>0</v>
      </c>
      <c r="U53" s="7">
        <v>50</v>
      </c>
      <c r="V53" t="b">
        <f>OR(Tabla310[[#This Row],[Tiempo_lineal (ns)]]&gt;$F$508,Tabla310[[#This Row],[Tiempo_lineal (ns)]]&lt;$F$509)</f>
        <v>1</v>
      </c>
      <c r="W53" t="b">
        <f>OR(Tabla310[[#This Row],[Tiempo_normal (ns)]]&gt;$G$508,Tabla310[[#This Row],[Tiempo_normal (ns)]]&lt;$G$509)</f>
        <v>1</v>
      </c>
      <c r="X53" s="7">
        <v>50</v>
      </c>
      <c r="Y53" t="b">
        <f>OR(Tabla411[[#This Row],[Tiempo_lineal (ns)]]&gt;$I$508,Tabla411[[#This Row],[Tiempo_lineal (ns)]]&lt;$I$509)</f>
        <v>0</v>
      </c>
      <c r="Z53" t="b">
        <f>OR(Tabla411[[#This Row],[Tiempo_normal (ns)]]&gt;$J$508,Tabla411[[#This Row],[Tiempo_normal (ns)]]&lt;$J$509)</f>
        <v>0</v>
      </c>
      <c r="AA53" s="7">
        <v>50</v>
      </c>
      <c r="AB53" t="b">
        <f>OR(Tabla512[[#This Row],[Tiempo_lineal (ns)]]&gt;$L$508,Tabla512[[#This Row],[Tiempo_lineal (ns)]]&lt;$L$509)</f>
        <v>0</v>
      </c>
      <c r="AC53" t="b">
        <f>OR(Tabla512[[#This Row],[Tiempo_normal (ns)]]&gt;$M$508,Tabla512[[#This Row],[Tiempo_normal (ns)]]&lt;$M$509)</f>
        <v>0</v>
      </c>
      <c r="AD53" s="7">
        <v>50</v>
      </c>
      <c r="AE53" t="b">
        <f>OR(Tabla613[[#This Row],[Tiempo_lineal (ns)]]&gt;$O$508,Tabla613[[#This Row],[Tiempo_lineal (ns)]]&lt;$O$509)</f>
        <v>0</v>
      </c>
      <c r="AF53" s="6" t="b">
        <f>OR(Tabla613[[#This Row],[Tiempo_normal (ns)]]&gt;$P$508,Tabla613[[#This Row],[Tiempo_normal (ns)]]&lt;$P$509)</f>
        <v>0</v>
      </c>
    </row>
    <row r="54" spans="2:32" x14ac:dyDescent="0.3">
      <c r="B54">
        <v>51</v>
      </c>
      <c r="C54">
        <v>3135</v>
      </c>
      <c r="D54">
        <v>1729</v>
      </c>
      <c r="E54">
        <v>51</v>
      </c>
      <c r="F54">
        <v>8435</v>
      </c>
      <c r="G54">
        <v>3888</v>
      </c>
      <c r="H54">
        <v>51</v>
      </c>
      <c r="I54">
        <v>7479</v>
      </c>
      <c r="J54">
        <v>4534</v>
      </c>
      <c r="K54">
        <v>51</v>
      </c>
      <c r="L54">
        <v>11711</v>
      </c>
      <c r="M54">
        <v>14480</v>
      </c>
      <c r="N54">
        <v>51</v>
      </c>
      <c r="O54">
        <v>10066</v>
      </c>
      <c r="P54">
        <v>8497</v>
      </c>
      <c r="R54" s="5">
        <v>51</v>
      </c>
      <c r="S54" t="b">
        <f>OR(Tabla19[[#This Row],[Tiempo_lineal (ns)]]&gt;$C$508,Tabla19[[#This Row],[Tiempo_lineal (ns)]]&lt;$C$509)</f>
        <v>0</v>
      </c>
      <c r="T54" t="b">
        <f>OR(Tabla19[[#This Row],[Tiempo_normal (ns)]]&gt;$D$508,Tabla19[[#This Row],[Tiempo_normal (ns)]]&lt;$D$509)</f>
        <v>0</v>
      </c>
      <c r="U54" s="5">
        <v>51</v>
      </c>
      <c r="V54" t="b">
        <f>OR(Tabla310[[#This Row],[Tiempo_lineal (ns)]]&gt;$F$508,Tabla310[[#This Row],[Tiempo_lineal (ns)]]&lt;$F$509)</f>
        <v>1</v>
      </c>
      <c r="W54" t="b">
        <f>OR(Tabla310[[#This Row],[Tiempo_normal (ns)]]&gt;$G$508,Tabla310[[#This Row],[Tiempo_normal (ns)]]&lt;$G$509)</f>
        <v>0</v>
      </c>
      <c r="X54" s="5">
        <v>51</v>
      </c>
      <c r="Y54" t="b">
        <f>OR(Tabla411[[#This Row],[Tiempo_lineal (ns)]]&gt;$I$508,Tabla411[[#This Row],[Tiempo_lineal (ns)]]&lt;$I$509)</f>
        <v>0</v>
      </c>
      <c r="Z54" t="b">
        <f>OR(Tabla411[[#This Row],[Tiempo_normal (ns)]]&gt;$J$508,Tabla411[[#This Row],[Tiempo_normal (ns)]]&lt;$J$509)</f>
        <v>0</v>
      </c>
      <c r="AA54" s="5">
        <v>51</v>
      </c>
      <c r="AB54" t="b">
        <f>OR(Tabla512[[#This Row],[Tiempo_lineal (ns)]]&gt;$L$508,Tabla512[[#This Row],[Tiempo_lineal (ns)]]&lt;$L$509)</f>
        <v>0</v>
      </c>
      <c r="AC54" t="b">
        <f>OR(Tabla512[[#This Row],[Tiempo_normal (ns)]]&gt;$M$508,Tabla512[[#This Row],[Tiempo_normal (ns)]]&lt;$M$509)</f>
        <v>1</v>
      </c>
      <c r="AD54" s="5">
        <v>51</v>
      </c>
      <c r="AE54" t="b">
        <f>OR(Tabla613[[#This Row],[Tiempo_lineal (ns)]]&gt;$O$508,Tabla613[[#This Row],[Tiempo_lineal (ns)]]&lt;$O$509)</f>
        <v>0</v>
      </c>
      <c r="AF54" s="6" t="b">
        <f>OR(Tabla613[[#This Row],[Tiempo_normal (ns)]]&gt;$P$508,Tabla613[[#This Row],[Tiempo_normal (ns)]]&lt;$P$509)</f>
        <v>0</v>
      </c>
    </row>
    <row r="55" spans="2:32" x14ac:dyDescent="0.3">
      <c r="B55">
        <v>52</v>
      </c>
      <c r="C55">
        <v>3442</v>
      </c>
      <c r="D55">
        <v>1256</v>
      </c>
      <c r="E55">
        <v>52</v>
      </c>
      <c r="F55">
        <v>7648</v>
      </c>
      <c r="G55">
        <v>2675</v>
      </c>
      <c r="H55">
        <v>52</v>
      </c>
      <c r="I55">
        <v>7209</v>
      </c>
      <c r="J55">
        <v>4945</v>
      </c>
      <c r="K55">
        <v>52</v>
      </c>
      <c r="L55">
        <v>9346</v>
      </c>
      <c r="M55">
        <v>9179</v>
      </c>
      <c r="N55">
        <v>52</v>
      </c>
      <c r="O55">
        <v>11435</v>
      </c>
      <c r="P55">
        <v>6707</v>
      </c>
      <c r="R55" s="7">
        <v>52</v>
      </c>
      <c r="S55" t="b">
        <f>OR(Tabla19[[#This Row],[Tiempo_lineal (ns)]]&gt;$C$508,Tabla19[[#This Row],[Tiempo_lineal (ns)]]&lt;$C$509)</f>
        <v>0</v>
      </c>
      <c r="T55" t="b">
        <f>OR(Tabla19[[#This Row],[Tiempo_normal (ns)]]&gt;$D$508,Tabla19[[#This Row],[Tiempo_normal (ns)]]&lt;$D$509)</f>
        <v>0</v>
      </c>
      <c r="U55" s="7">
        <v>52</v>
      </c>
      <c r="V55" t="b">
        <f>OR(Tabla310[[#This Row],[Tiempo_lineal (ns)]]&gt;$F$508,Tabla310[[#This Row],[Tiempo_lineal (ns)]]&lt;$F$509)</f>
        <v>0</v>
      </c>
      <c r="W55" t="b">
        <f>OR(Tabla310[[#This Row],[Tiempo_normal (ns)]]&gt;$G$508,Tabla310[[#This Row],[Tiempo_normal (ns)]]&lt;$G$509)</f>
        <v>0</v>
      </c>
      <c r="X55" s="7">
        <v>52</v>
      </c>
      <c r="Y55" t="b">
        <f>OR(Tabla411[[#This Row],[Tiempo_lineal (ns)]]&gt;$I$508,Tabla411[[#This Row],[Tiempo_lineal (ns)]]&lt;$I$509)</f>
        <v>0</v>
      </c>
      <c r="Z55" t="b">
        <f>OR(Tabla411[[#This Row],[Tiempo_normal (ns)]]&gt;$J$508,Tabla411[[#This Row],[Tiempo_normal (ns)]]&lt;$J$509)</f>
        <v>0</v>
      </c>
      <c r="AA55" s="7">
        <v>52</v>
      </c>
      <c r="AB55" t="b">
        <f>OR(Tabla512[[#This Row],[Tiempo_lineal (ns)]]&gt;$L$508,Tabla512[[#This Row],[Tiempo_lineal (ns)]]&lt;$L$509)</f>
        <v>0</v>
      </c>
      <c r="AC55" t="b">
        <f>OR(Tabla512[[#This Row],[Tiempo_normal (ns)]]&gt;$M$508,Tabla512[[#This Row],[Tiempo_normal (ns)]]&lt;$M$509)</f>
        <v>0</v>
      </c>
      <c r="AD55" s="7">
        <v>52</v>
      </c>
      <c r="AE55" t="b">
        <f>OR(Tabla613[[#This Row],[Tiempo_lineal (ns)]]&gt;$O$508,Tabla613[[#This Row],[Tiempo_lineal (ns)]]&lt;$O$509)</f>
        <v>0</v>
      </c>
      <c r="AF55" s="6" t="b">
        <f>OR(Tabla613[[#This Row],[Tiempo_normal (ns)]]&gt;$P$508,Tabla613[[#This Row],[Tiempo_normal (ns)]]&lt;$P$509)</f>
        <v>0</v>
      </c>
    </row>
    <row r="56" spans="2:32" x14ac:dyDescent="0.3">
      <c r="B56">
        <v>53</v>
      </c>
      <c r="C56">
        <v>2531</v>
      </c>
      <c r="D56">
        <v>2158</v>
      </c>
      <c r="E56">
        <v>53</v>
      </c>
      <c r="F56">
        <v>5808</v>
      </c>
      <c r="G56">
        <v>4004</v>
      </c>
      <c r="H56">
        <v>53</v>
      </c>
      <c r="I56">
        <v>7115</v>
      </c>
      <c r="J56">
        <v>4256</v>
      </c>
      <c r="K56">
        <v>53</v>
      </c>
      <c r="L56">
        <v>10418</v>
      </c>
      <c r="M56">
        <v>5226</v>
      </c>
      <c r="N56">
        <v>53</v>
      </c>
      <c r="O56">
        <v>85903</v>
      </c>
      <c r="P56">
        <v>7007</v>
      </c>
      <c r="R56" s="5">
        <v>53</v>
      </c>
      <c r="S56" t="b">
        <f>OR(Tabla19[[#This Row],[Tiempo_lineal (ns)]]&gt;$C$508,Tabla19[[#This Row],[Tiempo_lineal (ns)]]&lt;$C$509)</f>
        <v>0</v>
      </c>
      <c r="T56" t="b">
        <f>OR(Tabla19[[#This Row],[Tiempo_normal (ns)]]&gt;$D$508,Tabla19[[#This Row],[Tiempo_normal (ns)]]&lt;$D$509)</f>
        <v>0</v>
      </c>
      <c r="U56" s="5">
        <v>53</v>
      </c>
      <c r="V56" t="b">
        <f>OR(Tabla310[[#This Row],[Tiempo_lineal (ns)]]&gt;$F$508,Tabla310[[#This Row],[Tiempo_lineal (ns)]]&lt;$F$509)</f>
        <v>0</v>
      </c>
      <c r="W56" t="b">
        <f>OR(Tabla310[[#This Row],[Tiempo_normal (ns)]]&gt;$G$508,Tabla310[[#This Row],[Tiempo_normal (ns)]]&lt;$G$509)</f>
        <v>0</v>
      </c>
      <c r="X56" s="5">
        <v>53</v>
      </c>
      <c r="Y56" t="b">
        <f>OR(Tabla411[[#This Row],[Tiempo_lineal (ns)]]&gt;$I$508,Tabla411[[#This Row],[Tiempo_lineal (ns)]]&lt;$I$509)</f>
        <v>0</v>
      </c>
      <c r="Z56" t="b">
        <f>OR(Tabla411[[#This Row],[Tiempo_normal (ns)]]&gt;$J$508,Tabla411[[#This Row],[Tiempo_normal (ns)]]&lt;$J$509)</f>
        <v>0</v>
      </c>
      <c r="AA56" s="5">
        <v>53</v>
      </c>
      <c r="AB56" t="b">
        <f>OR(Tabla512[[#This Row],[Tiempo_lineal (ns)]]&gt;$L$508,Tabla512[[#This Row],[Tiempo_lineal (ns)]]&lt;$L$509)</f>
        <v>0</v>
      </c>
      <c r="AC56" t="b">
        <f>OR(Tabla512[[#This Row],[Tiempo_normal (ns)]]&gt;$M$508,Tabla512[[#This Row],[Tiempo_normal (ns)]]&lt;$M$509)</f>
        <v>0</v>
      </c>
      <c r="AD56" s="5">
        <v>53</v>
      </c>
      <c r="AE56" t="b">
        <f>OR(Tabla613[[#This Row],[Tiempo_lineal (ns)]]&gt;$O$508,Tabla613[[#This Row],[Tiempo_lineal (ns)]]&lt;$O$509)</f>
        <v>1</v>
      </c>
      <c r="AF56" s="6" t="b">
        <f>OR(Tabla613[[#This Row],[Tiempo_normal (ns)]]&gt;$P$508,Tabla613[[#This Row],[Tiempo_normal (ns)]]&lt;$P$509)</f>
        <v>0</v>
      </c>
    </row>
    <row r="57" spans="2:32" x14ac:dyDescent="0.3">
      <c r="B57">
        <v>54</v>
      </c>
      <c r="C57">
        <v>3711</v>
      </c>
      <c r="D57">
        <v>2517</v>
      </c>
      <c r="E57">
        <v>54</v>
      </c>
      <c r="F57">
        <v>4954</v>
      </c>
      <c r="G57">
        <v>2039</v>
      </c>
      <c r="H57">
        <v>54</v>
      </c>
      <c r="I57">
        <v>7537</v>
      </c>
      <c r="J57">
        <v>5389</v>
      </c>
      <c r="K57">
        <v>54</v>
      </c>
      <c r="L57">
        <v>12052</v>
      </c>
      <c r="M57">
        <v>8281</v>
      </c>
      <c r="N57">
        <v>54</v>
      </c>
      <c r="O57">
        <v>9811</v>
      </c>
      <c r="P57">
        <v>7585</v>
      </c>
      <c r="R57" s="7">
        <v>54</v>
      </c>
      <c r="S57" t="b">
        <f>OR(Tabla19[[#This Row],[Tiempo_lineal (ns)]]&gt;$C$508,Tabla19[[#This Row],[Tiempo_lineal (ns)]]&lt;$C$509)</f>
        <v>0</v>
      </c>
      <c r="T57" t="b">
        <f>OR(Tabla19[[#This Row],[Tiempo_normal (ns)]]&gt;$D$508,Tabla19[[#This Row],[Tiempo_normal (ns)]]&lt;$D$509)</f>
        <v>0</v>
      </c>
      <c r="U57" s="7">
        <v>54</v>
      </c>
      <c r="V57" t="b">
        <f>OR(Tabla310[[#This Row],[Tiempo_lineal (ns)]]&gt;$F$508,Tabla310[[#This Row],[Tiempo_lineal (ns)]]&lt;$F$509)</f>
        <v>0</v>
      </c>
      <c r="W57" t="b">
        <f>OR(Tabla310[[#This Row],[Tiempo_normal (ns)]]&gt;$G$508,Tabla310[[#This Row],[Tiempo_normal (ns)]]&lt;$G$509)</f>
        <v>0</v>
      </c>
      <c r="X57" s="7">
        <v>54</v>
      </c>
      <c r="Y57" t="b">
        <f>OR(Tabla411[[#This Row],[Tiempo_lineal (ns)]]&gt;$I$508,Tabla411[[#This Row],[Tiempo_lineal (ns)]]&lt;$I$509)</f>
        <v>0</v>
      </c>
      <c r="Z57" t="b">
        <f>OR(Tabla411[[#This Row],[Tiempo_normal (ns)]]&gt;$J$508,Tabla411[[#This Row],[Tiempo_normal (ns)]]&lt;$J$509)</f>
        <v>0</v>
      </c>
      <c r="AA57" s="7">
        <v>54</v>
      </c>
      <c r="AB57" t="b">
        <f>OR(Tabla512[[#This Row],[Tiempo_lineal (ns)]]&gt;$L$508,Tabla512[[#This Row],[Tiempo_lineal (ns)]]&lt;$L$509)</f>
        <v>0</v>
      </c>
      <c r="AC57" t="b">
        <f>OR(Tabla512[[#This Row],[Tiempo_normal (ns)]]&gt;$M$508,Tabla512[[#This Row],[Tiempo_normal (ns)]]&lt;$M$509)</f>
        <v>0</v>
      </c>
      <c r="AD57" s="7">
        <v>54</v>
      </c>
      <c r="AE57" t="b">
        <f>OR(Tabla613[[#This Row],[Tiempo_lineal (ns)]]&gt;$O$508,Tabla613[[#This Row],[Tiempo_lineal (ns)]]&lt;$O$509)</f>
        <v>0</v>
      </c>
      <c r="AF57" s="6" t="b">
        <f>OR(Tabla613[[#This Row],[Tiempo_normal (ns)]]&gt;$P$508,Tabla613[[#This Row],[Tiempo_normal (ns)]]&lt;$P$509)</f>
        <v>0</v>
      </c>
    </row>
    <row r="58" spans="2:32" x14ac:dyDescent="0.3">
      <c r="B58">
        <v>55</v>
      </c>
      <c r="C58">
        <v>3647</v>
      </c>
      <c r="D58">
        <v>928</v>
      </c>
      <c r="E58">
        <v>55</v>
      </c>
      <c r="F58">
        <v>3959</v>
      </c>
      <c r="G58">
        <v>2917</v>
      </c>
      <c r="H58">
        <v>55</v>
      </c>
      <c r="I58">
        <v>10077</v>
      </c>
      <c r="J58">
        <v>4042</v>
      </c>
      <c r="K58">
        <v>55</v>
      </c>
      <c r="L58">
        <v>8614</v>
      </c>
      <c r="M58">
        <v>9865</v>
      </c>
      <c r="N58">
        <v>55</v>
      </c>
      <c r="O58">
        <v>9076</v>
      </c>
      <c r="P58">
        <v>7152</v>
      </c>
      <c r="R58" s="5">
        <v>55</v>
      </c>
      <c r="S58" t="b">
        <f>OR(Tabla19[[#This Row],[Tiempo_lineal (ns)]]&gt;$C$508,Tabla19[[#This Row],[Tiempo_lineal (ns)]]&lt;$C$509)</f>
        <v>0</v>
      </c>
      <c r="T58" t="b">
        <f>OR(Tabla19[[#This Row],[Tiempo_normal (ns)]]&gt;$D$508,Tabla19[[#This Row],[Tiempo_normal (ns)]]&lt;$D$509)</f>
        <v>0</v>
      </c>
      <c r="U58" s="5">
        <v>55</v>
      </c>
      <c r="V58" t="b">
        <f>OR(Tabla310[[#This Row],[Tiempo_lineal (ns)]]&gt;$F$508,Tabla310[[#This Row],[Tiempo_lineal (ns)]]&lt;$F$509)</f>
        <v>0</v>
      </c>
      <c r="W58" t="b">
        <f>OR(Tabla310[[#This Row],[Tiempo_normal (ns)]]&gt;$G$508,Tabla310[[#This Row],[Tiempo_normal (ns)]]&lt;$G$509)</f>
        <v>0</v>
      </c>
      <c r="X58" s="5">
        <v>55</v>
      </c>
      <c r="Y58" t="b">
        <f>OR(Tabla411[[#This Row],[Tiempo_lineal (ns)]]&gt;$I$508,Tabla411[[#This Row],[Tiempo_lineal (ns)]]&lt;$I$509)</f>
        <v>0</v>
      </c>
      <c r="Z58" t="b">
        <f>OR(Tabla411[[#This Row],[Tiempo_normal (ns)]]&gt;$J$508,Tabla411[[#This Row],[Tiempo_normal (ns)]]&lt;$J$509)</f>
        <v>0</v>
      </c>
      <c r="AA58" s="5">
        <v>55</v>
      </c>
      <c r="AB58" t="b">
        <f>OR(Tabla512[[#This Row],[Tiempo_lineal (ns)]]&gt;$L$508,Tabla512[[#This Row],[Tiempo_lineal (ns)]]&lt;$L$509)</f>
        <v>0</v>
      </c>
      <c r="AC58" t="b">
        <f>OR(Tabla512[[#This Row],[Tiempo_normal (ns)]]&gt;$M$508,Tabla512[[#This Row],[Tiempo_normal (ns)]]&lt;$M$509)</f>
        <v>0</v>
      </c>
      <c r="AD58" s="5">
        <v>55</v>
      </c>
      <c r="AE58" t="b">
        <f>OR(Tabla613[[#This Row],[Tiempo_lineal (ns)]]&gt;$O$508,Tabla613[[#This Row],[Tiempo_lineal (ns)]]&lt;$O$509)</f>
        <v>0</v>
      </c>
      <c r="AF58" s="6" t="b">
        <f>OR(Tabla613[[#This Row],[Tiempo_normal (ns)]]&gt;$P$508,Tabla613[[#This Row],[Tiempo_normal (ns)]]&lt;$P$509)</f>
        <v>0</v>
      </c>
    </row>
    <row r="59" spans="2:32" x14ac:dyDescent="0.3">
      <c r="B59">
        <v>56</v>
      </c>
      <c r="C59">
        <v>3071</v>
      </c>
      <c r="D59">
        <v>2089</v>
      </c>
      <c r="E59">
        <v>56</v>
      </c>
      <c r="F59">
        <v>4331</v>
      </c>
      <c r="G59">
        <v>2412</v>
      </c>
      <c r="H59">
        <v>56</v>
      </c>
      <c r="I59">
        <v>8439</v>
      </c>
      <c r="J59">
        <v>3843</v>
      </c>
      <c r="K59">
        <v>56</v>
      </c>
      <c r="L59">
        <v>12295</v>
      </c>
      <c r="M59">
        <v>7402</v>
      </c>
      <c r="N59">
        <v>56</v>
      </c>
      <c r="O59">
        <v>10145</v>
      </c>
      <c r="P59">
        <v>10040</v>
      </c>
      <c r="R59" s="7">
        <v>56</v>
      </c>
      <c r="S59" t="b">
        <f>OR(Tabla19[[#This Row],[Tiempo_lineal (ns)]]&gt;$C$508,Tabla19[[#This Row],[Tiempo_lineal (ns)]]&lt;$C$509)</f>
        <v>0</v>
      </c>
      <c r="T59" t="b">
        <f>OR(Tabla19[[#This Row],[Tiempo_normal (ns)]]&gt;$D$508,Tabla19[[#This Row],[Tiempo_normal (ns)]]&lt;$D$509)</f>
        <v>0</v>
      </c>
      <c r="U59" s="7">
        <v>56</v>
      </c>
      <c r="V59" t="b">
        <f>OR(Tabla310[[#This Row],[Tiempo_lineal (ns)]]&gt;$F$508,Tabla310[[#This Row],[Tiempo_lineal (ns)]]&lt;$F$509)</f>
        <v>0</v>
      </c>
      <c r="W59" t="b">
        <f>OR(Tabla310[[#This Row],[Tiempo_normal (ns)]]&gt;$G$508,Tabla310[[#This Row],[Tiempo_normal (ns)]]&lt;$G$509)</f>
        <v>0</v>
      </c>
      <c r="X59" s="7">
        <v>56</v>
      </c>
      <c r="Y59" t="b">
        <f>OR(Tabla411[[#This Row],[Tiempo_lineal (ns)]]&gt;$I$508,Tabla411[[#This Row],[Tiempo_lineal (ns)]]&lt;$I$509)</f>
        <v>0</v>
      </c>
      <c r="Z59" t="b">
        <f>OR(Tabla411[[#This Row],[Tiempo_normal (ns)]]&gt;$J$508,Tabla411[[#This Row],[Tiempo_normal (ns)]]&lt;$J$509)</f>
        <v>0</v>
      </c>
      <c r="AA59" s="7">
        <v>56</v>
      </c>
      <c r="AB59" t="b">
        <f>OR(Tabla512[[#This Row],[Tiempo_lineal (ns)]]&gt;$L$508,Tabla512[[#This Row],[Tiempo_lineal (ns)]]&lt;$L$509)</f>
        <v>0</v>
      </c>
      <c r="AC59" t="b">
        <f>OR(Tabla512[[#This Row],[Tiempo_normal (ns)]]&gt;$M$508,Tabla512[[#This Row],[Tiempo_normal (ns)]]&lt;$M$509)</f>
        <v>0</v>
      </c>
      <c r="AD59" s="7">
        <v>56</v>
      </c>
      <c r="AE59" t="b">
        <f>OR(Tabla613[[#This Row],[Tiempo_lineal (ns)]]&gt;$O$508,Tabla613[[#This Row],[Tiempo_lineal (ns)]]&lt;$O$509)</f>
        <v>0</v>
      </c>
      <c r="AF59" s="6" t="b">
        <f>OR(Tabla613[[#This Row],[Tiempo_normal (ns)]]&gt;$P$508,Tabla613[[#This Row],[Tiempo_normal (ns)]]&lt;$P$509)</f>
        <v>0</v>
      </c>
    </row>
    <row r="60" spans="2:32" x14ac:dyDescent="0.3">
      <c r="B60">
        <v>57</v>
      </c>
      <c r="C60">
        <v>3642</v>
      </c>
      <c r="D60">
        <v>1549</v>
      </c>
      <c r="E60">
        <v>57</v>
      </c>
      <c r="F60">
        <v>6033</v>
      </c>
      <c r="G60">
        <v>1751</v>
      </c>
      <c r="H60">
        <v>57</v>
      </c>
      <c r="I60">
        <v>9574</v>
      </c>
      <c r="J60">
        <v>3995</v>
      </c>
      <c r="K60">
        <v>57</v>
      </c>
      <c r="L60">
        <v>10682</v>
      </c>
      <c r="M60">
        <v>7335</v>
      </c>
      <c r="N60">
        <v>57</v>
      </c>
      <c r="O60">
        <v>12412</v>
      </c>
      <c r="P60">
        <v>7601</v>
      </c>
      <c r="R60" s="5">
        <v>57</v>
      </c>
      <c r="S60" t="b">
        <f>OR(Tabla19[[#This Row],[Tiempo_lineal (ns)]]&gt;$C$508,Tabla19[[#This Row],[Tiempo_lineal (ns)]]&lt;$C$509)</f>
        <v>0</v>
      </c>
      <c r="T60" t="b">
        <f>OR(Tabla19[[#This Row],[Tiempo_normal (ns)]]&gt;$D$508,Tabla19[[#This Row],[Tiempo_normal (ns)]]&lt;$D$509)</f>
        <v>0</v>
      </c>
      <c r="U60" s="5">
        <v>57</v>
      </c>
      <c r="V60" t="b">
        <f>OR(Tabla310[[#This Row],[Tiempo_lineal (ns)]]&gt;$F$508,Tabla310[[#This Row],[Tiempo_lineal (ns)]]&lt;$F$509)</f>
        <v>0</v>
      </c>
      <c r="W60" t="b">
        <f>OR(Tabla310[[#This Row],[Tiempo_normal (ns)]]&gt;$G$508,Tabla310[[#This Row],[Tiempo_normal (ns)]]&lt;$G$509)</f>
        <v>0</v>
      </c>
      <c r="X60" s="5">
        <v>57</v>
      </c>
      <c r="Y60" t="b">
        <f>OR(Tabla411[[#This Row],[Tiempo_lineal (ns)]]&gt;$I$508,Tabla411[[#This Row],[Tiempo_lineal (ns)]]&lt;$I$509)</f>
        <v>0</v>
      </c>
      <c r="Z60" t="b">
        <f>OR(Tabla411[[#This Row],[Tiempo_normal (ns)]]&gt;$J$508,Tabla411[[#This Row],[Tiempo_normal (ns)]]&lt;$J$509)</f>
        <v>0</v>
      </c>
      <c r="AA60" s="5">
        <v>57</v>
      </c>
      <c r="AB60" t="b">
        <f>OR(Tabla512[[#This Row],[Tiempo_lineal (ns)]]&gt;$L$508,Tabla512[[#This Row],[Tiempo_lineal (ns)]]&lt;$L$509)</f>
        <v>0</v>
      </c>
      <c r="AC60" t="b">
        <f>OR(Tabla512[[#This Row],[Tiempo_normal (ns)]]&gt;$M$508,Tabla512[[#This Row],[Tiempo_normal (ns)]]&lt;$M$509)</f>
        <v>0</v>
      </c>
      <c r="AD60" s="5">
        <v>57</v>
      </c>
      <c r="AE60" t="b">
        <f>OR(Tabla613[[#This Row],[Tiempo_lineal (ns)]]&gt;$O$508,Tabla613[[#This Row],[Tiempo_lineal (ns)]]&lt;$O$509)</f>
        <v>0</v>
      </c>
      <c r="AF60" s="6" t="b">
        <f>OR(Tabla613[[#This Row],[Tiempo_normal (ns)]]&gt;$P$508,Tabla613[[#This Row],[Tiempo_normal (ns)]]&lt;$P$509)</f>
        <v>0</v>
      </c>
    </row>
    <row r="61" spans="2:32" x14ac:dyDescent="0.3">
      <c r="B61">
        <v>58</v>
      </c>
      <c r="C61">
        <v>4087</v>
      </c>
      <c r="D61">
        <v>1256</v>
      </c>
      <c r="E61">
        <v>58</v>
      </c>
      <c r="F61">
        <v>3763</v>
      </c>
      <c r="G61">
        <v>7252</v>
      </c>
      <c r="H61">
        <v>58</v>
      </c>
      <c r="I61">
        <v>8291</v>
      </c>
      <c r="J61">
        <v>4126</v>
      </c>
      <c r="K61">
        <v>58</v>
      </c>
      <c r="L61">
        <v>11169</v>
      </c>
      <c r="M61">
        <v>9819</v>
      </c>
      <c r="N61">
        <v>58</v>
      </c>
      <c r="O61">
        <v>10255</v>
      </c>
      <c r="P61">
        <v>6701</v>
      </c>
      <c r="R61" s="7">
        <v>58</v>
      </c>
      <c r="S61" t="b">
        <f>OR(Tabla19[[#This Row],[Tiempo_lineal (ns)]]&gt;$C$508,Tabla19[[#This Row],[Tiempo_lineal (ns)]]&lt;$C$509)</f>
        <v>0</v>
      </c>
      <c r="T61" t="b">
        <f>OR(Tabla19[[#This Row],[Tiempo_normal (ns)]]&gt;$D$508,Tabla19[[#This Row],[Tiempo_normal (ns)]]&lt;$D$509)</f>
        <v>0</v>
      </c>
      <c r="U61" s="7">
        <v>58</v>
      </c>
      <c r="V61" t="b">
        <f>OR(Tabla310[[#This Row],[Tiempo_lineal (ns)]]&gt;$F$508,Tabla310[[#This Row],[Tiempo_lineal (ns)]]&lt;$F$509)</f>
        <v>0</v>
      </c>
      <c r="W61" t="b">
        <f>OR(Tabla310[[#This Row],[Tiempo_normal (ns)]]&gt;$G$508,Tabla310[[#This Row],[Tiempo_normal (ns)]]&lt;$G$509)</f>
        <v>1</v>
      </c>
      <c r="X61" s="7">
        <v>58</v>
      </c>
      <c r="Y61" t="b">
        <f>OR(Tabla411[[#This Row],[Tiempo_lineal (ns)]]&gt;$I$508,Tabla411[[#This Row],[Tiempo_lineal (ns)]]&lt;$I$509)</f>
        <v>0</v>
      </c>
      <c r="Z61" t="b">
        <f>OR(Tabla411[[#This Row],[Tiempo_normal (ns)]]&gt;$J$508,Tabla411[[#This Row],[Tiempo_normal (ns)]]&lt;$J$509)</f>
        <v>0</v>
      </c>
      <c r="AA61" s="7">
        <v>58</v>
      </c>
      <c r="AB61" t="b">
        <f>OR(Tabla512[[#This Row],[Tiempo_lineal (ns)]]&gt;$L$508,Tabla512[[#This Row],[Tiempo_lineal (ns)]]&lt;$L$509)</f>
        <v>0</v>
      </c>
      <c r="AC61" t="b">
        <f>OR(Tabla512[[#This Row],[Tiempo_normal (ns)]]&gt;$M$508,Tabla512[[#This Row],[Tiempo_normal (ns)]]&lt;$M$509)</f>
        <v>0</v>
      </c>
      <c r="AD61" s="7">
        <v>58</v>
      </c>
      <c r="AE61" t="b">
        <f>OR(Tabla613[[#This Row],[Tiempo_lineal (ns)]]&gt;$O$508,Tabla613[[#This Row],[Tiempo_lineal (ns)]]&lt;$O$509)</f>
        <v>0</v>
      </c>
      <c r="AF61" s="6" t="b">
        <f>OR(Tabla613[[#This Row],[Tiempo_normal (ns)]]&gt;$P$508,Tabla613[[#This Row],[Tiempo_normal (ns)]]&lt;$P$509)</f>
        <v>0</v>
      </c>
    </row>
    <row r="62" spans="2:32" x14ac:dyDescent="0.3">
      <c r="B62">
        <v>59</v>
      </c>
      <c r="C62">
        <v>5479</v>
      </c>
      <c r="D62">
        <v>2948</v>
      </c>
      <c r="E62">
        <v>59</v>
      </c>
      <c r="F62">
        <v>4686</v>
      </c>
      <c r="G62">
        <v>2484</v>
      </c>
      <c r="H62">
        <v>59</v>
      </c>
      <c r="I62">
        <v>6796</v>
      </c>
      <c r="J62">
        <v>5330</v>
      </c>
      <c r="K62">
        <v>59</v>
      </c>
      <c r="L62">
        <v>15567</v>
      </c>
      <c r="M62">
        <v>7054</v>
      </c>
      <c r="N62">
        <v>59</v>
      </c>
      <c r="O62">
        <v>11297</v>
      </c>
      <c r="P62">
        <v>8493</v>
      </c>
      <c r="R62" s="5">
        <v>59</v>
      </c>
      <c r="S62" t="b">
        <f>OR(Tabla19[[#This Row],[Tiempo_lineal (ns)]]&gt;$C$508,Tabla19[[#This Row],[Tiempo_lineal (ns)]]&lt;$C$509)</f>
        <v>0</v>
      </c>
      <c r="T62" t="b">
        <f>OR(Tabla19[[#This Row],[Tiempo_normal (ns)]]&gt;$D$508,Tabla19[[#This Row],[Tiempo_normal (ns)]]&lt;$D$509)</f>
        <v>0</v>
      </c>
      <c r="U62" s="5">
        <v>59</v>
      </c>
      <c r="V62" t="b">
        <f>OR(Tabla310[[#This Row],[Tiempo_lineal (ns)]]&gt;$F$508,Tabla310[[#This Row],[Tiempo_lineal (ns)]]&lt;$F$509)</f>
        <v>0</v>
      </c>
      <c r="W62" t="b">
        <f>OR(Tabla310[[#This Row],[Tiempo_normal (ns)]]&gt;$G$508,Tabla310[[#This Row],[Tiempo_normal (ns)]]&lt;$G$509)</f>
        <v>0</v>
      </c>
      <c r="X62" s="5">
        <v>59</v>
      </c>
      <c r="Y62" t="b">
        <f>OR(Tabla411[[#This Row],[Tiempo_lineal (ns)]]&gt;$I$508,Tabla411[[#This Row],[Tiempo_lineal (ns)]]&lt;$I$509)</f>
        <v>0</v>
      </c>
      <c r="Z62" t="b">
        <f>OR(Tabla411[[#This Row],[Tiempo_normal (ns)]]&gt;$J$508,Tabla411[[#This Row],[Tiempo_normal (ns)]]&lt;$J$509)</f>
        <v>0</v>
      </c>
      <c r="AA62" s="5">
        <v>59</v>
      </c>
      <c r="AB62" t="b">
        <f>OR(Tabla512[[#This Row],[Tiempo_lineal (ns)]]&gt;$L$508,Tabla512[[#This Row],[Tiempo_lineal (ns)]]&lt;$L$509)</f>
        <v>0</v>
      </c>
      <c r="AC62" t="b">
        <f>OR(Tabla512[[#This Row],[Tiempo_normal (ns)]]&gt;$M$508,Tabla512[[#This Row],[Tiempo_normal (ns)]]&lt;$M$509)</f>
        <v>0</v>
      </c>
      <c r="AD62" s="5">
        <v>59</v>
      </c>
      <c r="AE62" t="b">
        <f>OR(Tabla613[[#This Row],[Tiempo_lineal (ns)]]&gt;$O$508,Tabla613[[#This Row],[Tiempo_lineal (ns)]]&lt;$O$509)</f>
        <v>0</v>
      </c>
      <c r="AF62" s="6" t="b">
        <f>OR(Tabla613[[#This Row],[Tiempo_normal (ns)]]&gt;$P$508,Tabla613[[#This Row],[Tiempo_normal (ns)]]&lt;$P$509)</f>
        <v>0</v>
      </c>
    </row>
    <row r="63" spans="2:32" x14ac:dyDescent="0.3">
      <c r="B63">
        <v>60</v>
      </c>
      <c r="C63">
        <v>9660</v>
      </c>
      <c r="D63">
        <v>1325</v>
      </c>
      <c r="E63">
        <v>60</v>
      </c>
      <c r="F63">
        <v>4015</v>
      </c>
      <c r="G63">
        <v>2152</v>
      </c>
      <c r="H63">
        <v>60</v>
      </c>
      <c r="I63">
        <v>7303</v>
      </c>
      <c r="J63">
        <v>4798</v>
      </c>
      <c r="K63">
        <v>60</v>
      </c>
      <c r="L63">
        <v>9832</v>
      </c>
      <c r="M63">
        <v>7466</v>
      </c>
      <c r="N63">
        <v>60</v>
      </c>
      <c r="O63">
        <v>9998</v>
      </c>
      <c r="P63">
        <v>6798</v>
      </c>
      <c r="R63" s="7">
        <v>60</v>
      </c>
      <c r="S63" t="b">
        <f>OR(Tabla19[[#This Row],[Tiempo_lineal (ns)]]&gt;$C$508,Tabla19[[#This Row],[Tiempo_lineal (ns)]]&lt;$C$509)</f>
        <v>1</v>
      </c>
      <c r="T63" t="b">
        <f>OR(Tabla19[[#This Row],[Tiempo_normal (ns)]]&gt;$D$508,Tabla19[[#This Row],[Tiempo_normal (ns)]]&lt;$D$509)</f>
        <v>0</v>
      </c>
      <c r="U63" s="7">
        <v>60</v>
      </c>
      <c r="V63" t="b">
        <f>OR(Tabla310[[#This Row],[Tiempo_lineal (ns)]]&gt;$F$508,Tabla310[[#This Row],[Tiempo_lineal (ns)]]&lt;$F$509)</f>
        <v>0</v>
      </c>
      <c r="W63" t="b">
        <f>OR(Tabla310[[#This Row],[Tiempo_normal (ns)]]&gt;$G$508,Tabla310[[#This Row],[Tiempo_normal (ns)]]&lt;$G$509)</f>
        <v>0</v>
      </c>
      <c r="X63" s="7">
        <v>60</v>
      </c>
      <c r="Y63" t="b">
        <f>OR(Tabla411[[#This Row],[Tiempo_lineal (ns)]]&gt;$I$508,Tabla411[[#This Row],[Tiempo_lineal (ns)]]&lt;$I$509)</f>
        <v>0</v>
      </c>
      <c r="Z63" t="b">
        <f>OR(Tabla411[[#This Row],[Tiempo_normal (ns)]]&gt;$J$508,Tabla411[[#This Row],[Tiempo_normal (ns)]]&lt;$J$509)</f>
        <v>0</v>
      </c>
      <c r="AA63" s="7">
        <v>60</v>
      </c>
      <c r="AB63" t="b">
        <f>OR(Tabla512[[#This Row],[Tiempo_lineal (ns)]]&gt;$L$508,Tabla512[[#This Row],[Tiempo_lineal (ns)]]&lt;$L$509)</f>
        <v>0</v>
      </c>
      <c r="AC63" t="b">
        <f>OR(Tabla512[[#This Row],[Tiempo_normal (ns)]]&gt;$M$508,Tabla512[[#This Row],[Tiempo_normal (ns)]]&lt;$M$509)</f>
        <v>0</v>
      </c>
      <c r="AD63" s="7">
        <v>60</v>
      </c>
      <c r="AE63" t="b">
        <f>OR(Tabla613[[#This Row],[Tiempo_lineal (ns)]]&gt;$O$508,Tabla613[[#This Row],[Tiempo_lineal (ns)]]&lt;$O$509)</f>
        <v>0</v>
      </c>
      <c r="AF63" s="6" t="b">
        <f>OR(Tabla613[[#This Row],[Tiempo_normal (ns)]]&gt;$P$508,Tabla613[[#This Row],[Tiempo_normal (ns)]]&lt;$P$509)</f>
        <v>0</v>
      </c>
    </row>
    <row r="64" spans="2:32" x14ac:dyDescent="0.3">
      <c r="B64">
        <v>61</v>
      </c>
      <c r="C64">
        <v>4903</v>
      </c>
      <c r="D64">
        <v>3771</v>
      </c>
      <c r="E64">
        <v>61</v>
      </c>
      <c r="F64">
        <v>3853</v>
      </c>
      <c r="G64">
        <v>2129</v>
      </c>
      <c r="H64">
        <v>61</v>
      </c>
      <c r="I64">
        <v>7006</v>
      </c>
      <c r="J64">
        <v>5381</v>
      </c>
      <c r="K64">
        <v>61</v>
      </c>
      <c r="L64">
        <v>13035</v>
      </c>
      <c r="M64">
        <v>9268</v>
      </c>
      <c r="N64">
        <v>61</v>
      </c>
      <c r="O64">
        <v>11765</v>
      </c>
      <c r="P64">
        <v>8607</v>
      </c>
      <c r="R64" s="5">
        <v>61</v>
      </c>
      <c r="S64" t="b">
        <f>OR(Tabla19[[#This Row],[Tiempo_lineal (ns)]]&gt;$C$508,Tabla19[[#This Row],[Tiempo_lineal (ns)]]&lt;$C$509)</f>
        <v>0</v>
      </c>
      <c r="T64" t="b">
        <f>OR(Tabla19[[#This Row],[Tiempo_normal (ns)]]&gt;$D$508,Tabla19[[#This Row],[Tiempo_normal (ns)]]&lt;$D$509)</f>
        <v>1</v>
      </c>
      <c r="U64" s="5">
        <v>61</v>
      </c>
      <c r="V64" t="b">
        <f>OR(Tabla310[[#This Row],[Tiempo_lineal (ns)]]&gt;$F$508,Tabla310[[#This Row],[Tiempo_lineal (ns)]]&lt;$F$509)</f>
        <v>0</v>
      </c>
      <c r="W64" t="b">
        <f>OR(Tabla310[[#This Row],[Tiempo_normal (ns)]]&gt;$G$508,Tabla310[[#This Row],[Tiempo_normal (ns)]]&lt;$G$509)</f>
        <v>0</v>
      </c>
      <c r="X64" s="5">
        <v>61</v>
      </c>
      <c r="Y64" t="b">
        <f>OR(Tabla411[[#This Row],[Tiempo_lineal (ns)]]&gt;$I$508,Tabla411[[#This Row],[Tiempo_lineal (ns)]]&lt;$I$509)</f>
        <v>0</v>
      </c>
      <c r="Z64" t="b">
        <f>OR(Tabla411[[#This Row],[Tiempo_normal (ns)]]&gt;$J$508,Tabla411[[#This Row],[Tiempo_normal (ns)]]&lt;$J$509)</f>
        <v>0</v>
      </c>
      <c r="AA64" s="5">
        <v>61</v>
      </c>
      <c r="AB64" t="b">
        <f>OR(Tabla512[[#This Row],[Tiempo_lineal (ns)]]&gt;$L$508,Tabla512[[#This Row],[Tiempo_lineal (ns)]]&lt;$L$509)</f>
        <v>0</v>
      </c>
      <c r="AC64" t="b">
        <f>OR(Tabla512[[#This Row],[Tiempo_normal (ns)]]&gt;$M$508,Tabla512[[#This Row],[Tiempo_normal (ns)]]&lt;$M$509)</f>
        <v>0</v>
      </c>
      <c r="AD64" s="5">
        <v>61</v>
      </c>
      <c r="AE64" t="b">
        <f>OR(Tabla613[[#This Row],[Tiempo_lineal (ns)]]&gt;$O$508,Tabla613[[#This Row],[Tiempo_lineal (ns)]]&lt;$O$509)</f>
        <v>0</v>
      </c>
      <c r="AF64" s="6" t="b">
        <f>OR(Tabla613[[#This Row],[Tiempo_normal (ns)]]&gt;$P$508,Tabla613[[#This Row],[Tiempo_normal (ns)]]&lt;$P$509)</f>
        <v>0</v>
      </c>
    </row>
    <row r="65" spans="2:32" x14ac:dyDescent="0.3">
      <c r="B65">
        <v>62</v>
      </c>
      <c r="C65">
        <v>5470</v>
      </c>
      <c r="D65">
        <v>1925</v>
      </c>
      <c r="E65">
        <v>62</v>
      </c>
      <c r="F65">
        <v>4927</v>
      </c>
      <c r="G65">
        <v>2582</v>
      </c>
      <c r="H65">
        <v>62</v>
      </c>
      <c r="I65">
        <v>6465</v>
      </c>
      <c r="J65">
        <v>6394</v>
      </c>
      <c r="K65">
        <v>62</v>
      </c>
      <c r="L65">
        <v>10435</v>
      </c>
      <c r="M65">
        <v>7419</v>
      </c>
      <c r="N65">
        <v>62</v>
      </c>
      <c r="O65">
        <v>11031</v>
      </c>
      <c r="P65">
        <v>5673</v>
      </c>
      <c r="R65" s="7">
        <v>62</v>
      </c>
      <c r="S65" t="b">
        <f>OR(Tabla19[[#This Row],[Tiempo_lineal (ns)]]&gt;$C$508,Tabla19[[#This Row],[Tiempo_lineal (ns)]]&lt;$C$509)</f>
        <v>0</v>
      </c>
      <c r="T65" t="b">
        <f>OR(Tabla19[[#This Row],[Tiempo_normal (ns)]]&gt;$D$508,Tabla19[[#This Row],[Tiempo_normal (ns)]]&lt;$D$509)</f>
        <v>0</v>
      </c>
      <c r="U65" s="7">
        <v>62</v>
      </c>
      <c r="V65" t="b">
        <f>OR(Tabla310[[#This Row],[Tiempo_lineal (ns)]]&gt;$F$508,Tabla310[[#This Row],[Tiempo_lineal (ns)]]&lt;$F$509)</f>
        <v>0</v>
      </c>
      <c r="W65" t="b">
        <f>OR(Tabla310[[#This Row],[Tiempo_normal (ns)]]&gt;$G$508,Tabla310[[#This Row],[Tiempo_normal (ns)]]&lt;$G$509)</f>
        <v>0</v>
      </c>
      <c r="X65" s="7">
        <v>62</v>
      </c>
      <c r="Y65" t="b">
        <f>OR(Tabla411[[#This Row],[Tiempo_lineal (ns)]]&gt;$I$508,Tabla411[[#This Row],[Tiempo_lineal (ns)]]&lt;$I$509)</f>
        <v>0</v>
      </c>
      <c r="Z65" t="b">
        <f>OR(Tabla411[[#This Row],[Tiempo_normal (ns)]]&gt;$J$508,Tabla411[[#This Row],[Tiempo_normal (ns)]]&lt;$J$509)</f>
        <v>0</v>
      </c>
      <c r="AA65" s="7">
        <v>62</v>
      </c>
      <c r="AB65" t="b">
        <f>OR(Tabla512[[#This Row],[Tiempo_lineal (ns)]]&gt;$L$508,Tabla512[[#This Row],[Tiempo_lineal (ns)]]&lt;$L$509)</f>
        <v>0</v>
      </c>
      <c r="AC65" t="b">
        <f>OR(Tabla512[[#This Row],[Tiempo_normal (ns)]]&gt;$M$508,Tabla512[[#This Row],[Tiempo_normal (ns)]]&lt;$M$509)</f>
        <v>0</v>
      </c>
      <c r="AD65" s="7">
        <v>62</v>
      </c>
      <c r="AE65" t="b">
        <f>OR(Tabla613[[#This Row],[Tiempo_lineal (ns)]]&gt;$O$508,Tabla613[[#This Row],[Tiempo_lineal (ns)]]&lt;$O$509)</f>
        <v>0</v>
      </c>
      <c r="AF65" s="6" t="b">
        <f>OR(Tabla613[[#This Row],[Tiempo_normal (ns)]]&gt;$P$508,Tabla613[[#This Row],[Tiempo_normal (ns)]]&lt;$P$509)</f>
        <v>0</v>
      </c>
    </row>
    <row r="66" spans="2:32" x14ac:dyDescent="0.3">
      <c r="B66">
        <v>63</v>
      </c>
      <c r="C66">
        <v>4905</v>
      </c>
      <c r="D66">
        <v>2380</v>
      </c>
      <c r="E66">
        <v>63</v>
      </c>
      <c r="F66">
        <v>3655</v>
      </c>
      <c r="G66">
        <v>2229</v>
      </c>
      <c r="H66">
        <v>63</v>
      </c>
      <c r="I66">
        <v>6796</v>
      </c>
      <c r="J66">
        <v>10698</v>
      </c>
      <c r="K66">
        <v>63</v>
      </c>
      <c r="L66">
        <v>13188</v>
      </c>
      <c r="M66">
        <v>7090</v>
      </c>
      <c r="N66">
        <v>63</v>
      </c>
      <c r="O66">
        <v>9452</v>
      </c>
      <c r="P66">
        <v>6053</v>
      </c>
      <c r="R66" s="5">
        <v>63</v>
      </c>
      <c r="S66" t="b">
        <f>OR(Tabla19[[#This Row],[Tiempo_lineal (ns)]]&gt;$C$508,Tabla19[[#This Row],[Tiempo_lineal (ns)]]&lt;$C$509)</f>
        <v>0</v>
      </c>
      <c r="T66" t="b">
        <f>OR(Tabla19[[#This Row],[Tiempo_normal (ns)]]&gt;$D$508,Tabla19[[#This Row],[Tiempo_normal (ns)]]&lt;$D$509)</f>
        <v>0</v>
      </c>
      <c r="U66" s="5">
        <v>63</v>
      </c>
      <c r="V66" t="b">
        <f>OR(Tabla310[[#This Row],[Tiempo_lineal (ns)]]&gt;$F$508,Tabla310[[#This Row],[Tiempo_lineal (ns)]]&lt;$F$509)</f>
        <v>0</v>
      </c>
      <c r="W66" t="b">
        <f>OR(Tabla310[[#This Row],[Tiempo_normal (ns)]]&gt;$G$508,Tabla310[[#This Row],[Tiempo_normal (ns)]]&lt;$G$509)</f>
        <v>0</v>
      </c>
      <c r="X66" s="5">
        <v>63</v>
      </c>
      <c r="Y66" t="b">
        <f>OR(Tabla411[[#This Row],[Tiempo_lineal (ns)]]&gt;$I$508,Tabla411[[#This Row],[Tiempo_lineal (ns)]]&lt;$I$509)</f>
        <v>0</v>
      </c>
      <c r="Z66" t="b">
        <f>OR(Tabla411[[#This Row],[Tiempo_normal (ns)]]&gt;$J$508,Tabla411[[#This Row],[Tiempo_normal (ns)]]&lt;$J$509)</f>
        <v>1</v>
      </c>
      <c r="AA66" s="5">
        <v>63</v>
      </c>
      <c r="AB66" t="b">
        <f>OR(Tabla512[[#This Row],[Tiempo_lineal (ns)]]&gt;$L$508,Tabla512[[#This Row],[Tiempo_lineal (ns)]]&lt;$L$509)</f>
        <v>0</v>
      </c>
      <c r="AC66" t="b">
        <f>OR(Tabla512[[#This Row],[Tiempo_normal (ns)]]&gt;$M$508,Tabla512[[#This Row],[Tiempo_normal (ns)]]&lt;$M$509)</f>
        <v>0</v>
      </c>
      <c r="AD66" s="5">
        <v>63</v>
      </c>
      <c r="AE66" t="b">
        <f>OR(Tabla613[[#This Row],[Tiempo_lineal (ns)]]&gt;$O$508,Tabla613[[#This Row],[Tiempo_lineal (ns)]]&lt;$O$509)</f>
        <v>0</v>
      </c>
      <c r="AF66" s="6" t="b">
        <f>OR(Tabla613[[#This Row],[Tiempo_normal (ns)]]&gt;$P$508,Tabla613[[#This Row],[Tiempo_normal (ns)]]&lt;$P$509)</f>
        <v>0</v>
      </c>
    </row>
    <row r="67" spans="2:32" x14ac:dyDescent="0.3">
      <c r="B67">
        <v>64</v>
      </c>
      <c r="C67">
        <v>4904</v>
      </c>
      <c r="D67">
        <v>2898</v>
      </c>
      <c r="E67">
        <v>64</v>
      </c>
      <c r="F67">
        <v>7962</v>
      </c>
      <c r="G67">
        <v>2498</v>
      </c>
      <c r="H67">
        <v>64</v>
      </c>
      <c r="I67">
        <v>13996</v>
      </c>
      <c r="J67">
        <v>9881</v>
      </c>
      <c r="K67">
        <v>64</v>
      </c>
      <c r="L67">
        <v>13616</v>
      </c>
      <c r="M67">
        <v>7555</v>
      </c>
      <c r="N67">
        <v>64</v>
      </c>
      <c r="O67">
        <v>12941</v>
      </c>
      <c r="P67">
        <v>9966</v>
      </c>
      <c r="R67" s="7">
        <v>64</v>
      </c>
      <c r="S67" t="b">
        <f>OR(Tabla19[[#This Row],[Tiempo_lineal (ns)]]&gt;$C$508,Tabla19[[#This Row],[Tiempo_lineal (ns)]]&lt;$C$509)</f>
        <v>0</v>
      </c>
      <c r="T67" t="b">
        <f>OR(Tabla19[[#This Row],[Tiempo_normal (ns)]]&gt;$D$508,Tabla19[[#This Row],[Tiempo_normal (ns)]]&lt;$D$509)</f>
        <v>0</v>
      </c>
      <c r="U67" s="7">
        <v>64</v>
      </c>
      <c r="V67" t="b">
        <f>OR(Tabla310[[#This Row],[Tiempo_lineal (ns)]]&gt;$F$508,Tabla310[[#This Row],[Tiempo_lineal (ns)]]&lt;$F$509)</f>
        <v>0</v>
      </c>
      <c r="W67" t="b">
        <f>OR(Tabla310[[#This Row],[Tiempo_normal (ns)]]&gt;$G$508,Tabla310[[#This Row],[Tiempo_normal (ns)]]&lt;$G$509)</f>
        <v>0</v>
      </c>
      <c r="X67" s="7">
        <v>64</v>
      </c>
      <c r="Y67" t="b">
        <f>OR(Tabla411[[#This Row],[Tiempo_lineal (ns)]]&gt;$I$508,Tabla411[[#This Row],[Tiempo_lineal (ns)]]&lt;$I$509)</f>
        <v>1</v>
      </c>
      <c r="Z67" t="b">
        <f>OR(Tabla411[[#This Row],[Tiempo_normal (ns)]]&gt;$J$508,Tabla411[[#This Row],[Tiempo_normal (ns)]]&lt;$J$509)</f>
        <v>0</v>
      </c>
      <c r="AA67" s="7">
        <v>64</v>
      </c>
      <c r="AB67" t="b">
        <f>OR(Tabla512[[#This Row],[Tiempo_lineal (ns)]]&gt;$L$508,Tabla512[[#This Row],[Tiempo_lineal (ns)]]&lt;$L$509)</f>
        <v>0</v>
      </c>
      <c r="AC67" t="b">
        <f>OR(Tabla512[[#This Row],[Tiempo_normal (ns)]]&gt;$M$508,Tabla512[[#This Row],[Tiempo_normal (ns)]]&lt;$M$509)</f>
        <v>0</v>
      </c>
      <c r="AD67" s="7">
        <v>64</v>
      </c>
      <c r="AE67" t="b">
        <f>OR(Tabla613[[#This Row],[Tiempo_lineal (ns)]]&gt;$O$508,Tabla613[[#This Row],[Tiempo_lineal (ns)]]&lt;$O$509)</f>
        <v>0</v>
      </c>
      <c r="AF67" s="6" t="b">
        <f>OR(Tabla613[[#This Row],[Tiempo_normal (ns)]]&gt;$P$508,Tabla613[[#This Row],[Tiempo_normal (ns)]]&lt;$P$509)</f>
        <v>0</v>
      </c>
    </row>
    <row r="68" spans="2:32" x14ac:dyDescent="0.3">
      <c r="B68">
        <v>65</v>
      </c>
      <c r="C68">
        <v>6439</v>
      </c>
      <c r="D68">
        <v>2149</v>
      </c>
      <c r="E68">
        <v>65</v>
      </c>
      <c r="F68">
        <v>5633</v>
      </c>
      <c r="G68">
        <v>2531</v>
      </c>
      <c r="H68">
        <v>65</v>
      </c>
      <c r="I68">
        <v>9386</v>
      </c>
      <c r="J68">
        <v>4194</v>
      </c>
      <c r="K68">
        <v>65</v>
      </c>
      <c r="L68">
        <v>9831</v>
      </c>
      <c r="M68">
        <v>7046</v>
      </c>
      <c r="N68">
        <v>65</v>
      </c>
      <c r="O68">
        <v>10290</v>
      </c>
      <c r="P68">
        <v>6937</v>
      </c>
      <c r="R68" s="5">
        <v>65</v>
      </c>
      <c r="S68" t="b">
        <f>OR(Tabla19[[#This Row],[Tiempo_lineal (ns)]]&gt;$C$508,Tabla19[[#This Row],[Tiempo_lineal (ns)]]&lt;$C$509)</f>
        <v>0</v>
      </c>
      <c r="T68" t="b">
        <f>OR(Tabla19[[#This Row],[Tiempo_normal (ns)]]&gt;$D$508,Tabla19[[#This Row],[Tiempo_normal (ns)]]&lt;$D$509)</f>
        <v>0</v>
      </c>
      <c r="U68" s="5">
        <v>65</v>
      </c>
      <c r="V68" t="b">
        <f>OR(Tabla310[[#This Row],[Tiempo_lineal (ns)]]&gt;$F$508,Tabla310[[#This Row],[Tiempo_lineal (ns)]]&lt;$F$509)</f>
        <v>0</v>
      </c>
      <c r="W68" t="b">
        <f>OR(Tabla310[[#This Row],[Tiempo_normal (ns)]]&gt;$G$508,Tabla310[[#This Row],[Tiempo_normal (ns)]]&lt;$G$509)</f>
        <v>0</v>
      </c>
      <c r="X68" s="5">
        <v>65</v>
      </c>
      <c r="Y68" t="b">
        <f>OR(Tabla411[[#This Row],[Tiempo_lineal (ns)]]&gt;$I$508,Tabla411[[#This Row],[Tiempo_lineal (ns)]]&lt;$I$509)</f>
        <v>0</v>
      </c>
      <c r="Z68" t="b">
        <f>OR(Tabla411[[#This Row],[Tiempo_normal (ns)]]&gt;$J$508,Tabla411[[#This Row],[Tiempo_normal (ns)]]&lt;$J$509)</f>
        <v>0</v>
      </c>
      <c r="AA68" s="5">
        <v>65</v>
      </c>
      <c r="AB68" t="b">
        <f>OR(Tabla512[[#This Row],[Tiempo_lineal (ns)]]&gt;$L$508,Tabla512[[#This Row],[Tiempo_lineal (ns)]]&lt;$L$509)</f>
        <v>0</v>
      </c>
      <c r="AC68" t="b">
        <f>OR(Tabla512[[#This Row],[Tiempo_normal (ns)]]&gt;$M$508,Tabla512[[#This Row],[Tiempo_normal (ns)]]&lt;$M$509)</f>
        <v>0</v>
      </c>
      <c r="AD68" s="5">
        <v>65</v>
      </c>
      <c r="AE68" t="b">
        <f>OR(Tabla613[[#This Row],[Tiempo_lineal (ns)]]&gt;$O$508,Tabla613[[#This Row],[Tiempo_lineal (ns)]]&lt;$O$509)</f>
        <v>0</v>
      </c>
      <c r="AF68" s="6" t="b">
        <f>OR(Tabla613[[#This Row],[Tiempo_normal (ns)]]&gt;$P$508,Tabla613[[#This Row],[Tiempo_normal (ns)]]&lt;$P$509)</f>
        <v>0</v>
      </c>
    </row>
    <row r="69" spans="2:32" x14ac:dyDescent="0.3">
      <c r="B69">
        <v>66</v>
      </c>
      <c r="C69">
        <v>5288</v>
      </c>
      <c r="D69">
        <v>2353</v>
      </c>
      <c r="E69">
        <v>66</v>
      </c>
      <c r="F69">
        <v>6271</v>
      </c>
      <c r="G69">
        <v>1745</v>
      </c>
      <c r="H69">
        <v>66</v>
      </c>
      <c r="I69">
        <v>8333</v>
      </c>
      <c r="J69">
        <v>5286</v>
      </c>
      <c r="K69">
        <v>66</v>
      </c>
      <c r="L69">
        <v>11270</v>
      </c>
      <c r="M69">
        <v>7630</v>
      </c>
      <c r="N69">
        <v>66</v>
      </c>
      <c r="O69">
        <v>9571</v>
      </c>
      <c r="P69">
        <v>5511</v>
      </c>
      <c r="R69" s="7">
        <v>66</v>
      </c>
      <c r="S69" t="b">
        <f>OR(Tabla19[[#This Row],[Tiempo_lineal (ns)]]&gt;$C$508,Tabla19[[#This Row],[Tiempo_lineal (ns)]]&lt;$C$509)</f>
        <v>0</v>
      </c>
      <c r="T69" t="b">
        <f>OR(Tabla19[[#This Row],[Tiempo_normal (ns)]]&gt;$D$508,Tabla19[[#This Row],[Tiempo_normal (ns)]]&lt;$D$509)</f>
        <v>0</v>
      </c>
      <c r="U69" s="7">
        <v>66</v>
      </c>
      <c r="V69" t="b">
        <f>OR(Tabla310[[#This Row],[Tiempo_lineal (ns)]]&gt;$F$508,Tabla310[[#This Row],[Tiempo_lineal (ns)]]&lt;$F$509)</f>
        <v>0</v>
      </c>
      <c r="W69" t="b">
        <f>OR(Tabla310[[#This Row],[Tiempo_normal (ns)]]&gt;$G$508,Tabla310[[#This Row],[Tiempo_normal (ns)]]&lt;$G$509)</f>
        <v>0</v>
      </c>
      <c r="X69" s="7">
        <v>66</v>
      </c>
      <c r="Y69" t="b">
        <f>OR(Tabla411[[#This Row],[Tiempo_lineal (ns)]]&gt;$I$508,Tabla411[[#This Row],[Tiempo_lineal (ns)]]&lt;$I$509)</f>
        <v>0</v>
      </c>
      <c r="Z69" t="b">
        <f>OR(Tabla411[[#This Row],[Tiempo_normal (ns)]]&gt;$J$508,Tabla411[[#This Row],[Tiempo_normal (ns)]]&lt;$J$509)</f>
        <v>0</v>
      </c>
      <c r="AA69" s="7">
        <v>66</v>
      </c>
      <c r="AB69" t="b">
        <f>OR(Tabla512[[#This Row],[Tiempo_lineal (ns)]]&gt;$L$508,Tabla512[[#This Row],[Tiempo_lineal (ns)]]&lt;$L$509)</f>
        <v>0</v>
      </c>
      <c r="AC69" t="b">
        <f>OR(Tabla512[[#This Row],[Tiempo_normal (ns)]]&gt;$M$508,Tabla512[[#This Row],[Tiempo_normal (ns)]]&lt;$M$509)</f>
        <v>0</v>
      </c>
      <c r="AD69" s="7">
        <v>66</v>
      </c>
      <c r="AE69" t="b">
        <f>OR(Tabla613[[#This Row],[Tiempo_lineal (ns)]]&gt;$O$508,Tabla613[[#This Row],[Tiempo_lineal (ns)]]&lt;$O$509)</f>
        <v>0</v>
      </c>
      <c r="AF69" s="6" t="b">
        <f>OR(Tabla613[[#This Row],[Tiempo_normal (ns)]]&gt;$P$508,Tabla613[[#This Row],[Tiempo_normal (ns)]]&lt;$P$509)</f>
        <v>0</v>
      </c>
    </row>
    <row r="70" spans="2:32" x14ac:dyDescent="0.3">
      <c r="B70">
        <v>67</v>
      </c>
      <c r="C70">
        <v>5477</v>
      </c>
      <c r="D70">
        <v>1490</v>
      </c>
      <c r="E70">
        <v>67</v>
      </c>
      <c r="F70">
        <v>4008</v>
      </c>
      <c r="G70">
        <v>3769</v>
      </c>
      <c r="H70">
        <v>67</v>
      </c>
      <c r="I70">
        <v>10853</v>
      </c>
      <c r="J70">
        <v>5691</v>
      </c>
      <c r="K70">
        <v>67</v>
      </c>
      <c r="L70">
        <v>13226</v>
      </c>
      <c r="M70">
        <v>5751</v>
      </c>
      <c r="N70">
        <v>67</v>
      </c>
      <c r="O70">
        <v>10082</v>
      </c>
      <c r="P70">
        <v>8001</v>
      </c>
      <c r="R70" s="5">
        <v>67</v>
      </c>
      <c r="S70" t="b">
        <f>OR(Tabla19[[#This Row],[Tiempo_lineal (ns)]]&gt;$C$508,Tabla19[[#This Row],[Tiempo_lineal (ns)]]&lt;$C$509)</f>
        <v>0</v>
      </c>
      <c r="T70" t="b">
        <f>OR(Tabla19[[#This Row],[Tiempo_normal (ns)]]&gt;$D$508,Tabla19[[#This Row],[Tiempo_normal (ns)]]&lt;$D$509)</f>
        <v>0</v>
      </c>
      <c r="U70" s="5">
        <v>67</v>
      </c>
      <c r="V70" t="b">
        <f>OR(Tabla310[[#This Row],[Tiempo_lineal (ns)]]&gt;$F$508,Tabla310[[#This Row],[Tiempo_lineal (ns)]]&lt;$F$509)</f>
        <v>0</v>
      </c>
      <c r="W70" t="b">
        <f>OR(Tabla310[[#This Row],[Tiempo_normal (ns)]]&gt;$G$508,Tabla310[[#This Row],[Tiempo_normal (ns)]]&lt;$G$509)</f>
        <v>0</v>
      </c>
      <c r="X70" s="5">
        <v>67</v>
      </c>
      <c r="Y70" t="b">
        <f>OR(Tabla411[[#This Row],[Tiempo_lineal (ns)]]&gt;$I$508,Tabla411[[#This Row],[Tiempo_lineal (ns)]]&lt;$I$509)</f>
        <v>0</v>
      </c>
      <c r="Z70" t="b">
        <f>OR(Tabla411[[#This Row],[Tiempo_normal (ns)]]&gt;$J$508,Tabla411[[#This Row],[Tiempo_normal (ns)]]&lt;$J$509)</f>
        <v>0</v>
      </c>
      <c r="AA70" s="5">
        <v>67</v>
      </c>
      <c r="AB70" t="b">
        <f>OR(Tabla512[[#This Row],[Tiempo_lineal (ns)]]&gt;$L$508,Tabla512[[#This Row],[Tiempo_lineal (ns)]]&lt;$L$509)</f>
        <v>0</v>
      </c>
      <c r="AC70" t="b">
        <f>OR(Tabla512[[#This Row],[Tiempo_normal (ns)]]&gt;$M$508,Tabla512[[#This Row],[Tiempo_normal (ns)]]&lt;$M$509)</f>
        <v>0</v>
      </c>
      <c r="AD70" s="5">
        <v>67</v>
      </c>
      <c r="AE70" t="b">
        <f>OR(Tabla613[[#This Row],[Tiempo_lineal (ns)]]&gt;$O$508,Tabla613[[#This Row],[Tiempo_lineal (ns)]]&lt;$O$509)</f>
        <v>0</v>
      </c>
      <c r="AF70" s="6" t="b">
        <f>OR(Tabla613[[#This Row],[Tiempo_normal (ns)]]&gt;$P$508,Tabla613[[#This Row],[Tiempo_normal (ns)]]&lt;$P$509)</f>
        <v>0</v>
      </c>
    </row>
    <row r="71" spans="2:32" x14ac:dyDescent="0.3">
      <c r="B71">
        <v>68</v>
      </c>
      <c r="C71">
        <v>3662</v>
      </c>
      <c r="D71">
        <v>1249</v>
      </c>
      <c r="E71">
        <v>68</v>
      </c>
      <c r="F71">
        <v>3711</v>
      </c>
      <c r="G71">
        <v>2566</v>
      </c>
      <c r="H71">
        <v>68</v>
      </c>
      <c r="I71">
        <v>7904</v>
      </c>
      <c r="J71">
        <v>6061</v>
      </c>
      <c r="K71">
        <v>68</v>
      </c>
      <c r="L71">
        <v>14378</v>
      </c>
      <c r="M71">
        <v>13199</v>
      </c>
      <c r="N71">
        <v>68</v>
      </c>
      <c r="O71">
        <v>14618</v>
      </c>
      <c r="P71">
        <v>7417</v>
      </c>
      <c r="R71" s="7">
        <v>68</v>
      </c>
      <c r="S71" t="b">
        <f>OR(Tabla19[[#This Row],[Tiempo_lineal (ns)]]&gt;$C$508,Tabla19[[#This Row],[Tiempo_lineal (ns)]]&lt;$C$509)</f>
        <v>0</v>
      </c>
      <c r="T71" t="b">
        <f>OR(Tabla19[[#This Row],[Tiempo_normal (ns)]]&gt;$D$508,Tabla19[[#This Row],[Tiempo_normal (ns)]]&lt;$D$509)</f>
        <v>0</v>
      </c>
      <c r="U71" s="7">
        <v>68</v>
      </c>
      <c r="V71" t="b">
        <f>OR(Tabla310[[#This Row],[Tiempo_lineal (ns)]]&gt;$F$508,Tabla310[[#This Row],[Tiempo_lineal (ns)]]&lt;$F$509)</f>
        <v>0</v>
      </c>
      <c r="W71" t="b">
        <f>OR(Tabla310[[#This Row],[Tiempo_normal (ns)]]&gt;$G$508,Tabla310[[#This Row],[Tiempo_normal (ns)]]&lt;$G$509)</f>
        <v>0</v>
      </c>
      <c r="X71" s="7">
        <v>68</v>
      </c>
      <c r="Y71" t="b">
        <f>OR(Tabla411[[#This Row],[Tiempo_lineal (ns)]]&gt;$I$508,Tabla411[[#This Row],[Tiempo_lineal (ns)]]&lt;$I$509)</f>
        <v>0</v>
      </c>
      <c r="Z71" t="b">
        <f>OR(Tabla411[[#This Row],[Tiempo_normal (ns)]]&gt;$J$508,Tabla411[[#This Row],[Tiempo_normal (ns)]]&lt;$J$509)</f>
        <v>0</v>
      </c>
      <c r="AA71" s="7">
        <v>68</v>
      </c>
      <c r="AB71" t="b">
        <f>OR(Tabla512[[#This Row],[Tiempo_lineal (ns)]]&gt;$L$508,Tabla512[[#This Row],[Tiempo_lineal (ns)]]&lt;$L$509)</f>
        <v>0</v>
      </c>
      <c r="AC71" t="b">
        <f>OR(Tabla512[[#This Row],[Tiempo_normal (ns)]]&gt;$M$508,Tabla512[[#This Row],[Tiempo_normal (ns)]]&lt;$M$509)</f>
        <v>1</v>
      </c>
      <c r="AD71" s="7">
        <v>68</v>
      </c>
      <c r="AE71" t="b">
        <f>OR(Tabla613[[#This Row],[Tiempo_lineal (ns)]]&gt;$O$508,Tabla613[[#This Row],[Tiempo_lineal (ns)]]&lt;$O$509)</f>
        <v>0</v>
      </c>
      <c r="AF71" s="6" t="b">
        <f>OR(Tabla613[[#This Row],[Tiempo_normal (ns)]]&gt;$P$508,Tabla613[[#This Row],[Tiempo_normal (ns)]]&lt;$P$509)</f>
        <v>0</v>
      </c>
    </row>
    <row r="72" spans="2:32" x14ac:dyDescent="0.3">
      <c r="B72">
        <v>69</v>
      </c>
      <c r="C72">
        <v>3376</v>
      </c>
      <c r="D72">
        <v>1994</v>
      </c>
      <c r="E72">
        <v>69</v>
      </c>
      <c r="F72">
        <v>5445</v>
      </c>
      <c r="G72">
        <v>2593</v>
      </c>
      <c r="H72">
        <v>69</v>
      </c>
      <c r="I72">
        <v>17334</v>
      </c>
      <c r="J72">
        <v>4420</v>
      </c>
      <c r="K72">
        <v>69</v>
      </c>
      <c r="L72">
        <v>9775</v>
      </c>
      <c r="M72">
        <v>15823</v>
      </c>
      <c r="N72">
        <v>69</v>
      </c>
      <c r="O72">
        <v>11518</v>
      </c>
      <c r="P72">
        <v>6326</v>
      </c>
      <c r="R72" s="5">
        <v>69</v>
      </c>
      <c r="S72" t="b">
        <f>OR(Tabla19[[#This Row],[Tiempo_lineal (ns)]]&gt;$C$508,Tabla19[[#This Row],[Tiempo_lineal (ns)]]&lt;$C$509)</f>
        <v>0</v>
      </c>
      <c r="T72" t="b">
        <f>OR(Tabla19[[#This Row],[Tiempo_normal (ns)]]&gt;$D$508,Tabla19[[#This Row],[Tiempo_normal (ns)]]&lt;$D$509)</f>
        <v>0</v>
      </c>
      <c r="U72" s="5">
        <v>69</v>
      </c>
      <c r="V72" t="b">
        <f>OR(Tabla310[[#This Row],[Tiempo_lineal (ns)]]&gt;$F$508,Tabla310[[#This Row],[Tiempo_lineal (ns)]]&lt;$F$509)</f>
        <v>0</v>
      </c>
      <c r="W72" t="b">
        <f>OR(Tabla310[[#This Row],[Tiempo_normal (ns)]]&gt;$G$508,Tabla310[[#This Row],[Tiempo_normal (ns)]]&lt;$G$509)</f>
        <v>0</v>
      </c>
      <c r="X72" s="5">
        <v>69</v>
      </c>
      <c r="Y72" t="b">
        <f>OR(Tabla411[[#This Row],[Tiempo_lineal (ns)]]&gt;$I$508,Tabla411[[#This Row],[Tiempo_lineal (ns)]]&lt;$I$509)</f>
        <v>1</v>
      </c>
      <c r="Z72" t="b">
        <f>OR(Tabla411[[#This Row],[Tiempo_normal (ns)]]&gt;$J$508,Tabla411[[#This Row],[Tiempo_normal (ns)]]&lt;$J$509)</f>
        <v>0</v>
      </c>
      <c r="AA72" s="5">
        <v>69</v>
      </c>
      <c r="AB72" t="b">
        <f>OR(Tabla512[[#This Row],[Tiempo_lineal (ns)]]&gt;$L$508,Tabla512[[#This Row],[Tiempo_lineal (ns)]]&lt;$L$509)</f>
        <v>0</v>
      </c>
      <c r="AC72" t="b">
        <f>OR(Tabla512[[#This Row],[Tiempo_normal (ns)]]&gt;$M$508,Tabla512[[#This Row],[Tiempo_normal (ns)]]&lt;$M$509)</f>
        <v>1</v>
      </c>
      <c r="AD72" s="5">
        <v>69</v>
      </c>
      <c r="AE72" t="b">
        <f>OR(Tabla613[[#This Row],[Tiempo_lineal (ns)]]&gt;$O$508,Tabla613[[#This Row],[Tiempo_lineal (ns)]]&lt;$O$509)</f>
        <v>0</v>
      </c>
      <c r="AF72" s="6" t="b">
        <f>OR(Tabla613[[#This Row],[Tiempo_normal (ns)]]&gt;$P$508,Tabla613[[#This Row],[Tiempo_normal (ns)]]&lt;$P$509)</f>
        <v>0</v>
      </c>
    </row>
    <row r="73" spans="2:32" x14ac:dyDescent="0.3">
      <c r="B73">
        <v>70</v>
      </c>
      <c r="C73">
        <v>3951</v>
      </c>
      <c r="D73">
        <v>1013</v>
      </c>
      <c r="E73">
        <v>70</v>
      </c>
      <c r="F73">
        <v>7385</v>
      </c>
      <c r="G73">
        <v>5076</v>
      </c>
      <c r="H73">
        <v>70</v>
      </c>
      <c r="I73">
        <v>8490</v>
      </c>
      <c r="J73">
        <v>4512</v>
      </c>
      <c r="K73">
        <v>70</v>
      </c>
      <c r="L73">
        <v>10343</v>
      </c>
      <c r="M73">
        <v>8328</v>
      </c>
      <c r="N73">
        <v>70</v>
      </c>
      <c r="O73">
        <v>9621</v>
      </c>
      <c r="P73">
        <v>6755</v>
      </c>
      <c r="R73" s="7">
        <v>70</v>
      </c>
      <c r="S73" t="b">
        <f>OR(Tabla19[[#This Row],[Tiempo_lineal (ns)]]&gt;$C$508,Tabla19[[#This Row],[Tiempo_lineal (ns)]]&lt;$C$509)</f>
        <v>0</v>
      </c>
      <c r="T73" t="b">
        <f>OR(Tabla19[[#This Row],[Tiempo_normal (ns)]]&gt;$D$508,Tabla19[[#This Row],[Tiempo_normal (ns)]]&lt;$D$509)</f>
        <v>0</v>
      </c>
      <c r="U73" s="7">
        <v>70</v>
      </c>
      <c r="V73" t="b">
        <f>OR(Tabla310[[#This Row],[Tiempo_lineal (ns)]]&gt;$F$508,Tabla310[[#This Row],[Tiempo_lineal (ns)]]&lt;$F$509)</f>
        <v>0</v>
      </c>
      <c r="W73" t="b">
        <f>OR(Tabla310[[#This Row],[Tiempo_normal (ns)]]&gt;$G$508,Tabla310[[#This Row],[Tiempo_normal (ns)]]&lt;$G$509)</f>
        <v>0</v>
      </c>
      <c r="X73" s="7">
        <v>70</v>
      </c>
      <c r="Y73" t="b">
        <f>OR(Tabla411[[#This Row],[Tiempo_lineal (ns)]]&gt;$I$508,Tabla411[[#This Row],[Tiempo_lineal (ns)]]&lt;$I$509)</f>
        <v>0</v>
      </c>
      <c r="Z73" t="b">
        <f>OR(Tabla411[[#This Row],[Tiempo_normal (ns)]]&gt;$J$508,Tabla411[[#This Row],[Tiempo_normal (ns)]]&lt;$J$509)</f>
        <v>0</v>
      </c>
      <c r="AA73" s="7">
        <v>70</v>
      </c>
      <c r="AB73" t="b">
        <f>OR(Tabla512[[#This Row],[Tiempo_lineal (ns)]]&gt;$L$508,Tabla512[[#This Row],[Tiempo_lineal (ns)]]&lt;$L$509)</f>
        <v>0</v>
      </c>
      <c r="AC73" t="b">
        <f>OR(Tabla512[[#This Row],[Tiempo_normal (ns)]]&gt;$M$508,Tabla512[[#This Row],[Tiempo_normal (ns)]]&lt;$M$509)</f>
        <v>0</v>
      </c>
      <c r="AD73" s="7">
        <v>70</v>
      </c>
      <c r="AE73" t="b">
        <f>OR(Tabla613[[#This Row],[Tiempo_lineal (ns)]]&gt;$O$508,Tabla613[[#This Row],[Tiempo_lineal (ns)]]&lt;$O$509)</f>
        <v>0</v>
      </c>
      <c r="AF73" s="6" t="b">
        <f>OR(Tabla613[[#This Row],[Tiempo_normal (ns)]]&gt;$P$508,Tabla613[[#This Row],[Tiempo_normal (ns)]]&lt;$P$509)</f>
        <v>0</v>
      </c>
    </row>
    <row r="74" spans="2:32" x14ac:dyDescent="0.3">
      <c r="B74">
        <v>71</v>
      </c>
      <c r="C74">
        <v>3174</v>
      </c>
      <c r="D74">
        <v>1240</v>
      </c>
      <c r="E74">
        <v>71</v>
      </c>
      <c r="F74">
        <v>4713</v>
      </c>
      <c r="G74">
        <v>1957</v>
      </c>
      <c r="H74">
        <v>71</v>
      </c>
      <c r="I74">
        <v>8072</v>
      </c>
      <c r="J74">
        <v>6001</v>
      </c>
      <c r="K74">
        <v>71</v>
      </c>
      <c r="L74">
        <v>9624</v>
      </c>
      <c r="M74">
        <v>7032</v>
      </c>
      <c r="N74">
        <v>71</v>
      </c>
      <c r="O74">
        <v>10310</v>
      </c>
      <c r="P74">
        <v>6527</v>
      </c>
      <c r="R74" s="5">
        <v>71</v>
      </c>
      <c r="S74" t="b">
        <f>OR(Tabla19[[#This Row],[Tiempo_lineal (ns)]]&gt;$C$508,Tabla19[[#This Row],[Tiempo_lineal (ns)]]&lt;$C$509)</f>
        <v>0</v>
      </c>
      <c r="T74" t="b">
        <f>OR(Tabla19[[#This Row],[Tiempo_normal (ns)]]&gt;$D$508,Tabla19[[#This Row],[Tiempo_normal (ns)]]&lt;$D$509)</f>
        <v>0</v>
      </c>
      <c r="U74" s="5">
        <v>71</v>
      </c>
      <c r="V74" t="b">
        <f>OR(Tabla310[[#This Row],[Tiempo_lineal (ns)]]&gt;$F$508,Tabla310[[#This Row],[Tiempo_lineal (ns)]]&lt;$F$509)</f>
        <v>0</v>
      </c>
      <c r="W74" t="b">
        <f>OR(Tabla310[[#This Row],[Tiempo_normal (ns)]]&gt;$G$508,Tabla310[[#This Row],[Tiempo_normal (ns)]]&lt;$G$509)</f>
        <v>0</v>
      </c>
      <c r="X74" s="5">
        <v>71</v>
      </c>
      <c r="Y74" t="b">
        <f>OR(Tabla411[[#This Row],[Tiempo_lineal (ns)]]&gt;$I$508,Tabla411[[#This Row],[Tiempo_lineal (ns)]]&lt;$I$509)</f>
        <v>0</v>
      </c>
      <c r="Z74" t="b">
        <f>OR(Tabla411[[#This Row],[Tiempo_normal (ns)]]&gt;$J$508,Tabla411[[#This Row],[Tiempo_normal (ns)]]&lt;$J$509)</f>
        <v>0</v>
      </c>
      <c r="AA74" s="5">
        <v>71</v>
      </c>
      <c r="AB74" t="b">
        <f>OR(Tabla512[[#This Row],[Tiempo_lineal (ns)]]&gt;$L$508,Tabla512[[#This Row],[Tiempo_lineal (ns)]]&lt;$L$509)</f>
        <v>0</v>
      </c>
      <c r="AC74" t="b">
        <f>OR(Tabla512[[#This Row],[Tiempo_normal (ns)]]&gt;$M$508,Tabla512[[#This Row],[Tiempo_normal (ns)]]&lt;$M$509)</f>
        <v>0</v>
      </c>
      <c r="AD74" s="5">
        <v>71</v>
      </c>
      <c r="AE74" t="b">
        <f>OR(Tabla613[[#This Row],[Tiempo_lineal (ns)]]&gt;$O$508,Tabla613[[#This Row],[Tiempo_lineal (ns)]]&lt;$O$509)</f>
        <v>0</v>
      </c>
      <c r="AF74" s="6" t="b">
        <f>OR(Tabla613[[#This Row],[Tiempo_normal (ns)]]&gt;$P$508,Tabla613[[#This Row],[Tiempo_normal (ns)]]&lt;$P$509)</f>
        <v>0</v>
      </c>
    </row>
    <row r="75" spans="2:32" x14ac:dyDescent="0.3">
      <c r="B75">
        <v>72</v>
      </c>
      <c r="C75">
        <v>2865</v>
      </c>
      <c r="D75">
        <v>2440</v>
      </c>
      <c r="E75">
        <v>72</v>
      </c>
      <c r="F75">
        <v>4665</v>
      </c>
      <c r="G75">
        <v>3711</v>
      </c>
      <c r="H75">
        <v>72</v>
      </c>
      <c r="I75">
        <v>7125</v>
      </c>
      <c r="J75">
        <v>4625</v>
      </c>
      <c r="K75">
        <v>72</v>
      </c>
      <c r="L75">
        <v>10687</v>
      </c>
      <c r="M75">
        <v>6677</v>
      </c>
      <c r="N75">
        <v>72</v>
      </c>
      <c r="O75">
        <v>9502</v>
      </c>
      <c r="P75">
        <v>8476</v>
      </c>
      <c r="R75" s="7">
        <v>72</v>
      </c>
      <c r="S75" t="b">
        <f>OR(Tabla19[[#This Row],[Tiempo_lineal (ns)]]&gt;$C$508,Tabla19[[#This Row],[Tiempo_lineal (ns)]]&lt;$C$509)</f>
        <v>0</v>
      </c>
      <c r="T75" t="b">
        <f>OR(Tabla19[[#This Row],[Tiempo_normal (ns)]]&gt;$D$508,Tabla19[[#This Row],[Tiempo_normal (ns)]]&lt;$D$509)</f>
        <v>0</v>
      </c>
      <c r="U75" s="7">
        <v>72</v>
      </c>
      <c r="V75" t="b">
        <f>OR(Tabla310[[#This Row],[Tiempo_lineal (ns)]]&gt;$F$508,Tabla310[[#This Row],[Tiempo_lineal (ns)]]&lt;$F$509)</f>
        <v>0</v>
      </c>
      <c r="W75" t="b">
        <f>OR(Tabla310[[#This Row],[Tiempo_normal (ns)]]&gt;$G$508,Tabla310[[#This Row],[Tiempo_normal (ns)]]&lt;$G$509)</f>
        <v>0</v>
      </c>
      <c r="X75" s="7">
        <v>72</v>
      </c>
      <c r="Y75" t="b">
        <f>OR(Tabla411[[#This Row],[Tiempo_lineal (ns)]]&gt;$I$508,Tabla411[[#This Row],[Tiempo_lineal (ns)]]&lt;$I$509)</f>
        <v>0</v>
      </c>
      <c r="Z75" t="b">
        <f>OR(Tabla411[[#This Row],[Tiempo_normal (ns)]]&gt;$J$508,Tabla411[[#This Row],[Tiempo_normal (ns)]]&lt;$J$509)</f>
        <v>0</v>
      </c>
      <c r="AA75" s="7">
        <v>72</v>
      </c>
      <c r="AB75" t="b">
        <f>OR(Tabla512[[#This Row],[Tiempo_lineal (ns)]]&gt;$L$508,Tabla512[[#This Row],[Tiempo_lineal (ns)]]&lt;$L$509)</f>
        <v>0</v>
      </c>
      <c r="AC75" t="b">
        <f>OR(Tabla512[[#This Row],[Tiempo_normal (ns)]]&gt;$M$508,Tabla512[[#This Row],[Tiempo_normal (ns)]]&lt;$M$509)</f>
        <v>0</v>
      </c>
      <c r="AD75" s="7">
        <v>72</v>
      </c>
      <c r="AE75" t="b">
        <f>OR(Tabla613[[#This Row],[Tiempo_lineal (ns)]]&gt;$O$508,Tabla613[[#This Row],[Tiempo_lineal (ns)]]&lt;$O$509)</f>
        <v>0</v>
      </c>
      <c r="AF75" s="6" t="b">
        <f>OR(Tabla613[[#This Row],[Tiempo_normal (ns)]]&gt;$P$508,Tabla613[[#This Row],[Tiempo_normal (ns)]]&lt;$P$509)</f>
        <v>0</v>
      </c>
    </row>
    <row r="76" spans="2:32" x14ac:dyDescent="0.3">
      <c r="B76">
        <v>73</v>
      </c>
      <c r="C76">
        <v>4080</v>
      </c>
      <c r="D76">
        <v>1445</v>
      </c>
      <c r="E76">
        <v>73</v>
      </c>
      <c r="F76">
        <v>3969</v>
      </c>
      <c r="G76">
        <v>9024</v>
      </c>
      <c r="H76">
        <v>73</v>
      </c>
      <c r="I76">
        <v>10660</v>
      </c>
      <c r="J76">
        <v>7847</v>
      </c>
      <c r="K76">
        <v>73</v>
      </c>
      <c r="L76">
        <v>9444</v>
      </c>
      <c r="M76">
        <v>7006</v>
      </c>
      <c r="N76">
        <v>73</v>
      </c>
      <c r="O76">
        <v>9987</v>
      </c>
      <c r="P76">
        <v>7705</v>
      </c>
      <c r="R76" s="5">
        <v>73</v>
      </c>
      <c r="S76" t="b">
        <f>OR(Tabla19[[#This Row],[Tiempo_lineal (ns)]]&gt;$C$508,Tabla19[[#This Row],[Tiempo_lineal (ns)]]&lt;$C$509)</f>
        <v>0</v>
      </c>
      <c r="T76" t="b">
        <f>OR(Tabla19[[#This Row],[Tiempo_normal (ns)]]&gt;$D$508,Tabla19[[#This Row],[Tiempo_normal (ns)]]&lt;$D$509)</f>
        <v>0</v>
      </c>
      <c r="U76" s="5">
        <v>73</v>
      </c>
      <c r="V76" t="b">
        <f>OR(Tabla310[[#This Row],[Tiempo_lineal (ns)]]&gt;$F$508,Tabla310[[#This Row],[Tiempo_lineal (ns)]]&lt;$F$509)</f>
        <v>0</v>
      </c>
      <c r="W76" t="b">
        <f>OR(Tabla310[[#This Row],[Tiempo_normal (ns)]]&gt;$G$508,Tabla310[[#This Row],[Tiempo_normal (ns)]]&lt;$G$509)</f>
        <v>1</v>
      </c>
      <c r="X76" s="5">
        <v>73</v>
      </c>
      <c r="Y76" t="b">
        <f>OR(Tabla411[[#This Row],[Tiempo_lineal (ns)]]&gt;$I$508,Tabla411[[#This Row],[Tiempo_lineal (ns)]]&lt;$I$509)</f>
        <v>0</v>
      </c>
      <c r="Z76" t="b">
        <f>OR(Tabla411[[#This Row],[Tiempo_normal (ns)]]&gt;$J$508,Tabla411[[#This Row],[Tiempo_normal (ns)]]&lt;$J$509)</f>
        <v>0</v>
      </c>
      <c r="AA76" s="5">
        <v>73</v>
      </c>
      <c r="AB76" t="b">
        <f>OR(Tabla512[[#This Row],[Tiempo_lineal (ns)]]&gt;$L$508,Tabla512[[#This Row],[Tiempo_lineal (ns)]]&lt;$L$509)</f>
        <v>0</v>
      </c>
      <c r="AC76" t="b">
        <f>OR(Tabla512[[#This Row],[Tiempo_normal (ns)]]&gt;$M$508,Tabla512[[#This Row],[Tiempo_normal (ns)]]&lt;$M$509)</f>
        <v>0</v>
      </c>
      <c r="AD76" s="5">
        <v>73</v>
      </c>
      <c r="AE76" t="b">
        <f>OR(Tabla613[[#This Row],[Tiempo_lineal (ns)]]&gt;$O$508,Tabla613[[#This Row],[Tiempo_lineal (ns)]]&lt;$O$509)</f>
        <v>0</v>
      </c>
      <c r="AF76" s="6" t="b">
        <f>OR(Tabla613[[#This Row],[Tiempo_normal (ns)]]&gt;$P$508,Tabla613[[#This Row],[Tiempo_normal (ns)]]&lt;$P$509)</f>
        <v>0</v>
      </c>
    </row>
    <row r="77" spans="2:32" x14ac:dyDescent="0.3">
      <c r="B77">
        <v>74</v>
      </c>
      <c r="C77">
        <v>3254</v>
      </c>
      <c r="D77">
        <v>1167</v>
      </c>
      <c r="E77">
        <v>74</v>
      </c>
      <c r="F77">
        <v>5357</v>
      </c>
      <c r="G77">
        <v>4884</v>
      </c>
      <c r="H77">
        <v>74</v>
      </c>
      <c r="I77">
        <v>10525</v>
      </c>
      <c r="J77">
        <v>7084</v>
      </c>
      <c r="K77">
        <v>74</v>
      </c>
      <c r="L77">
        <v>11060</v>
      </c>
      <c r="M77">
        <v>7997</v>
      </c>
      <c r="N77">
        <v>74</v>
      </c>
      <c r="O77">
        <v>10932</v>
      </c>
      <c r="P77">
        <v>11178</v>
      </c>
      <c r="R77" s="7">
        <v>74</v>
      </c>
      <c r="S77" t="b">
        <f>OR(Tabla19[[#This Row],[Tiempo_lineal (ns)]]&gt;$C$508,Tabla19[[#This Row],[Tiempo_lineal (ns)]]&lt;$C$509)</f>
        <v>0</v>
      </c>
      <c r="T77" t="b">
        <f>OR(Tabla19[[#This Row],[Tiempo_normal (ns)]]&gt;$D$508,Tabla19[[#This Row],[Tiempo_normal (ns)]]&lt;$D$509)</f>
        <v>0</v>
      </c>
      <c r="U77" s="7">
        <v>74</v>
      </c>
      <c r="V77" t="b">
        <f>OR(Tabla310[[#This Row],[Tiempo_lineal (ns)]]&gt;$F$508,Tabla310[[#This Row],[Tiempo_lineal (ns)]]&lt;$F$509)</f>
        <v>0</v>
      </c>
      <c r="W77" t="b">
        <f>OR(Tabla310[[#This Row],[Tiempo_normal (ns)]]&gt;$G$508,Tabla310[[#This Row],[Tiempo_normal (ns)]]&lt;$G$509)</f>
        <v>0</v>
      </c>
      <c r="X77" s="7">
        <v>74</v>
      </c>
      <c r="Y77" t="b">
        <f>OR(Tabla411[[#This Row],[Tiempo_lineal (ns)]]&gt;$I$508,Tabla411[[#This Row],[Tiempo_lineal (ns)]]&lt;$I$509)</f>
        <v>0</v>
      </c>
      <c r="Z77" t="b">
        <f>OR(Tabla411[[#This Row],[Tiempo_normal (ns)]]&gt;$J$508,Tabla411[[#This Row],[Tiempo_normal (ns)]]&lt;$J$509)</f>
        <v>0</v>
      </c>
      <c r="AA77" s="7">
        <v>74</v>
      </c>
      <c r="AB77" t="b">
        <f>OR(Tabla512[[#This Row],[Tiempo_lineal (ns)]]&gt;$L$508,Tabla512[[#This Row],[Tiempo_lineal (ns)]]&lt;$L$509)</f>
        <v>0</v>
      </c>
      <c r="AC77" t="b">
        <f>OR(Tabla512[[#This Row],[Tiempo_normal (ns)]]&gt;$M$508,Tabla512[[#This Row],[Tiempo_normal (ns)]]&lt;$M$509)</f>
        <v>0</v>
      </c>
      <c r="AD77" s="7">
        <v>74</v>
      </c>
      <c r="AE77" t="b">
        <f>OR(Tabla613[[#This Row],[Tiempo_lineal (ns)]]&gt;$O$508,Tabla613[[#This Row],[Tiempo_lineal (ns)]]&lt;$O$509)</f>
        <v>0</v>
      </c>
      <c r="AF77" s="6" t="b">
        <f>OR(Tabla613[[#This Row],[Tiempo_normal (ns)]]&gt;$P$508,Tabla613[[#This Row],[Tiempo_normal (ns)]]&lt;$P$509)</f>
        <v>0</v>
      </c>
    </row>
    <row r="78" spans="2:32" x14ac:dyDescent="0.3">
      <c r="B78">
        <v>75</v>
      </c>
      <c r="C78">
        <v>2967</v>
      </c>
      <c r="D78">
        <v>2278</v>
      </c>
      <c r="E78">
        <v>75</v>
      </c>
      <c r="F78">
        <v>5943</v>
      </c>
      <c r="G78">
        <v>2728</v>
      </c>
      <c r="H78">
        <v>75</v>
      </c>
      <c r="I78">
        <v>6343</v>
      </c>
      <c r="J78">
        <v>6409</v>
      </c>
      <c r="K78">
        <v>75</v>
      </c>
      <c r="L78">
        <v>10600</v>
      </c>
      <c r="M78">
        <v>6498</v>
      </c>
      <c r="N78">
        <v>75</v>
      </c>
      <c r="O78">
        <v>10980</v>
      </c>
      <c r="P78">
        <v>6568</v>
      </c>
      <c r="R78" s="5">
        <v>75</v>
      </c>
      <c r="S78" t="b">
        <f>OR(Tabla19[[#This Row],[Tiempo_lineal (ns)]]&gt;$C$508,Tabla19[[#This Row],[Tiempo_lineal (ns)]]&lt;$C$509)</f>
        <v>0</v>
      </c>
      <c r="T78" t="b">
        <f>OR(Tabla19[[#This Row],[Tiempo_normal (ns)]]&gt;$D$508,Tabla19[[#This Row],[Tiempo_normal (ns)]]&lt;$D$509)</f>
        <v>0</v>
      </c>
      <c r="U78" s="5">
        <v>75</v>
      </c>
      <c r="V78" t="b">
        <f>OR(Tabla310[[#This Row],[Tiempo_lineal (ns)]]&gt;$F$508,Tabla310[[#This Row],[Tiempo_lineal (ns)]]&lt;$F$509)</f>
        <v>0</v>
      </c>
      <c r="W78" t="b">
        <f>OR(Tabla310[[#This Row],[Tiempo_normal (ns)]]&gt;$G$508,Tabla310[[#This Row],[Tiempo_normal (ns)]]&lt;$G$509)</f>
        <v>0</v>
      </c>
      <c r="X78" s="5">
        <v>75</v>
      </c>
      <c r="Y78" t="b">
        <f>OR(Tabla411[[#This Row],[Tiempo_lineal (ns)]]&gt;$I$508,Tabla411[[#This Row],[Tiempo_lineal (ns)]]&lt;$I$509)</f>
        <v>0</v>
      </c>
      <c r="Z78" t="b">
        <f>OR(Tabla411[[#This Row],[Tiempo_normal (ns)]]&gt;$J$508,Tabla411[[#This Row],[Tiempo_normal (ns)]]&lt;$J$509)</f>
        <v>0</v>
      </c>
      <c r="AA78" s="5">
        <v>75</v>
      </c>
      <c r="AB78" t="b">
        <f>OR(Tabla512[[#This Row],[Tiempo_lineal (ns)]]&gt;$L$508,Tabla512[[#This Row],[Tiempo_lineal (ns)]]&lt;$L$509)</f>
        <v>0</v>
      </c>
      <c r="AC78" t="b">
        <f>OR(Tabla512[[#This Row],[Tiempo_normal (ns)]]&gt;$M$508,Tabla512[[#This Row],[Tiempo_normal (ns)]]&lt;$M$509)</f>
        <v>0</v>
      </c>
      <c r="AD78" s="5">
        <v>75</v>
      </c>
      <c r="AE78" t="b">
        <f>OR(Tabla613[[#This Row],[Tiempo_lineal (ns)]]&gt;$O$508,Tabla613[[#This Row],[Tiempo_lineal (ns)]]&lt;$O$509)</f>
        <v>0</v>
      </c>
      <c r="AF78" s="6" t="b">
        <f>OR(Tabla613[[#This Row],[Tiempo_normal (ns)]]&gt;$P$508,Tabla613[[#This Row],[Tiempo_normal (ns)]]&lt;$P$509)</f>
        <v>0</v>
      </c>
    </row>
    <row r="79" spans="2:32" x14ac:dyDescent="0.3">
      <c r="B79">
        <v>76</v>
      </c>
      <c r="C79">
        <v>4933</v>
      </c>
      <c r="D79">
        <v>2434</v>
      </c>
      <c r="E79">
        <v>76</v>
      </c>
      <c r="F79">
        <v>4513</v>
      </c>
      <c r="G79">
        <v>1369</v>
      </c>
      <c r="H79">
        <v>76</v>
      </c>
      <c r="I79">
        <v>11171</v>
      </c>
      <c r="J79">
        <v>6841</v>
      </c>
      <c r="K79">
        <v>76</v>
      </c>
      <c r="L79">
        <v>9560</v>
      </c>
      <c r="M79">
        <v>6188</v>
      </c>
      <c r="N79">
        <v>76</v>
      </c>
      <c r="O79">
        <v>13854</v>
      </c>
      <c r="P79">
        <v>6278</v>
      </c>
      <c r="R79" s="7">
        <v>76</v>
      </c>
      <c r="S79" t="b">
        <f>OR(Tabla19[[#This Row],[Tiempo_lineal (ns)]]&gt;$C$508,Tabla19[[#This Row],[Tiempo_lineal (ns)]]&lt;$C$509)</f>
        <v>0</v>
      </c>
      <c r="T79" t="b">
        <f>OR(Tabla19[[#This Row],[Tiempo_normal (ns)]]&gt;$D$508,Tabla19[[#This Row],[Tiempo_normal (ns)]]&lt;$D$509)</f>
        <v>0</v>
      </c>
      <c r="U79" s="7">
        <v>76</v>
      </c>
      <c r="V79" t="b">
        <f>OR(Tabla310[[#This Row],[Tiempo_lineal (ns)]]&gt;$F$508,Tabla310[[#This Row],[Tiempo_lineal (ns)]]&lt;$F$509)</f>
        <v>0</v>
      </c>
      <c r="W79" t="b">
        <f>OR(Tabla310[[#This Row],[Tiempo_normal (ns)]]&gt;$G$508,Tabla310[[#This Row],[Tiempo_normal (ns)]]&lt;$G$509)</f>
        <v>0</v>
      </c>
      <c r="X79" s="7">
        <v>76</v>
      </c>
      <c r="Y79" t="b">
        <f>OR(Tabla411[[#This Row],[Tiempo_lineal (ns)]]&gt;$I$508,Tabla411[[#This Row],[Tiempo_lineal (ns)]]&lt;$I$509)</f>
        <v>0</v>
      </c>
      <c r="Z79" t="b">
        <f>OR(Tabla411[[#This Row],[Tiempo_normal (ns)]]&gt;$J$508,Tabla411[[#This Row],[Tiempo_normal (ns)]]&lt;$J$509)</f>
        <v>0</v>
      </c>
      <c r="AA79" s="7">
        <v>76</v>
      </c>
      <c r="AB79" t="b">
        <f>OR(Tabla512[[#This Row],[Tiempo_lineal (ns)]]&gt;$L$508,Tabla512[[#This Row],[Tiempo_lineal (ns)]]&lt;$L$509)</f>
        <v>0</v>
      </c>
      <c r="AC79" t="b">
        <f>OR(Tabla512[[#This Row],[Tiempo_normal (ns)]]&gt;$M$508,Tabla512[[#This Row],[Tiempo_normal (ns)]]&lt;$M$509)</f>
        <v>0</v>
      </c>
      <c r="AD79" s="7">
        <v>76</v>
      </c>
      <c r="AE79" t="b">
        <f>OR(Tabla613[[#This Row],[Tiempo_lineal (ns)]]&gt;$O$508,Tabla613[[#This Row],[Tiempo_lineal (ns)]]&lt;$O$509)</f>
        <v>0</v>
      </c>
      <c r="AF79" s="6" t="b">
        <f>OR(Tabla613[[#This Row],[Tiempo_normal (ns)]]&gt;$P$508,Tabla613[[#This Row],[Tiempo_normal (ns)]]&lt;$P$509)</f>
        <v>0</v>
      </c>
    </row>
    <row r="80" spans="2:32" x14ac:dyDescent="0.3">
      <c r="B80">
        <v>77</v>
      </c>
      <c r="C80">
        <v>3125</v>
      </c>
      <c r="D80">
        <v>1363</v>
      </c>
      <c r="E80">
        <v>77</v>
      </c>
      <c r="F80">
        <v>3967</v>
      </c>
      <c r="G80">
        <v>2007</v>
      </c>
      <c r="H80">
        <v>77</v>
      </c>
      <c r="I80">
        <v>12644</v>
      </c>
      <c r="J80">
        <v>5253</v>
      </c>
      <c r="K80">
        <v>77</v>
      </c>
      <c r="L80">
        <v>13033</v>
      </c>
      <c r="M80">
        <v>7829</v>
      </c>
      <c r="N80">
        <v>77</v>
      </c>
      <c r="O80">
        <v>9052</v>
      </c>
      <c r="P80">
        <v>6775</v>
      </c>
      <c r="R80" s="5">
        <v>77</v>
      </c>
      <c r="S80" t="b">
        <f>OR(Tabla19[[#This Row],[Tiempo_lineal (ns)]]&gt;$C$508,Tabla19[[#This Row],[Tiempo_lineal (ns)]]&lt;$C$509)</f>
        <v>0</v>
      </c>
      <c r="T80" t="b">
        <f>OR(Tabla19[[#This Row],[Tiempo_normal (ns)]]&gt;$D$508,Tabla19[[#This Row],[Tiempo_normal (ns)]]&lt;$D$509)</f>
        <v>0</v>
      </c>
      <c r="U80" s="5">
        <v>77</v>
      </c>
      <c r="V80" t="b">
        <f>OR(Tabla310[[#This Row],[Tiempo_lineal (ns)]]&gt;$F$508,Tabla310[[#This Row],[Tiempo_lineal (ns)]]&lt;$F$509)</f>
        <v>0</v>
      </c>
      <c r="W80" t="b">
        <f>OR(Tabla310[[#This Row],[Tiempo_normal (ns)]]&gt;$G$508,Tabla310[[#This Row],[Tiempo_normal (ns)]]&lt;$G$509)</f>
        <v>0</v>
      </c>
      <c r="X80" s="5">
        <v>77</v>
      </c>
      <c r="Y80" t="b">
        <f>OR(Tabla411[[#This Row],[Tiempo_lineal (ns)]]&gt;$I$508,Tabla411[[#This Row],[Tiempo_lineal (ns)]]&lt;$I$509)</f>
        <v>0</v>
      </c>
      <c r="Z80" t="b">
        <f>OR(Tabla411[[#This Row],[Tiempo_normal (ns)]]&gt;$J$508,Tabla411[[#This Row],[Tiempo_normal (ns)]]&lt;$J$509)</f>
        <v>0</v>
      </c>
      <c r="AA80" s="5">
        <v>77</v>
      </c>
      <c r="AB80" t="b">
        <f>OR(Tabla512[[#This Row],[Tiempo_lineal (ns)]]&gt;$L$508,Tabla512[[#This Row],[Tiempo_lineal (ns)]]&lt;$L$509)</f>
        <v>0</v>
      </c>
      <c r="AC80" t="b">
        <f>OR(Tabla512[[#This Row],[Tiempo_normal (ns)]]&gt;$M$508,Tabla512[[#This Row],[Tiempo_normal (ns)]]&lt;$M$509)</f>
        <v>0</v>
      </c>
      <c r="AD80" s="5">
        <v>77</v>
      </c>
      <c r="AE80" t="b">
        <f>OR(Tabla613[[#This Row],[Tiempo_lineal (ns)]]&gt;$O$508,Tabla613[[#This Row],[Tiempo_lineal (ns)]]&lt;$O$509)</f>
        <v>0</v>
      </c>
      <c r="AF80" s="6" t="b">
        <f>OR(Tabla613[[#This Row],[Tiempo_normal (ns)]]&gt;$P$508,Tabla613[[#This Row],[Tiempo_normal (ns)]]&lt;$P$509)</f>
        <v>0</v>
      </c>
    </row>
    <row r="81" spans="2:32" x14ac:dyDescent="0.3">
      <c r="B81">
        <v>78</v>
      </c>
      <c r="C81">
        <v>4753</v>
      </c>
      <c r="D81">
        <v>2777</v>
      </c>
      <c r="E81">
        <v>78</v>
      </c>
      <c r="F81">
        <v>5503</v>
      </c>
      <c r="G81">
        <v>2419</v>
      </c>
      <c r="H81">
        <v>78</v>
      </c>
      <c r="I81">
        <v>8587</v>
      </c>
      <c r="J81">
        <v>5110</v>
      </c>
      <c r="K81">
        <v>78</v>
      </c>
      <c r="L81">
        <v>12317</v>
      </c>
      <c r="M81">
        <v>8930</v>
      </c>
      <c r="N81">
        <v>78</v>
      </c>
      <c r="O81">
        <v>10619</v>
      </c>
      <c r="P81">
        <v>6253</v>
      </c>
      <c r="R81" s="7">
        <v>78</v>
      </c>
      <c r="S81" t="b">
        <f>OR(Tabla19[[#This Row],[Tiempo_lineal (ns)]]&gt;$C$508,Tabla19[[#This Row],[Tiempo_lineal (ns)]]&lt;$C$509)</f>
        <v>0</v>
      </c>
      <c r="T81" t="b">
        <f>OR(Tabla19[[#This Row],[Tiempo_normal (ns)]]&gt;$D$508,Tabla19[[#This Row],[Tiempo_normal (ns)]]&lt;$D$509)</f>
        <v>0</v>
      </c>
      <c r="U81" s="7">
        <v>78</v>
      </c>
      <c r="V81" t="b">
        <f>OR(Tabla310[[#This Row],[Tiempo_lineal (ns)]]&gt;$F$508,Tabla310[[#This Row],[Tiempo_lineal (ns)]]&lt;$F$509)</f>
        <v>0</v>
      </c>
      <c r="W81" t="b">
        <f>OR(Tabla310[[#This Row],[Tiempo_normal (ns)]]&gt;$G$508,Tabla310[[#This Row],[Tiempo_normal (ns)]]&lt;$G$509)</f>
        <v>0</v>
      </c>
      <c r="X81" s="7">
        <v>78</v>
      </c>
      <c r="Y81" t="b">
        <f>OR(Tabla411[[#This Row],[Tiempo_lineal (ns)]]&gt;$I$508,Tabla411[[#This Row],[Tiempo_lineal (ns)]]&lt;$I$509)</f>
        <v>0</v>
      </c>
      <c r="Z81" t="b">
        <f>OR(Tabla411[[#This Row],[Tiempo_normal (ns)]]&gt;$J$508,Tabla411[[#This Row],[Tiempo_normal (ns)]]&lt;$J$509)</f>
        <v>0</v>
      </c>
      <c r="AA81" s="7">
        <v>78</v>
      </c>
      <c r="AB81" t="b">
        <f>OR(Tabla512[[#This Row],[Tiempo_lineal (ns)]]&gt;$L$508,Tabla512[[#This Row],[Tiempo_lineal (ns)]]&lt;$L$509)</f>
        <v>0</v>
      </c>
      <c r="AC81" t="b">
        <f>OR(Tabla512[[#This Row],[Tiempo_normal (ns)]]&gt;$M$508,Tabla512[[#This Row],[Tiempo_normal (ns)]]&lt;$M$509)</f>
        <v>0</v>
      </c>
      <c r="AD81" s="7">
        <v>78</v>
      </c>
      <c r="AE81" t="b">
        <f>OR(Tabla613[[#This Row],[Tiempo_lineal (ns)]]&gt;$O$508,Tabla613[[#This Row],[Tiempo_lineal (ns)]]&lt;$O$509)</f>
        <v>0</v>
      </c>
      <c r="AF81" s="6" t="b">
        <f>OR(Tabla613[[#This Row],[Tiempo_normal (ns)]]&gt;$P$508,Tabla613[[#This Row],[Tiempo_normal (ns)]]&lt;$P$509)</f>
        <v>0</v>
      </c>
    </row>
    <row r="82" spans="2:32" x14ac:dyDescent="0.3">
      <c r="B82">
        <v>79</v>
      </c>
      <c r="C82">
        <v>5271</v>
      </c>
      <c r="D82">
        <v>1608</v>
      </c>
      <c r="E82">
        <v>79</v>
      </c>
      <c r="F82">
        <v>3579</v>
      </c>
      <c r="G82">
        <v>2408</v>
      </c>
      <c r="H82">
        <v>79</v>
      </c>
      <c r="I82">
        <v>7420</v>
      </c>
      <c r="J82">
        <v>4319</v>
      </c>
      <c r="K82">
        <v>79</v>
      </c>
      <c r="L82">
        <v>10513</v>
      </c>
      <c r="M82">
        <v>7355</v>
      </c>
      <c r="N82">
        <v>79</v>
      </c>
      <c r="O82">
        <v>13545</v>
      </c>
      <c r="P82">
        <v>8762</v>
      </c>
      <c r="R82" s="5">
        <v>79</v>
      </c>
      <c r="S82" t="b">
        <f>OR(Tabla19[[#This Row],[Tiempo_lineal (ns)]]&gt;$C$508,Tabla19[[#This Row],[Tiempo_lineal (ns)]]&lt;$C$509)</f>
        <v>0</v>
      </c>
      <c r="T82" t="b">
        <f>OR(Tabla19[[#This Row],[Tiempo_normal (ns)]]&gt;$D$508,Tabla19[[#This Row],[Tiempo_normal (ns)]]&lt;$D$509)</f>
        <v>0</v>
      </c>
      <c r="U82" s="5">
        <v>79</v>
      </c>
      <c r="V82" t="b">
        <f>OR(Tabla310[[#This Row],[Tiempo_lineal (ns)]]&gt;$F$508,Tabla310[[#This Row],[Tiempo_lineal (ns)]]&lt;$F$509)</f>
        <v>0</v>
      </c>
      <c r="W82" t="b">
        <f>OR(Tabla310[[#This Row],[Tiempo_normal (ns)]]&gt;$G$508,Tabla310[[#This Row],[Tiempo_normal (ns)]]&lt;$G$509)</f>
        <v>0</v>
      </c>
      <c r="X82" s="5">
        <v>79</v>
      </c>
      <c r="Y82" t="b">
        <f>OR(Tabla411[[#This Row],[Tiempo_lineal (ns)]]&gt;$I$508,Tabla411[[#This Row],[Tiempo_lineal (ns)]]&lt;$I$509)</f>
        <v>0</v>
      </c>
      <c r="Z82" t="b">
        <f>OR(Tabla411[[#This Row],[Tiempo_normal (ns)]]&gt;$J$508,Tabla411[[#This Row],[Tiempo_normal (ns)]]&lt;$J$509)</f>
        <v>0</v>
      </c>
      <c r="AA82" s="5">
        <v>79</v>
      </c>
      <c r="AB82" t="b">
        <f>OR(Tabla512[[#This Row],[Tiempo_lineal (ns)]]&gt;$L$508,Tabla512[[#This Row],[Tiempo_lineal (ns)]]&lt;$L$509)</f>
        <v>0</v>
      </c>
      <c r="AC82" t="b">
        <f>OR(Tabla512[[#This Row],[Tiempo_normal (ns)]]&gt;$M$508,Tabla512[[#This Row],[Tiempo_normal (ns)]]&lt;$M$509)</f>
        <v>0</v>
      </c>
      <c r="AD82" s="5">
        <v>79</v>
      </c>
      <c r="AE82" t="b">
        <f>OR(Tabla613[[#This Row],[Tiempo_lineal (ns)]]&gt;$O$508,Tabla613[[#This Row],[Tiempo_lineal (ns)]]&lt;$O$509)</f>
        <v>0</v>
      </c>
      <c r="AF82" s="6" t="b">
        <f>OR(Tabla613[[#This Row],[Tiempo_normal (ns)]]&gt;$P$508,Tabla613[[#This Row],[Tiempo_normal (ns)]]&lt;$P$509)</f>
        <v>0</v>
      </c>
    </row>
    <row r="83" spans="2:32" x14ac:dyDescent="0.3">
      <c r="B83">
        <v>80</v>
      </c>
      <c r="C83">
        <v>4758</v>
      </c>
      <c r="D83">
        <v>1509</v>
      </c>
      <c r="E83">
        <v>80</v>
      </c>
      <c r="F83">
        <v>5197</v>
      </c>
      <c r="G83">
        <v>2358</v>
      </c>
      <c r="H83">
        <v>80</v>
      </c>
      <c r="I83">
        <v>7151</v>
      </c>
      <c r="J83">
        <v>5483</v>
      </c>
      <c r="K83">
        <v>80</v>
      </c>
      <c r="L83">
        <v>14827</v>
      </c>
      <c r="M83">
        <v>5420</v>
      </c>
      <c r="N83">
        <v>80</v>
      </c>
      <c r="O83">
        <v>11801</v>
      </c>
      <c r="P83">
        <v>6954</v>
      </c>
      <c r="R83" s="7">
        <v>80</v>
      </c>
      <c r="S83" t="b">
        <f>OR(Tabla19[[#This Row],[Tiempo_lineal (ns)]]&gt;$C$508,Tabla19[[#This Row],[Tiempo_lineal (ns)]]&lt;$C$509)</f>
        <v>0</v>
      </c>
      <c r="T83" t="b">
        <f>OR(Tabla19[[#This Row],[Tiempo_normal (ns)]]&gt;$D$508,Tabla19[[#This Row],[Tiempo_normal (ns)]]&lt;$D$509)</f>
        <v>0</v>
      </c>
      <c r="U83" s="7">
        <v>80</v>
      </c>
      <c r="V83" t="b">
        <f>OR(Tabla310[[#This Row],[Tiempo_lineal (ns)]]&gt;$F$508,Tabla310[[#This Row],[Tiempo_lineal (ns)]]&lt;$F$509)</f>
        <v>0</v>
      </c>
      <c r="W83" t="b">
        <f>OR(Tabla310[[#This Row],[Tiempo_normal (ns)]]&gt;$G$508,Tabla310[[#This Row],[Tiempo_normal (ns)]]&lt;$G$509)</f>
        <v>0</v>
      </c>
      <c r="X83" s="7">
        <v>80</v>
      </c>
      <c r="Y83" t="b">
        <f>OR(Tabla411[[#This Row],[Tiempo_lineal (ns)]]&gt;$I$508,Tabla411[[#This Row],[Tiempo_lineal (ns)]]&lt;$I$509)</f>
        <v>0</v>
      </c>
      <c r="Z83" t="b">
        <f>OR(Tabla411[[#This Row],[Tiempo_normal (ns)]]&gt;$J$508,Tabla411[[#This Row],[Tiempo_normal (ns)]]&lt;$J$509)</f>
        <v>0</v>
      </c>
      <c r="AA83" s="7">
        <v>80</v>
      </c>
      <c r="AB83" t="b">
        <f>OR(Tabla512[[#This Row],[Tiempo_lineal (ns)]]&gt;$L$508,Tabla512[[#This Row],[Tiempo_lineal (ns)]]&lt;$L$509)</f>
        <v>0</v>
      </c>
      <c r="AC83" t="b">
        <f>OR(Tabla512[[#This Row],[Tiempo_normal (ns)]]&gt;$M$508,Tabla512[[#This Row],[Tiempo_normal (ns)]]&lt;$M$509)</f>
        <v>0</v>
      </c>
      <c r="AD83" s="7">
        <v>80</v>
      </c>
      <c r="AE83" t="b">
        <f>OR(Tabla613[[#This Row],[Tiempo_lineal (ns)]]&gt;$O$508,Tabla613[[#This Row],[Tiempo_lineal (ns)]]&lt;$O$509)</f>
        <v>0</v>
      </c>
      <c r="AF83" s="6" t="b">
        <f>OR(Tabla613[[#This Row],[Tiempo_normal (ns)]]&gt;$P$508,Tabla613[[#This Row],[Tiempo_normal (ns)]]&lt;$P$509)</f>
        <v>0</v>
      </c>
    </row>
    <row r="84" spans="2:32" x14ac:dyDescent="0.3">
      <c r="B84">
        <v>81</v>
      </c>
      <c r="C84">
        <v>3428</v>
      </c>
      <c r="D84">
        <v>2024</v>
      </c>
      <c r="E84">
        <v>81</v>
      </c>
      <c r="F84">
        <v>4485</v>
      </c>
      <c r="G84">
        <v>2757</v>
      </c>
      <c r="H84">
        <v>81</v>
      </c>
      <c r="I84">
        <v>7178</v>
      </c>
      <c r="J84">
        <v>7075</v>
      </c>
      <c r="K84">
        <v>81</v>
      </c>
      <c r="L84">
        <v>13709</v>
      </c>
      <c r="M84">
        <v>7671</v>
      </c>
      <c r="N84">
        <v>81</v>
      </c>
      <c r="O84">
        <v>10077</v>
      </c>
      <c r="P84">
        <v>7292</v>
      </c>
      <c r="R84" s="5">
        <v>81</v>
      </c>
      <c r="S84" t="b">
        <f>OR(Tabla19[[#This Row],[Tiempo_lineal (ns)]]&gt;$C$508,Tabla19[[#This Row],[Tiempo_lineal (ns)]]&lt;$C$509)</f>
        <v>0</v>
      </c>
      <c r="T84" t="b">
        <f>OR(Tabla19[[#This Row],[Tiempo_normal (ns)]]&gt;$D$508,Tabla19[[#This Row],[Tiempo_normal (ns)]]&lt;$D$509)</f>
        <v>0</v>
      </c>
      <c r="U84" s="5">
        <v>81</v>
      </c>
      <c r="V84" t="b">
        <f>OR(Tabla310[[#This Row],[Tiempo_lineal (ns)]]&gt;$F$508,Tabla310[[#This Row],[Tiempo_lineal (ns)]]&lt;$F$509)</f>
        <v>0</v>
      </c>
      <c r="W84" t="b">
        <f>OR(Tabla310[[#This Row],[Tiempo_normal (ns)]]&gt;$G$508,Tabla310[[#This Row],[Tiempo_normal (ns)]]&lt;$G$509)</f>
        <v>0</v>
      </c>
      <c r="X84" s="5">
        <v>81</v>
      </c>
      <c r="Y84" t="b">
        <f>OR(Tabla411[[#This Row],[Tiempo_lineal (ns)]]&gt;$I$508,Tabla411[[#This Row],[Tiempo_lineal (ns)]]&lt;$I$509)</f>
        <v>0</v>
      </c>
      <c r="Z84" t="b">
        <f>OR(Tabla411[[#This Row],[Tiempo_normal (ns)]]&gt;$J$508,Tabla411[[#This Row],[Tiempo_normal (ns)]]&lt;$J$509)</f>
        <v>0</v>
      </c>
      <c r="AA84" s="5">
        <v>81</v>
      </c>
      <c r="AB84" t="b">
        <f>OR(Tabla512[[#This Row],[Tiempo_lineal (ns)]]&gt;$L$508,Tabla512[[#This Row],[Tiempo_lineal (ns)]]&lt;$L$509)</f>
        <v>0</v>
      </c>
      <c r="AC84" t="b">
        <f>OR(Tabla512[[#This Row],[Tiempo_normal (ns)]]&gt;$M$508,Tabla512[[#This Row],[Tiempo_normal (ns)]]&lt;$M$509)</f>
        <v>0</v>
      </c>
      <c r="AD84" s="5">
        <v>81</v>
      </c>
      <c r="AE84" t="b">
        <f>OR(Tabla613[[#This Row],[Tiempo_lineal (ns)]]&gt;$O$508,Tabla613[[#This Row],[Tiempo_lineal (ns)]]&lt;$O$509)</f>
        <v>0</v>
      </c>
      <c r="AF84" s="6" t="b">
        <f>OR(Tabla613[[#This Row],[Tiempo_normal (ns)]]&gt;$P$508,Tabla613[[#This Row],[Tiempo_normal (ns)]]&lt;$P$509)</f>
        <v>0</v>
      </c>
    </row>
    <row r="85" spans="2:32" x14ac:dyDescent="0.3">
      <c r="B85">
        <v>82</v>
      </c>
      <c r="C85">
        <v>3518</v>
      </c>
      <c r="D85">
        <v>906</v>
      </c>
      <c r="E85">
        <v>82</v>
      </c>
      <c r="F85">
        <v>5136</v>
      </c>
      <c r="G85">
        <v>1429</v>
      </c>
      <c r="H85">
        <v>82</v>
      </c>
      <c r="I85">
        <v>10504</v>
      </c>
      <c r="J85">
        <v>5283</v>
      </c>
      <c r="K85">
        <v>82</v>
      </c>
      <c r="L85">
        <v>11229</v>
      </c>
      <c r="M85">
        <v>12120</v>
      </c>
      <c r="N85">
        <v>82</v>
      </c>
      <c r="O85">
        <v>9106</v>
      </c>
      <c r="P85">
        <v>6936</v>
      </c>
      <c r="R85" s="7">
        <v>82</v>
      </c>
      <c r="S85" t="b">
        <f>OR(Tabla19[[#This Row],[Tiempo_lineal (ns)]]&gt;$C$508,Tabla19[[#This Row],[Tiempo_lineal (ns)]]&lt;$C$509)</f>
        <v>0</v>
      </c>
      <c r="T85" t="b">
        <f>OR(Tabla19[[#This Row],[Tiempo_normal (ns)]]&gt;$D$508,Tabla19[[#This Row],[Tiempo_normal (ns)]]&lt;$D$509)</f>
        <v>0</v>
      </c>
      <c r="U85" s="7">
        <v>82</v>
      </c>
      <c r="V85" t="b">
        <f>OR(Tabla310[[#This Row],[Tiempo_lineal (ns)]]&gt;$F$508,Tabla310[[#This Row],[Tiempo_lineal (ns)]]&lt;$F$509)</f>
        <v>0</v>
      </c>
      <c r="W85" t="b">
        <f>OR(Tabla310[[#This Row],[Tiempo_normal (ns)]]&gt;$G$508,Tabla310[[#This Row],[Tiempo_normal (ns)]]&lt;$G$509)</f>
        <v>0</v>
      </c>
      <c r="X85" s="7">
        <v>82</v>
      </c>
      <c r="Y85" t="b">
        <f>OR(Tabla411[[#This Row],[Tiempo_lineal (ns)]]&gt;$I$508,Tabla411[[#This Row],[Tiempo_lineal (ns)]]&lt;$I$509)</f>
        <v>0</v>
      </c>
      <c r="Z85" t="b">
        <f>OR(Tabla411[[#This Row],[Tiempo_normal (ns)]]&gt;$J$508,Tabla411[[#This Row],[Tiempo_normal (ns)]]&lt;$J$509)</f>
        <v>0</v>
      </c>
      <c r="AA85" s="7">
        <v>82</v>
      </c>
      <c r="AB85" t="b">
        <f>OR(Tabla512[[#This Row],[Tiempo_lineal (ns)]]&gt;$L$508,Tabla512[[#This Row],[Tiempo_lineal (ns)]]&lt;$L$509)</f>
        <v>0</v>
      </c>
      <c r="AC85" t="b">
        <f>OR(Tabla512[[#This Row],[Tiempo_normal (ns)]]&gt;$M$508,Tabla512[[#This Row],[Tiempo_normal (ns)]]&lt;$M$509)</f>
        <v>1</v>
      </c>
      <c r="AD85" s="7">
        <v>82</v>
      </c>
      <c r="AE85" t="b">
        <f>OR(Tabla613[[#This Row],[Tiempo_lineal (ns)]]&gt;$O$508,Tabla613[[#This Row],[Tiempo_lineal (ns)]]&lt;$O$509)</f>
        <v>0</v>
      </c>
      <c r="AF85" s="6" t="b">
        <f>OR(Tabla613[[#This Row],[Tiempo_normal (ns)]]&gt;$P$508,Tabla613[[#This Row],[Tiempo_normal (ns)]]&lt;$P$509)</f>
        <v>0</v>
      </c>
    </row>
    <row r="86" spans="2:32" x14ac:dyDescent="0.3">
      <c r="B86">
        <v>83</v>
      </c>
      <c r="C86">
        <v>4658</v>
      </c>
      <c r="D86">
        <v>1434</v>
      </c>
      <c r="E86">
        <v>83</v>
      </c>
      <c r="F86">
        <v>3920</v>
      </c>
      <c r="G86">
        <v>4105</v>
      </c>
      <c r="H86">
        <v>83</v>
      </c>
      <c r="I86">
        <v>6712</v>
      </c>
      <c r="J86">
        <v>5421</v>
      </c>
      <c r="K86">
        <v>83</v>
      </c>
      <c r="L86">
        <v>10671</v>
      </c>
      <c r="M86">
        <v>10608</v>
      </c>
      <c r="N86">
        <v>83</v>
      </c>
      <c r="O86">
        <v>11672</v>
      </c>
      <c r="P86">
        <v>7136</v>
      </c>
      <c r="R86" s="5">
        <v>83</v>
      </c>
      <c r="S86" t="b">
        <f>OR(Tabla19[[#This Row],[Tiempo_lineal (ns)]]&gt;$C$508,Tabla19[[#This Row],[Tiempo_lineal (ns)]]&lt;$C$509)</f>
        <v>0</v>
      </c>
      <c r="T86" t="b">
        <f>OR(Tabla19[[#This Row],[Tiempo_normal (ns)]]&gt;$D$508,Tabla19[[#This Row],[Tiempo_normal (ns)]]&lt;$D$509)</f>
        <v>0</v>
      </c>
      <c r="U86" s="5">
        <v>83</v>
      </c>
      <c r="V86" t="b">
        <f>OR(Tabla310[[#This Row],[Tiempo_lineal (ns)]]&gt;$F$508,Tabla310[[#This Row],[Tiempo_lineal (ns)]]&lt;$F$509)</f>
        <v>0</v>
      </c>
      <c r="W86" t="b">
        <f>OR(Tabla310[[#This Row],[Tiempo_normal (ns)]]&gt;$G$508,Tabla310[[#This Row],[Tiempo_normal (ns)]]&lt;$G$509)</f>
        <v>0</v>
      </c>
      <c r="X86" s="5">
        <v>83</v>
      </c>
      <c r="Y86" t="b">
        <f>OR(Tabla411[[#This Row],[Tiempo_lineal (ns)]]&gt;$I$508,Tabla411[[#This Row],[Tiempo_lineal (ns)]]&lt;$I$509)</f>
        <v>0</v>
      </c>
      <c r="Z86" t="b">
        <f>OR(Tabla411[[#This Row],[Tiempo_normal (ns)]]&gt;$J$508,Tabla411[[#This Row],[Tiempo_normal (ns)]]&lt;$J$509)</f>
        <v>0</v>
      </c>
      <c r="AA86" s="5">
        <v>83</v>
      </c>
      <c r="AB86" t="b">
        <f>OR(Tabla512[[#This Row],[Tiempo_lineal (ns)]]&gt;$L$508,Tabla512[[#This Row],[Tiempo_lineal (ns)]]&lt;$L$509)</f>
        <v>0</v>
      </c>
      <c r="AC86" t="b">
        <f>OR(Tabla512[[#This Row],[Tiempo_normal (ns)]]&gt;$M$508,Tabla512[[#This Row],[Tiempo_normal (ns)]]&lt;$M$509)</f>
        <v>0</v>
      </c>
      <c r="AD86" s="5">
        <v>83</v>
      </c>
      <c r="AE86" t="b">
        <f>OR(Tabla613[[#This Row],[Tiempo_lineal (ns)]]&gt;$O$508,Tabla613[[#This Row],[Tiempo_lineal (ns)]]&lt;$O$509)</f>
        <v>0</v>
      </c>
      <c r="AF86" s="6" t="b">
        <f>OR(Tabla613[[#This Row],[Tiempo_normal (ns)]]&gt;$P$508,Tabla613[[#This Row],[Tiempo_normal (ns)]]&lt;$P$509)</f>
        <v>0</v>
      </c>
    </row>
    <row r="87" spans="2:32" x14ac:dyDescent="0.3">
      <c r="B87">
        <v>84</v>
      </c>
      <c r="C87">
        <v>2893</v>
      </c>
      <c r="D87">
        <v>1808</v>
      </c>
      <c r="E87">
        <v>84</v>
      </c>
      <c r="F87">
        <v>4634</v>
      </c>
      <c r="G87">
        <v>2451</v>
      </c>
      <c r="H87">
        <v>84</v>
      </c>
      <c r="I87">
        <v>7485</v>
      </c>
      <c r="J87">
        <v>4294</v>
      </c>
      <c r="K87">
        <v>84</v>
      </c>
      <c r="L87">
        <v>9206</v>
      </c>
      <c r="M87">
        <v>8559</v>
      </c>
      <c r="N87">
        <v>84</v>
      </c>
      <c r="O87">
        <v>9182</v>
      </c>
      <c r="P87">
        <v>7534</v>
      </c>
      <c r="R87" s="7">
        <v>84</v>
      </c>
      <c r="S87" t="b">
        <f>OR(Tabla19[[#This Row],[Tiempo_lineal (ns)]]&gt;$C$508,Tabla19[[#This Row],[Tiempo_lineal (ns)]]&lt;$C$509)</f>
        <v>0</v>
      </c>
      <c r="T87" t="b">
        <f>OR(Tabla19[[#This Row],[Tiempo_normal (ns)]]&gt;$D$508,Tabla19[[#This Row],[Tiempo_normal (ns)]]&lt;$D$509)</f>
        <v>0</v>
      </c>
      <c r="U87" s="7">
        <v>84</v>
      </c>
      <c r="V87" t="b">
        <f>OR(Tabla310[[#This Row],[Tiempo_lineal (ns)]]&gt;$F$508,Tabla310[[#This Row],[Tiempo_lineal (ns)]]&lt;$F$509)</f>
        <v>0</v>
      </c>
      <c r="W87" t="b">
        <f>OR(Tabla310[[#This Row],[Tiempo_normal (ns)]]&gt;$G$508,Tabla310[[#This Row],[Tiempo_normal (ns)]]&lt;$G$509)</f>
        <v>0</v>
      </c>
      <c r="X87" s="7">
        <v>84</v>
      </c>
      <c r="Y87" t="b">
        <f>OR(Tabla411[[#This Row],[Tiempo_lineal (ns)]]&gt;$I$508,Tabla411[[#This Row],[Tiempo_lineal (ns)]]&lt;$I$509)</f>
        <v>0</v>
      </c>
      <c r="Z87" t="b">
        <f>OR(Tabla411[[#This Row],[Tiempo_normal (ns)]]&gt;$J$508,Tabla411[[#This Row],[Tiempo_normal (ns)]]&lt;$J$509)</f>
        <v>0</v>
      </c>
      <c r="AA87" s="7">
        <v>84</v>
      </c>
      <c r="AB87" t="b">
        <f>OR(Tabla512[[#This Row],[Tiempo_lineal (ns)]]&gt;$L$508,Tabla512[[#This Row],[Tiempo_lineal (ns)]]&lt;$L$509)</f>
        <v>0</v>
      </c>
      <c r="AC87" t="b">
        <f>OR(Tabla512[[#This Row],[Tiempo_normal (ns)]]&gt;$M$508,Tabla512[[#This Row],[Tiempo_normal (ns)]]&lt;$M$509)</f>
        <v>0</v>
      </c>
      <c r="AD87" s="7">
        <v>84</v>
      </c>
      <c r="AE87" t="b">
        <f>OR(Tabla613[[#This Row],[Tiempo_lineal (ns)]]&gt;$O$508,Tabla613[[#This Row],[Tiempo_lineal (ns)]]&lt;$O$509)</f>
        <v>0</v>
      </c>
      <c r="AF87" s="6" t="b">
        <f>OR(Tabla613[[#This Row],[Tiempo_normal (ns)]]&gt;$P$508,Tabla613[[#This Row],[Tiempo_normal (ns)]]&lt;$P$509)</f>
        <v>0</v>
      </c>
    </row>
    <row r="88" spans="2:32" x14ac:dyDescent="0.3">
      <c r="B88">
        <v>85</v>
      </c>
      <c r="C88">
        <v>3457</v>
      </c>
      <c r="D88">
        <v>1212</v>
      </c>
      <c r="E88">
        <v>85</v>
      </c>
      <c r="F88">
        <v>4277</v>
      </c>
      <c r="G88">
        <v>2514</v>
      </c>
      <c r="H88">
        <v>85</v>
      </c>
      <c r="I88">
        <v>6808</v>
      </c>
      <c r="J88">
        <v>4496</v>
      </c>
      <c r="K88">
        <v>85</v>
      </c>
      <c r="L88">
        <v>11887</v>
      </c>
      <c r="M88">
        <v>8065</v>
      </c>
      <c r="N88">
        <v>85</v>
      </c>
      <c r="O88">
        <v>9969</v>
      </c>
      <c r="P88">
        <v>6254</v>
      </c>
      <c r="R88" s="5">
        <v>85</v>
      </c>
      <c r="S88" t="b">
        <f>OR(Tabla19[[#This Row],[Tiempo_lineal (ns)]]&gt;$C$508,Tabla19[[#This Row],[Tiempo_lineal (ns)]]&lt;$C$509)</f>
        <v>0</v>
      </c>
      <c r="T88" t="b">
        <f>OR(Tabla19[[#This Row],[Tiempo_normal (ns)]]&gt;$D$508,Tabla19[[#This Row],[Tiempo_normal (ns)]]&lt;$D$509)</f>
        <v>0</v>
      </c>
      <c r="U88" s="5">
        <v>85</v>
      </c>
      <c r="V88" t="b">
        <f>OR(Tabla310[[#This Row],[Tiempo_lineal (ns)]]&gt;$F$508,Tabla310[[#This Row],[Tiempo_lineal (ns)]]&lt;$F$509)</f>
        <v>0</v>
      </c>
      <c r="W88" t="b">
        <f>OR(Tabla310[[#This Row],[Tiempo_normal (ns)]]&gt;$G$508,Tabla310[[#This Row],[Tiempo_normal (ns)]]&lt;$G$509)</f>
        <v>0</v>
      </c>
      <c r="X88" s="5">
        <v>85</v>
      </c>
      <c r="Y88" t="b">
        <f>OR(Tabla411[[#This Row],[Tiempo_lineal (ns)]]&gt;$I$508,Tabla411[[#This Row],[Tiempo_lineal (ns)]]&lt;$I$509)</f>
        <v>0</v>
      </c>
      <c r="Z88" t="b">
        <f>OR(Tabla411[[#This Row],[Tiempo_normal (ns)]]&gt;$J$508,Tabla411[[#This Row],[Tiempo_normal (ns)]]&lt;$J$509)</f>
        <v>0</v>
      </c>
      <c r="AA88" s="5">
        <v>85</v>
      </c>
      <c r="AB88" t="b">
        <f>OR(Tabla512[[#This Row],[Tiempo_lineal (ns)]]&gt;$L$508,Tabla512[[#This Row],[Tiempo_lineal (ns)]]&lt;$L$509)</f>
        <v>0</v>
      </c>
      <c r="AC88" t="b">
        <f>OR(Tabla512[[#This Row],[Tiempo_normal (ns)]]&gt;$M$508,Tabla512[[#This Row],[Tiempo_normal (ns)]]&lt;$M$509)</f>
        <v>0</v>
      </c>
      <c r="AD88" s="5">
        <v>85</v>
      </c>
      <c r="AE88" t="b">
        <f>OR(Tabla613[[#This Row],[Tiempo_lineal (ns)]]&gt;$O$508,Tabla613[[#This Row],[Tiempo_lineal (ns)]]&lt;$O$509)</f>
        <v>0</v>
      </c>
      <c r="AF88" s="6" t="b">
        <f>OR(Tabla613[[#This Row],[Tiempo_normal (ns)]]&gt;$P$508,Tabla613[[#This Row],[Tiempo_normal (ns)]]&lt;$P$509)</f>
        <v>0</v>
      </c>
    </row>
    <row r="89" spans="2:32" x14ac:dyDescent="0.3">
      <c r="B89">
        <v>86</v>
      </c>
      <c r="C89">
        <v>3156</v>
      </c>
      <c r="D89">
        <v>2049</v>
      </c>
      <c r="E89">
        <v>86</v>
      </c>
      <c r="F89">
        <v>4902</v>
      </c>
      <c r="G89">
        <v>1731</v>
      </c>
      <c r="H89">
        <v>86</v>
      </c>
      <c r="I89">
        <v>7760</v>
      </c>
      <c r="J89">
        <v>4097</v>
      </c>
      <c r="K89">
        <v>86</v>
      </c>
      <c r="L89">
        <v>9756</v>
      </c>
      <c r="M89">
        <v>5304</v>
      </c>
      <c r="N89">
        <v>86</v>
      </c>
      <c r="O89">
        <v>10297</v>
      </c>
      <c r="P89">
        <v>8436</v>
      </c>
      <c r="R89" s="7">
        <v>86</v>
      </c>
      <c r="S89" t="b">
        <f>OR(Tabla19[[#This Row],[Tiempo_lineal (ns)]]&gt;$C$508,Tabla19[[#This Row],[Tiempo_lineal (ns)]]&lt;$C$509)</f>
        <v>0</v>
      </c>
      <c r="T89" t="b">
        <f>OR(Tabla19[[#This Row],[Tiempo_normal (ns)]]&gt;$D$508,Tabla19[[#This Row],[Tiempo_normal (ns)]]&lt;$D$509)</f>
        <v>0</v>
      </c>
      <c r="U89" s="7">
        <v>86</v>
      </c>
      <c r="V89" t="b">
        <f>OR(Tabla310[[#This Row],[Tiempo_lineal (ns)]]&gt;$F$508,Tabla310[[#This Row],[Tiempo_lineal (ns)]]&lt;$F$509)</f>
        <v>0</v>
      </c>
      <c r="W89" t="b">
        <f>OR(Tabla310[[#This Row],[Tiempo_normal (ns)]]&gt;$G$508,Tabla310[[#This Row],[Tiempo_normal (ns)]]&lt;$G$509)</f>
        <v>0</v>
      </c>
      <c r="X89" s="7">
        <v>86</v>
      </c>
      <c r="Y89" t="b">
        <f>OR(Tabla411[[#This Row],[Tiempo_lineal (ns)]]&gt;$I$508,Tabla411[[#This Row],[Tiempo_lineal (ns)]]&lt;$I$509)</f>
        <v>0</v>
      </c>
      <c r="Z89" t="b">
        <f>OR(Tabla411[[#This Row],[Tiempo_normal (ns)]]&gt;$J$508,Tabla411[[#This Row],[Tiempo_normal (ns)]]&lt;$J$509)</f>
        <v>0</v>
      </c>
      <c r="AA89" s="7">
        <v>86</v>
      </c>
      <c r="AB89" t="b">
        <f>OR(Tabla512[[#This Row],[Tiempo_lineal (ns)]]&gt;$L$508,Tabla512[[#This Row],[Tiempo_lineal (ns)]]&lt;$L$509)</f>
        <v>0</v>
      </c>
      <c r="AC89" t="b">
        <f>OR(Tabla512[[#This Row],[Tiempo_normal (ns)]]&gt;$M$508,Tabla512[[#This Row],[Tiempo_normal (ns)]]&lt;$M$509)</f>
        <v>0</v>
      </c>
      <c r="AD89" s="7">
        <v>86</v>
      </c>
      <c r="AE89" t="b">
        <f>OR(Tabla613[[#This Row],[Tiempo_lineal (ns)]]&gt;$O$508,Tabla613[[#This Row],[Tiempo_lineal (ns)]]&lt;$O$509)</f>
        <v>0</v>
      </c>
      <c r="AF89" s="6" t="b">
        <f>OR(Tabla613[[#This Row],[Tiempo_normal (ns)]]&gt;$P$508,Tabla613[[#This Row],[Tiempo_normal (ns)]]&lt;$P$509)</f>
        <v>0</v>
      </c>
    </row>
    <row r="90" spans="2:32" x14ac:dyDescent="0.3">
      <c r="B90">
        <v>87</v>
      </c>
      <c r="C90">
        <v>3558</v>
      </c>
      <c r="D90">
        <v>1127</v>
      </c>
      <c r="E90">
        <v>87</v>
      </c>
      <c r="F90">
        <v>4015</v>
      </c>
      <c r="G90">
        <v>2405</v>
      </c>
      <c r="H90">
        <v>87</v>
      </c>
      <c r="I90">
        <v>7515</v>
      </c>
      <c r="J90">
        <v>12736</v>
      </c>
      <c r="K90">
        <v>87</v>
      </c>
      <c r="L90">
        <v>13900</v>
      </c>
      <c r="M90">
        <v>6413</v>
      </c>
      <c r="N90">
        <v>87</v>
      </c>
      <c r="O90">
        <v>9754</v>
      </c>
      <c r="P90">
        <v>9314</v>
      </c>
      <c r="R90" s="5">
        <v>87</v>
      </c>
      <c r="S90" t="b">
        <f>OR(Tabla19[[#This Row],[Tiempo_lineal (ns)]]&gt;$C$508,Tabla19[[#This Row],[Tiempo_lineal (ns)]]&lt;$C$509)</f>
        <v>0</v>
      </c>
      <c r="T90" t="b">
        <f>OR(Tabla19[[#This Row],[Tiempo_normal (ns)]]&gt;$D$508,Tabla19[[#This Row],[Tiempo_normal (ns)]]&lt;$D$509)</f>
        <v>0</v>
      </c>
      <c r="U90" s="5">
        <v>87</v>
      </c>
      <c r="V90" t="b">
        <f>OR(Tabla310[[#This Row],[Tiempo_lineal (ns)]]&gt;$F$508,Tabla310[[#This Row],[Tiempo_lineal (ns)]]&lt;$F$509)</f>
        <v>0</v>
      </c>
      <c r="W90" t="b">
        <f>OR(Tabla310[[#This Row],[Tiempo_normal (ns)]]&gt;$G$508,Tabla310[[#This Row],[Tiempo_normal (ns)]]&lt;$G$509)</f>
        <v>0</v>
      </c>
      <c r="X90" s="5">
        <v>87</v>
      </c>
      <c r="Y90" t="b">
        <f>OR(Tabla411[[#This Row],[Tiempo_lineal (ns)]]&gt;$I$508,Tabla411[[#This Row],[Tiempo_lineal (ns)]]&lt;$I$509)</f>
        <v>0</v>
      </c>
      <c r="Z90" t="b">
        <f>OR(Tabla411[[#This Row],[Tiempo_normal (ns)]]&gt;$J$508,Tabla411[[#This Row],[Tiempo_normal (ns)]]&lt;$J$509)</f>
        <v>1</v>
      </c>
      <c r="AA90" s="5">
        <v>87</v>
      </c>
      <c r="AB90" t="b">
        <f>OR(Tabla512[[#This Row],[Tiempo_lineal (ns)]]&gt;$L$508,Tabla512[[#This Row],[Tiempo_lineal (ns)]]&lt;$L$509)</f>
        <v>0</v>
      </c>
      <c r="AC90" t="b">
        <f>OR(Tabla512[[#This Row],[Tiempo_normal (ns)]]&gt;$M$508,Tabla512[[#This Row],[Tiempo_normal (ns)]]&lt;$M$509)</f>
        <v>0</v>
      </c>
      <c r="AD90" s="5">
        <v>87</v>
      </c>
      <c r="AE90" t="b">
        <f>OR(Tabla613[[#This Row],[Tiempo_lineal (ns)]]&gt;$O$508,Tabla613[[#This Row],[Tiempo_lineal (ns)]]&lt;$O$509)</f>
        <v>0</v>
      </c>
      <c r="AF90" s="6" t="b">
        <f>OR(Tabla613[[#This Row],[Tiempo_normal (ns)]]&gt;$P$508,Tabla613[[#This Row],[Tiempo_normal (ns)]]&lt;$P$509)</f>
        <v>0</v>
      </c>
    </row>
    <row r="91" spans="2:32" x14ac:dyDescent="0.3">
      <c r="B91">
        <v>88</v>
      </c>
      <c r="C91">
        <v>2493</v>
      </c>
      <c r="D91">
        <v>1153</v>
      </c>
      <c r="E91">
        <v>88</v>
      </c>
      <c r="F91">
        <v>5164</v>
      </c>
      <c r="G91">
        <v>5310</v>
      </c>
      <c r="H91">
        <v>88</v>
      </c>
      <c r="I91">
        <v>8494</v>
      </c>
      <c r="J91">
        <v>4285</v>
      </c>
      <c r="K91">
        <v>88</v>
      </c>
      <c r="L91">
        <v>15212</v>
      </c>
      <c r="M91">
        <v>8689</v>
      </c>
      <c r="N91">
        <v>88</v>
      </c>
      <c r="O91">
        <v>11906</v>
      </c>
      <c r="P91">
        <v>7328</v>
      </c>
      <c r="R91" s="7">
        <v>88</v>
      </c>
      <c r="S91" t="b">
        <f>OR(Tabla19[[#This Row],[Tiempo_lineal (ns)]]&gt;$C$508,Tabla19[[#This Row],[Tiempo_lineal (ns)]]&lt;$C$509)</f>
        <v>0</v>
      </c>
      <c r="T91" t="b">
        <f>OR(Tabla19[[#This Row],[Tiempo_normal (ns)]]&gt;$D$508,Tabla19[[#This Row],[Tiempo_normal (ns)]]&lt;$D$509)</f>
        <v>0</v>
      </c>
      <c r="U91" s="7">
        <v>88</v>
      </c>
      <c r="V91" t="b">
        <f>OR(Tabla310[[#This Row],[Tiempo_lineal (ns)]]&gt;$F$508,Tabla310[[#This Row],[Tiempo_lineal (ns)]]&lt;$F$509)</f>
        <v>0</v>
      </c>
      <c r="W91" t="b">
        <f>OR(Tabla310[[#This Row],[Tiempo_normal (ns)]]&gt;$G$508,Tabla310[[#This Row],[Tiempo_normal (ns)]]&lt;$G$509)</f>
        <v>0</v>
      </c>
      <c r="X91" s="7">
        <v>88</v>
      </c>
      <c r="Y91" t="b">
        <f>OR(Tabla411[[#This Row],[Tiempo_lineal (ns)]]&gt;$I$508,Tabla411[[#This Row],[Tiempo_lineal (ns)]]&lt;$I$509)</f>
        <v>0</v>
      </c>
      <c r="Z91" t="b">
        <f>OR(Tabla411[[#This Row],[Tiempo_normal (ns)]]&gt;$J$508,Tabla411[[#This Row],[Tiempo_normal (ns)]]&lt;$J$509)</f>
        <v>0</v>
      </c>
      <c r="AA91" s="7">
        <v>88</v>
      </c>
      <c r="AB91" t="b">
        <f>OR(Tabla512[[#This Row],[Tiempo_lineal (ns)]]&gt;$L$508,Tabla512[[#This Row],[Tiempo_lineal (ns)]]&lt;$L$509)</f>
        <v>0</v>
      </c>
      <c r="AC91" t="b">
        <f>OR(Tabla512[[#This Row],[Tiempo_normal (ns)]]&gt;$M$508,Tabla512[[#This Row],[Tiempo_normal (ns)]]&lt;$M$509)</f>
        <v>0</v>
      </c>
      <c r="AD91" s="7">
        <v>88</v>
      </c>
      <c r="AE91" t="b">
        <f>OR(Tabla613[[#This Row],[Tiempo_lineal (ns)]]&gt;$O$508,Tabla613[[#This Row],[Tiempo_lineal (ns)]]&lt;$O$509)</f>
        <v>0</v>
      </c>
      <c r="AF91" s="6" t="b">
        <f>OR(Tabla613[[#This Row],[Tiempo_normal (ns)]]&gt;$P$508,Tabla613[[#This Row],[Tiempo_normal (ns)]]&lt;$P$509)</f>
        <v>0</v>
      </c>
    </row>
    <row r="92" spans="2:32" x14ac:dyDescent="0.3">
      <c r="B92">
        <v>89</v>
      </c>
      <c r="C92">
        <v>3105</v>
      </c>
      <c r="D92">
        <v>846</v>
      </c>
      <c r="E92">
        <v>89</v>
      </c>
      <c r="F92">
        <v>4343</v>
      </c>
      <c r="G92">
        <v>2952</v>
      </c>
      <c r="H92">
        <v>89</v>
      </c>
      <c r="I92">
        <v>8310</v>
      </c>
      <c r="J92">
        <v>4346</v>
      </c>
      <c r="K92">
        <v>89</v>
      </c>
      <c r="L92">
        <v>11199</v>
      </c>
      <c r="M92">
        <v>6943</v>
      </c>
      <c r="N92">
        <v>89</v>
      </c>
      <c r="O92">
        <v>9360</v>
      </c>
      <c r="P92">
        <v>6362</v>
      </c>
      <c r="R92" s="5">
        <v>89</v>
      </c>
      <c r="S92" t="b">
        <f>OR(Tabla19[[#This Row],[Tiempo_lineal (ns)]]&gt;$C$508,Tabla19[[#This Row],[Tiempo_lineal (ns)]]&lt;$C$509)</f>
        <v>0</v>
      </c>
      <c r="T92" t="b">
        <f>OR(Tabla19[[#This Row],[Tiempo_normal (ns)]]&gt;$D$508,Tabla19[[#This Row],[Tiempo_normal (ns)]]&lt;$D$509)</f>
        <v>0</v>
      </c>
      <c r="U92" s="5">
        <v>89</v>
      </c>
      <c r="V92" t="b">
        <f>OR(Tabla310[[#This Row],[Tiempo_lineal (ns)]]&gt;$F$508,Tabla310[[#This Row],[Tiempo_lineal (ns)]]&lt;$F$509)</f>
        <v>0</v>
      </c>
      <c r="W92" t="b">
        <f>OR(Tabla310[[#This Row],[Tiempo_normal (ns)]]&gt;$G$508,Tabla310[[#This Row],[Tiempo_normal (ns)]]&lt;$G$509)</f>
        <v>0</v>
      </c>
      <c r="X92" s="5">
        <v>89</v>
      </c>
      <c r="Y92" t="b">
        <f>OR(Tabla411[[#This Row],[Tiempo_lineal (ns)]]&gt;$I$508,Tabla411[[#This Row],[Tiempo_lineal (ns)]]&lt;$I$509)</f>
        <v>0</v>
      </c>
      <c r="Z92" t="b">
        <f>OR(Tabla411[[#This Row],[Tiempo_normal (ns)]]&gt;$J$508,Tabla411[[#This Row],[Tiempo_normal (ns)]]&lt;$J$509)</f>
        <v>0</v>
      </c>
      <c r="AA92" s="5">
        <v>89</v>
      </c>
      <c r="AB92" t="b">
        <f>OR(Tabla512[[#This Row],[Tiempo_lineal (ns)]]&gt;$L$508,Tabla512[[#This Row],[Tiempo_lineal (ns)]]&lt;$L$509)</f>
        <v>0</v>
      </c>
      <c r="AC92" t="b">
        <f>OR(Tabla512[[#This Row],[Tiempo_normal (ns)]]&gt;$M$508,Tabla512[[#This Row],[Tiempo_normal (ns)]]&lt;$M$509)</f>
        <v>0</v>
      </c>
      <c r="AD92" s="5">
        <v>89</v>
      </c>
      <c r="AE92" t="b">
        <f>OR(Tabla613[[#This Row],[Tiempo_lineal (ns)]]&gt;$O$508,Tabla613[[#This Row],[Tiempo_lineal (ns)]]&lt;$O$509)</f>
        <v>0</v>
      </c>
      <c r="AF92" s="6" t="b">
        <f>OR(Tabla613[[#This Row],[Tiempo_normal (ns)]]&gt;$P$508,Tabla613[[#This Row],[Tiempo_normal (ns)]]&lt;$P$509)</f>
        <v>0</v>
      </c>
    </row>
    <row r="93" spans="2:32" x14ac:dyDescent="0.3">
      <c r="B93">
        <v>90</v>
      </c>
      <c r="C93">
        <v>3069</v>
      </c>
      <c r="D93">
        <v>1020</v>
      </c>
      <c r="E93">
        <v>90</v>
      </c>
      <c r="F93">
        <v>4800</v>
      </c>
      <c r="G93">
        <v>3872</v>
      </c>
      <c r="H93">
        <v>90</v>
      </c>
      <c r="I93">
        <v>11294</v>
      </c>
      <c r="J93">
        <v>3807</v>
      </c>
      <c r="K93">
        <v>90</v>
      </c>
      <c r="L93">
        <v>23250</v>
      </c>
      <c r="M93">
        <v>6997</v>
      </c>
      <c r="N93">
        <v>90</v>
      </c>
      <c r="O93">
        <v>9322</v>
      </c>
      <c r="P93">
        <v>6267</v>
      </c>
      <c r="R93" s="7">
        <v>90</v>
      </c>
      <c r="S93" t="b">
        <f>OR(Tabla19[[#This Row],[Tiempo_lineal (ns)]]&gt;$C$508,Tabla19[[#This Row],[Tiempo_lineal (ns)]]&lt;$C$509)</f>
        <v>0</v>
      </c>
      <c r="T93" t="b">
        <f>OR(Tabla19[[#This Row],[Tiempo_normal (ns)]]&gt;$D$508,Tabla19[[#This Row],[Tiempo_normal (ns)]]&lt;$D$509)</f>
        <v>0</v>
      </c>
      <c r="U93" s="7">
        <v>90</v>
      </c>
      <c r="V93" t="b">
        <f>OR(Tabla310[[#This Row],[Tiempo_lineal (ns)]]&gt;$F$508,Tabla310[[#This Row],[Tiempo_lineal (ns)]]&lt;$F$509)</f>
        <v>0</v>
      </c>
      <c r="W93" t="b">
        <f>OR(Tabla310[[#This Row],[Tiempo_normal (ns)]]&gt;$G$508,Tabla310[[#This Row],[Tiempo_normal (ns)]]&lt;$G$509)</f>
        <v>0</v>
      </c>
      <c r="X93" s="7">
        <v>90</v>
      </c>
      <c r="Y93" t="b">
        <f>OR(Tabla411[[#This Row],[Tiempo_lineal (ns)]]&gt;$I$508,Tabla411[[#This Row],[Tiempo_lineal (ns)]]&lt;$I$509)</f>
        <v>0</v>
      </c>
      <c r="Z93" t="b">
        <f>OR(Tabla411[[#This Row],[Tiempo_normal (ns)]]&gt;$J$508,Tabla411[[#This Row],[Tiempo_normal (ns)]]&lt;$J$509)</f>
        <v>0</v>
      </c>
      <c r="AA93" s="7">
        <v>90</v>
      </c>
      <c r="AB93" t="b">
        <f>OR(Tabla512[[#This Row],[Tiempo_lineal (ns)]]&gt;$L$508,Tabla512[[#This Row],[Tiempo_lineal (ns)]]&lt;$L$509)</f>
        <v>1</v>
      </c>
      <c r="AC93" t="b">
        <f>OR(Tabla512[[#This Row],[Tiempo_normal (ns)]]&gt;$M$508,Tabla512[[#This Row],[Tiempo_normal (ns)]]&lt;$M$509)</f>
        <v>0</v>
      </c>
      <c r="AD93" s="7">
        <v>90</v>
      </c>
      <c r="AE93" t="b">
        <f>OR(Tabla613[[#This Row],[Tiempo_lineal (ns)]]&gt;$O$508,Tabla613[[#This Row],[Tiempo_lineal (ns)]]&lt;$O$509)</f>
        <v>0</v>
      </c>
      <c r="AF93" s="6" t="b">
        <f>OR(Tabla613[[#This Row],[Tiempo_normal (ns)]]&gt;$P$508,Tabla613[[#This Row],[Tiempo_normal (ns)]]&lt;$P$509)</f>
        <v>0</v>
      </c>
    </row>
    <row r="94" spans="2:32" x14ac:dyDescent="0.3">
      <c r="B94">
        <v>91</v>
      </c>
      <c r="C94">
        <v>4202</v>
      </c>
      <c r="D94">
        <v>1452</v>
      </c>
      <c r="E94">
        <v>91</v>
      </c>
      <c r="F94">
        <v>4540</v>
      </c>
      <c r="G94">
        <v>5279</v>
      </c>
      <c r="H94">
        <v>91</v>
      </c>
      <c r="I94">
        <v>7290</v>
      </c>
      <c r="J94">
        <v>63075</v>
      </c>
      <c r="K94">
        <v>91</v>
      </c>
      <c r="L94">
        <v>16148</v>
      </c>
      <c r="M94">
        <v>7993</v>
      </c>
      <c r="N94">
        <v>91</v>
      </c>
      <c r="O94">
        <v>11426</v>
      </c>
      <c r="P94">
        <v>6301</v>
      </c>
      <c r="R94" s="5">
        <v>91</v>
      </c>
      <c r="S94" t="b">
        <f>OR(Tabla19[[#This Row],[Tiempo_lineal (ns)]]&gt;$C$508,Tabla19[[#This Row],[Tiempo_lineal (ns)]]&lt;$C$509)</f>
        <v>0</v>
      </c>
      <c r="T94" t="b">
        <f>OR(Tabla19[[#This Row],[Tiempo_normal (ns)]]&gt;$D$508,Tabla19[[#This Row],[Tiempo_normal (ns)]]&lt;$D$509)</f>
        <v>0</v>
      </c>
      <c r="U94" s="5">
        <v>91</v>
      </c>
      <c r="V94" t="b">
        <f>OR(Tabla310[[#This Row],[Tiempo_lineal (ns)]]&gt;$F$508,Tabla310[[#This Row],[Tiempo_lineal (ns)]]&lt;$F$509)</f>
        <v>0</v>
      </c>
      <c r="W94" t="b">
        <f>OR(Tabla310[[#This Row],[Tiempo_normal (ns)]]&gt;$G$508,Tabla310[[#This Row],[Tiempo_normal (ns)]]&lt;$G$509)</f>
        <v>0</v>
      </c>
      <c r="X94" s="5">
        <v>91</v>
      </c>
      <c r="Y94" t="b">
        <f>OR(Tabla411[[#This Row],[Tiempo_lineal (ns)]]&gt;$I$508,Tabla411[[#This Row],[Tiempo_lineal (ns)]]&lt;$I$509)</f>
        <v>0</v>
      </c>
      <c r="Z94" t="b">
        <f>OR(Tabla411[[#This Row],[Tiempo_normal (ns)]]&gt;$J$508,Tabla411[[#This Row],[Tiempo_normal (ns)]]&lt;$J$509)</f>
        <v>1</v>
      </c>
      <c r="AA94" s="5">
        <v>91</v>
      </c>
      <c r="AB94" t="b">
        <f>OR(Tabla512[[#This Row],[Tiempo_lineal (ns)]]&gt;$L$508,Tabla512[[#This Row],[Tiempo_lineal (ns)]]&lt;$L$509)</f>
        <v>0</v>
      </c>
      <c r="AC94" t="b">
        <f>OR(Tabla512[[#This Row],[Tiempo_normal (ns)]]&gt;$M$508,Tabla512[[#This Row],[Tiempo_normal (ns)]]&lt;$M$509)</f>
        <v>0</v>
      </c>
      <c r="AD94" s="5">
        <v>91</v>
      </c>
      <c r="AE94" t="b">
        <f>OR(Tabla613[[#This Row],[Tiempo_lineal (ns)]]&gt;$O$508,Tabla613[[#This Row],[Tiempo_lineal (ns)]]&lt;$O$509)</f>
        <v>0</v>
      </c>
      <c r="AF94" s="6" t="b">
        <f>OR(Tabla613[[#This Row],[Tiempo_normal (ns)]]&gt;$P$508,Tabla613[[#This Row],[Tiempo_normal (ns)]]&lt;$P$509)</f>
        <v>0</v>
      </c>
    </row>
    <row r="95" spans="2:32" x14ac:dyDescent="0.3">
      <c r="B95">
        <v>92</v>
      </c>
      <c r="C95">
        <v>2555</v>
      </c>
      <c r="D95">
        <v>2709</v>
      </c>
      <c r="E95">
        <v>92</v>
      </c>
      <c r="F95">
        <v>4056</v>
      </c>
      <c r="G95">
        <v>3094</v>
      </c>
      <c r="H95">
        <v>92</v>
      </c>
      <c r="I95">
        <v>7051</v>
      </c>
      <c r="J95">
        <v>4729</v>
      </c>
      <c r="K95">
        <v>92</v>
      </c>
      <c r="L95">
        <v>10619</v>
      </c>
      <c r="M95">
        <v>7950</v>
      </c>
      <c r="N95">
        <v>92</v>
      </c>
      <c r="O95">
        <v>11509</v>
      </c>
      <c r="P95">
        <v>6023</v>
      </c>
      <c r="R95" s="7">
        <v>92</v>
      </c>
      <c r="S95" t="b">
        <f>OR(Tabla19[[#This Row],[Tiempo_lineal (ns)]]&gt;$C$508,Tabla19[[#This Row],[Tiempo_lineal (ns)]]&lt;$C$509)</f>
        <v>0</v>
      </c>
      <c r="T95" t="b">
        <f>OR(Tabla19[[#This Row],[Tiempo_normal (ns)]]&gt;$D$508,Tabla19[[#This Row],[Tiempo_normal (ns)]]&lt;$D$509)</f>
        <v>0</v>
      </c>
      <c r="U95" s="7">
        <v>92</v>
      </c>
      <c r="V95" t="b">
        <f>OR(Tabla310[[#This Row],[Tiempo_lineal (ns)]]&gt;$F$508,Tabla310[[#This Row],[Tiempo_lineal (ns)]]&lt;$F$509)</f>
        <v>0</v>
      </c>
      <c r="W95" t="b">
        <f>OR(Tabla310[[#This Row],[Tiempo_normal (ns)]]&gt;$G$508,Tabla310[[#This Row],[Tiempo_normal (ns)]]&lt;$G$509)</f>
        <v>0</v>
      </c>
      <c r="X95" s="7">
        <v>92</v>
      </c>
      <c r="Y95" t="b">
        <f>OR(Tabla411[[#This Row],[Tiempo_lineal (ns)]]&gt;$I$508,Tabla411[[#This Row],[Tiempo_lineal (ns)]]&lt;$I$509)</f>
        <v>0</v>
      </c>
      <c r="Z95" t="b">
        <f>OR(Tabla411[[#This Row],[Tiempo_normal (ns)]]&gt;$J$508,Tabla411[[#This Row],[Tiempo_normal (ns)]]&lt;$J$509)</f>
        <v>0</v>
      </c>
      <c r="AA95" s="7">
        <v>92</v>
      </c>
      <c r="AB95" t="b">
        <f>OR(Tabla512[[#This Row],[Tiempo_lineal (ns)]]&gt;$L$508,Tabla512[[#This Row],[Tiempo_lineal (ns)]]&lt;$L$509)</f>
        <v>0</v>
      </c>
      <c r="AC95" t="b">
        <f>OR(Tabla512[[#This Row],[Tiempo_normal (ns)]]&gt;$M$508,Tabla512[[#This Row],[Tiempo_normal (ns)]]&lt;$M$509)</f>
        <v>0</v>
      </c>
      <c r="AD95" s="7">
        <v>92</v>
      </c>
      <c r="AE95" t="b">
        <f>OR(Tabla613[[#This Row],[Tiempo_lineal (ns)]]&gt;$O$508,Tabla613[[#This Row],[Tiempo_lineal (ns)]]&lt;$O$509)</f>
        <v>0</v>
      </c>
      <c r="AF95" s="6" t="b">
        <f>OR(Tabla613[[#This Row],[Tiempo_normal (ns)]]&gt;$P$508,Tabla613[[#This Row],[Tiempo_normal (ns)]]&lt;$P$509)</f>
        <v>0</v>
      </c>
    </row>
    <row r="96" spans="2:32" x14ac:dyDescent="0.3">
      <c r="B96">
        <v>93</v>
      </c>
      <c r="C96">
        <v>3378</v>
      </c>
      <c r="D96">
        <v>1063</v>
      </c>
      <c r="E96">
        <v>93</v>
      </c>
      <c r="F96">
        <v>4461</v>
      </c>
      <c r="G96">
        <v>4197</v>
      </c>
      <c r="H96">
        <v>93</v>
      </c>
      <c r="I96">
        <v>42923</v>
      </c>
      <c r="J96">
        <v>4398</v>
      </c>
      <c r="K96">
        <v>93</v>
      </c>
      <c r="L96">
        <v>14413</v>
      </c>
      <c r="M96">
        <v>6725</v>
      </c>
      <c r="N96">
        <v>93</v>
      </c>
      <c r="O96">
        <v>61164</v>
      </c>
      <c r="P96">
        <v>6820</v>
      </c>
      <c r="R96" s="5">
        <v>93</v>
      </c>
      <c r="S96" t="b">
        <f>OR(Tabla19[[#This Row],[Tiempo_lineal (ns)]]&gt;$C$508,Tabla19[[#This Row],[Tiempo_lineal (ns)]]&lt;$C$509)</f>
        <v>0</v>
      </c>
      <c r="T96" t="b">
        <f>OR(Tabla19[[#This Row],[Tiempo_normal (ns)]]&gt;$D$508,Tabla19[[#This Row],[Tiempo_normal (ns)]]&lt;$D$509)</f>
        <v>0</v>
      </c>
      <c r="U96" s="5">
        <v>93</v>
      </c>
      <c r="V96" t="b">
        <f>OR(Tabla310[[#This Row],[Tiempo_lineal (ns)]]&gt;$F$508,Tabla310[[#This Row],[Tiempo_lineal (ns)]]&lt;$F$509)</f>
        <v>0</v>
      </c>
      <c r="W96" t="b">
        <f>OR(Tabla310[[#This Row],[Tiempo_normal (ns)]]&gt;$G$508,Tabla310[[#This Row],[Tiempo_normal (ns)]]&lt;$G$509)</f>
        <v>0</v>
      </c>
      <c r="X96" s="5">
        <v>93</v>
      </c>
      <c r="Y96" t="b">
        <f>OR(Tabla411[[#This Row],[Tiempo_lineal (ns)]]&gt;$I$508,Tabla411[[#This Row],[Tiempo_lineal (ns)]]&lt;$I$509)</f>
        <v>1</v>
      </c>
      <c r="Z96" t="b">
        <f>OR(Tabla411[[#This Row],[Tiempo_normal (ns)]]&gt;$J$508,Tabla411[[#This Row],[Tiempo_normal (ns)]]&lt;$J$509)</f>
        <v>0</v>
      </c>
      <c r="AA96" s="5">
        <v>93</v>
      </c>
      <c r="AB96" t="b">
        <f>OR(Tabla512[[#This Row],[Tiempo_lineal (ns)]]&gt;$L$508,Tabla512[[#This Row],[Tiempo_lineal (ns)]]&lt;$L$509)</f>
        <v>0</v>
      </c>
      <c r="AC96" t="b">
        <f>OR(Tabla512[[#This Row],[Tiempo_normal (ns)]]&gt;$M$508,Tabla512[[#This Row],[Tiempo_normal (ns)]]&lt;$M$509)</f>
        <v>0</v>
      </c>
      <c r="AD96" s="5">
        <v>93</v>
      </c>
      <c r="AE96" t="b">
        <f>OR(Tabla613[[#This Row],[Tiempo_lineal (ns)]]&gt;$O$508,Tabla613[[#This Row],[Tiempo_lineal (ns)]]&lt;$O$509)</f>
        <v>1</v>
      </c>
      <c r="AF96" s="6" t="b">
        <f>OR(Tabla613[[#This Row],[Tiempo_normal (ns)]]&gt;$P$508,Tabla613[[#This Row],[Tiempo_normal (ns)]]&lt;$P$509)</f>
        <v>0</v>
      </c>
    </row>
    <row r="97" spans="2:32" x14ac:dyDescent="0.3">
      <c r="B97">
        <v>94</v>
      </c>
      <c r="C97">
        <v>2996</v>
      </c>
      <c r="D97">
        <v>1632</v>
      </c>
      <c r="E97">
        <v>94</v>
      </c>
      <c r="F97">
        <v>5740</v>
      </c>
      <c r="G97">
        <v>1793</v>
      </c>
      <c r="H97">
        <v>94</v>
      </c>
      <c r="I97">
        <v>11559</v>
      </c>
      <c r="J97">
        <v>5743</v>
      </c>
      <c r="K97">
        <v>94</v>
      </c>
      <c r="L97">
        <v>9447</v>
      </c>
      <c r="M97">
        <v>9618</v>
      </c>
      <c r="N97">
        <v>94</v>
      </c>
      <c r="O97">
        <v>13049</v>
      </c>
      <c r="P97">
        <v>9353</v>
      </c>
      <c r="R97" s="7">
        <v>94</v>
      </c>
      <c r="S97" t="b">
        <f>OR(Tabla19[[#This Row],[Tiempo_lineal (ns)]]&gt;$C$508,Tabla19[[#This Row],[Tiempo_lineal (ns)]]&lt;$C$509)</f>
        <v>0</v>
      </c>
      <c r="T97" t="b">
        <f>OR(Tabla19[[#This Row],[Tiempo_normal (ns)]]&gt;$D$508,Tabla19[[#This Row],[Tiempo_normal (ns)]]&lt;$D$509)</f>
        <v>0</v>
      </c>
      <c r="U97" s="7">
        <v>94</v>
      </c>
      <c r="V97" t="b">
        <f>OR(Tabla310[[#This Row],[Tiempo_lineal (ns)]]&gt;$F$508,Tabla310[[#This Row],[Tiempo_lineal (ns)]]&lt;$F$509)</f>
        <v>0</v>
      </c>
      <c r="W97" t="b">
        <f>OR(Tabla310[[#This Row],[Tiempo_normal (ns)]]&gt;$G$508,Tabla310[[#This Row],[Tiempo_normal (ns)]]&lt;$G$509)</f>
        <v>0</v>
      </c>
      <c r="X97" s="7">
        <v>94</v>
      </c>
      <c r="Y97" t="b">
        <f>OR(Tabla411[[#This Row],[Tiempo_lineal (ns)]]&gt;$I$508,Tabla411[[#This Row],[Tiempo_lineal (ns)]]&lt;$I$509)</f>
        <v>0</v>
      </c>
      <c r="Z97" t="b">
        <f>OR(Tabla411[[#This Row],[Tiempo_normal (ns)]]&gt;$J$508,Tabla411[[#This Row],[Tiempo_normal (ns)]]&lt;$J$509)</f>
        <v>0</v>
      </c>
      <c r="AA97" s="7">
        <v>94</v>
      </c>
      <c r="AB97" t="b">
        <f>OR(Tabla512[[#This Row],[Tiempo_lineal (ns)]]&gt;$L$508,Tabla512[[#This Row],[Tiempo_lineal (ns)]]&lt;$L$509)</f>
        <v>0</v>
      </c>
      <c r="AC97" t="b">
        <f>OR(Tabla512[[#This Row],[Tiempo_normal (ns)]]&gt;$M$508,Tabla512[[#This Row],[Tiempo_normal (ns)]]&lt;$M$509)</f>
        <v>0</v>
      </c>
      <c r="AD97" s="7">
        <v>94</v>
      </c>
      <c r="AE97" t="b">
        <f>OR(Tabla613[[#This Row],[Tiempo_lineal (ns)]]&gt;$O$508,Tabla613[[#This Row],[Tiempo_lineal (ns)]]&lt;$O$509)</f>
        <v>0</v>
      </c>
      <c r="AF97" s="6" t="b">
        <f>OR(Tabla613[[#This Row],[Tiempo_normal (ns)]]&gt;$P$508,Tabla613[[#This Row],[Tiempo_normal (ns)]]&lt;$P$509)</f>
        <v>0</v>
      </c>
    </row>
    <row r="98" spans="2:32" x14ac:dyDescent="0.3">
      <c r="B98">
        <v>95</v>
      </c>
      <c r="C98">
        <v>2766</v>
      </c>
      <c r="D98">
        <v>1989</v>
      </c>
      <c r="E98">
        <v>95</v>
      </c>
      <c r="F98">
        <v>4493</v>
      </c>
      <c r="G98">
        <v>4392</v>
      </c>
      <c r="H98">
        <v>95</v>
      </c>
      <c r="I98">
        <v>8858</v>
      </c>
      <c r="J98">
        <v>9028</v>
      </c>
      <c r="K98">
        <v>95</v>
      </c>
      <c r="L98">
        <v>25948</v>
      </c>
      <c r="M98">
        <v>16698</v>
      </c>
      <c r="N98">
        <v>95</v>
      </c>
      <c r="O98">
        <v>11248</v>
      </c>
      <c r="P98">
        <v>8023</v>
      </c>
      <c r="R98" s="5">
        <v>95</v>
      </c>
      <c r="S98" t="b">
        <f>OR(Tabla19[[#This Row],[Tiempo_lineal (ns)]]&gt;$C$508,Tabla19[[#This Row],[Tiempo_lineal (ns)]]&lt;$C$509)</f>
        <v>0</v>
      </c>
      <c r="T98" t="b">
        <f>OR(Tabla19[[#This Row],[Tiempo_normal (ns)]]&gt;$D$508,Tabla19[[#This Row],[Tiempo_normal (ns)]]&lt;$D$509)</f>
        <v>0</v>
      </c>
      <c r="U98" s="5">
        <v>95</v>
      </c>
      <c r="V98" t="b">
        <f>OR(Tabla310[[#This Row],[Tiempo_lineal (ns)]]&gt;$F$508,Tabla310[[#This Row],[Tiempo_lineal (ns)]]&lt;$F$509)</f>
        <v>0</v>
      </c>
      <c r="W98" t="b">
        <f>OR(Tabla310[[#This Row],[Tiempo_normal (ns)]]&gt;$G$508,Tabla310[[#This Row],[Tiempo_normal (ns)]]&lt;$G$509)</f>
        <v>0</v>
      </c>
      <c r="X98" s="5">
        <v>95</v>
      </c>
      <c r="Y98" t="b">
        <f>OR(Tabla411[[#This Row],[Tiempo_lineal (ns)]]&gt;$I$508,Tabla411[[#This Row],[Tiempo_lineal (ns)]]&lt;$I$509)</f>
        <v>0</v>
      </c>
      <c r="Z98" t="b">
        <f>OR(Tabla411[[#This Row],[Tiempo_normal (ns)]]&gt;$J$508,Tabla411[[#This Row],[Tiempo_normal (ns)]]&lt;$J$509)</f>
        <v>0</v>
      </c>
      <c r="AA98" s="5">
        <v>95</v>
      </c>
      <c r="AB98" t="b">
        <f>OR(Tabla512[[#This Row],[Tiempo_lineal (ns)]]&gt;$L$508,Tabla512[[#This Row],[Tiempo_lineal (ns)]]&lt;$L$509)</f>
        <v>1</v>
      </c>
      <c r="AC98" t="b">
        <f>OR(Tabla512[[#This Row],[Tiempo_normal (ns)]]&gt;$M$508,Tabla512[[#This Row],[Tiempo_normal (ns)]]&lt;$M$509)</f>
        <v>1</v>
      </c>
      <c r="AD98" s="5">
        <v>95</v>
      </c>
      <c r="AE98" t="b">
        <f>OR(Tabla613[[#This Row],[Tiempo_lineal (ns)]]&gt;$O$508,Tabla613[[#This Row],[Tiempo_lineal (ns)]]&lt;$O$509)</f>
        <v>0</v>
      </c>
      <c r="AF98" s="6" t="b">
        <f>OR(Tabla613[[#This Row],[Tiempo_normal (ns)]]&gt;$P$508,Tabla613[[#This Row],[Tiempo_normal (ns)]]&lt;$P$509)</f>
        <v>0</v>
      </c>
    </row>
    <row r="99" spans="2:32" x14ac:dyDescent="0.3">
      <c r="B99">
        <v>96</v>
      </c>
      <c r="C99">
        <v>2779</v>
      </c>
      <c r="D99">
        <v>1133</v>
      </c>
      <c r="E99">
        <v>96</v>
      </c>
      <c r="F99">
        <v>6535</v>
      </c>
      <c r="G99">
        <v>3140</v>
      </c>
      <c r="H99">
        <v>96</v>
      </c>
      <c r="I99">
        <v>10665</v>
      </c>
      <c r="J99">
        <v>6527</v>
      </c>
      <c r="K99">
        <v>96</v>
      </c>
      <c r="L99">
        <v>10090</v>
      </c>
      <c r="M99">
        <v>6588</v>
      </c>
      <c r="N99">
        <v>96</v>
      </c>
      <c r="O99">
        <v>9417</v>
      </c>
      <c r="P99">
        <v>8961</v>
      </c>
      <c r="R99" s="7">
        <v>96</v>
      </c>
      <c r="S99" t="b">
        <f>OR(Tabla19[[#This Row],[Tiempo_lineal (ns)]]&gt;$C$508,Tabla19[[#This Row],[Tiempo_lineal (ns)]]&lt;$C$509)</f>
        <v>0</v>
      </c>
      <c r="T99" t="b">
        <f>OR(Tabla19[[#This Row],[Tiempo_normal (ns)]]&gt;$D$508,Tabla19[[#This Row],[Tiempo_normal (ns)]]&lt;$D$509)</f>
        <v>0</v>
      </c>
      <c r="U99" s="7">
        <v>96</v>
      </c>
      <c r="V99" t="b">
        <f>OR(Tabla310[[#This Row],[Tiempo_lineal (ns)]]&gt;$F$508,Tabla310[[#This Row],[Tiempo_lineal (ns)]]&lt;$F$509)</f>
        <v>0</v>
      </c>
      <c r="W99" t="b">
        <f>OR(Tabla310[[#This Row],[Tiempo_normal (ns)]]&gt;$G$508,Tabla310[[#This Row],[Tiempo_normal (ns)]]&lt;$G$509)</f>
        <v>0</v>
      </c>
      <c r="X99" s="7">
        <v>96</v>
      </c>
      <c r="Y99" t="b">
        <f>OR(Tabla411[[#This Row],[Tiempo_lineal (ns)]]&gt;$I$508,Tabla411[[#This Row],[Tiempo_lineal (ns)]]&lt;$I$509)</f>
        <v>0</v>
      </c>
      <c r="Z99" t="b">
        <f>OR(Tabla411[[#This Row],[Tiempo_normal (ns)]]&gt;$J$508,Tabla411[[#This Row],[Tiempo_normal (ns)]]&lt;$J$509)</f>
        <v>0</v>
      </c>
      <c r="AA99" s="7">
        <v>96</v>
      </c>
      <c r="AB99" t="b">
        <f>OR(Tabla512[[#This Row],[Tiempo_lineal (ns)]]&gt;$L$508,Tabla512[[#This Row],[Tiempo_lineal (ns)]]&lt;$L$509)</f>
        <v>0</v>
      </c>
      <c r="AC99" t="b">
        <f>OR(Tabla512[[#This Row],[Tiempo_normal (ns)]]&gt;$M$508,Tabla512[[#This Row],[Tiempo_normal (ns)]]&lt;$M$509)</f>
        <v>0</v>
      </c>
      <c r="AD99" s="7">
        <v>96</v>
      </c>
      <c r="AE99" t="b">
        <f>OR(Tabla613[[#This Row],[Tiempo_lineal (ns)]]&gt;$O$508,Tabla613[[#This Row],[Tiempo_lineal (ns)]]&lt;$O$509)</f>
        <v>0</v>
      </c>
      <c r="AF99" s="6" t="b">
        <f>OR(Tabla613[[#This Row],[Tiempo_normal (ns)]]&gt;$P$508,Tabla613[[#This Row],[Tiempo_normal (ns)]]&lt;$P$509)</f>
        <v>0</v>
      </c>
    </row>
    <row r="100" spans="2:32" x14ac:dyDescent="0.3">
      <c r="B100">
        <v>97</v>
      </c>
      <c r="C100">
        <v>2982</v>
      </c>
      <c r="D100">
        <v>1174</v>
      </c>
      <c r="E100">
        <v>97</v>
      </c>
      <c r="F100">
        <v>6299</v>
      </c>
      <c r="G100">
        <v>2389</v>
      </c>
      <c r="H100">
        <v>97</v>
      </c>
      <c r="I100">
        <v>6616</v>
      </c>
      <c r="J100">
        <v>5026</v>
      </c>
      <c r="K100">
        <v>97</v>
      </c>
      <c r="L100">
        <v>10440</v>
      </c>
      <c r="M100">
        <v>7158</v>
      </c>
      <c r="N100">
        <v>97</v>
      </c>
      <c r="O100">
        <v>9622</v>
      </c>
      <c r="P100">
        <v>7398</v>
      </c>
      <c r="R100" s="5">
        <v>97</v>
      </c>
      <c r="S100" t="b">
        <f>OR(Tabla19[[#This Row],[Tiempo_lineal (ns)]]&gt;$C$508,Tabla19[[#This Row],[Tiempo_lineal (ns)]]&lt;$C$509)</f>
        <v>0</v>
      </c>
      <c r="T100" t="b">
        <f>OR(Tabla19[[#This Row],[Tiempo_normal (ns)]]&gt;$D$508,Tabla19[[#This Row],[Tiempo_normal (ns)]]&lt;$D$509)</f>
        <v>0</v>
      </c>
      <c r="U100" s="5">
        <v>97</v>
      </c>
      <c r="V100" t="b">
        <f>OR(Tabla310[[#This Row],[Tiempo_lineal (ns)]]&gt;$F$508,Tabla310[[#This Row],[Tiempo_lineal (ns)]]&lt;$F$509)</f>
        <v>0</v>
      </c>
      <c r="W100" t="b">
        <f>OR(Tabla310[[#This Row],[Tiempo_normal (ns)]]&gt;$G$508,Tabla310[[#This Row],[Tiempo_normal (ns)]]&lt;$G$509)</f>
        <v>0</v>
      </c>
      <c r="X100" s="5">
        <v>97</v>
      </c>
      <c r="Y100" t="b">
        <f>OR(Tabla411[[#This Row],[Tiempo_lineal (ns)]]&gt;$I$508,Tabla411[[#This Row],[Tiempo_lineal (ns)]]&lt;$I$509)</f>
        <v>0</v>
      </c>
      <c r="Z100" t="b">
        <f>OR(Tabla411[[#This Row],[Tiempo_normal (ns)]]&gt;$J$508,Tabla411[[#This Row],[Tiempo_normal (ns)]]&lt;$J$509)</f>
        <v>0</v>
      </c>
      <c r="AA100" s="5">
        <v>97</v>
      </c>
      <c r="AB100" t="b">
        <f>OR(Tabla512[[#This Row],[Tiempo_lineal (ns)]]&gt;$L$508,Tabla512[[#This Row],[Tiempo_lineal (ns)]]&lt;$L$509)</f>
        <v>0</v>
      </c>
      <c r="AC100" t="b">
        <f>OR(Tabla512[[#This Row],[Tiempo_normal (ns)]]&gt;$M$508,Tabla512[[#This Row],[Tiempo_normal (ns)]]&lt;$M$509)</f>
        <v>0</v>
      </c>
      <c r="AD100" s="5">
        <v>97</v>
      </c>
      <c r="AE100" t="b">
        <f>OR(Tabla613[[#This Row],[Tiempo_lineal (ns)]]&gt;$O$508,Tabla613[[#This Row],[Tiempo_lineal (ns)]]&lt;$O$509)</f>
        <v>0</v>
      </c>
      <c r="AF100" s="6" t="b">
        <f>OR(Tabla613[[#This Row],[Tiempo_normal (ns)]]&gt;$P$508,Tabla613[[#This Row],[Tiempo_normal (ns)]]&lt;$P$509)</f>
        <v>0</v>
      </c>
    </row>
    <row r="101" spans="2:32" x14ac:dyDescent="0.3">
      <c r="B101">
        <v>98</v>
      </c>
      <c r="C101">
        <v>3112</v>
      </c>
      <c r="D101">
        <v>2107</v>
      </c>
      <c r="E101">
        <v>98</v>
      </c>
      <c r="F101">
        <v>4328</v>
      </c>
      <c r="G101">
        <v>2543</v>
      </c>
      <c r="H101">
        <v>98</v>
      </c>
      <c r="I101">
        <v>8033</v>
      </c>
      <c r="J101">
        <v>4293</v>
      </c>
      <c r="K101">
        <v>98</v>
      </c>
      <c r="L101">
        <v>10345</v>
      </c>
      <c r="M101">
        <v>8507</v>
      </c>
      <c r="N101">
        <v>98</v>
      </c>
      <c r="O101">
        <v>17382</v>
      </c>
      <c r="P101">
        <v>7541</v>
      </c>
      <c r="R101" s="7">
        <v>98</v>
      </c>
      <c r="S101" t="b">
        <f>OR(Tabla19[[#This Row],[Tiempo_lineal (ns)]]&gt;$C$508,Tabla19[[#This Row],[Tiempo_lineal (ns)]]&lt;$C$509)</f>
        <v>0</v>
      </c>
      <c r="T101" t="b">
        <f>OR(Tabla19[[#This Row],[Tiempo_normal (ns)]]&gt;$D$508,Tabla19[[#This Row],[Tiempo_normal (ns)]]&lt;$D$509)</f>
        <v>0</v>
      </c>
      <c r="U101" s="7">
        <v>98</v>
      </c>
      <c r="V101" t="b">
        <f>OR(Tabla310[[#This Row],[Tiempo_lineal (ns)]]&gt;$F$508,Tabla310[[#This Row],[Tiempo_lineal (ns)]]&lt;$F$509)</f>
        <v>0</v>
      </c>
      <c r="W101" t="b">
        <f>OR(Tabla310[[#This Row],[Tiempo_normal (ns)]]&gt;$G$508,Tabla310[[#This Row],[Tiempo_normal (ns)]]&lt;$G$509)</f>
        <v>0</v>
      </c>
      <c r="X101" s="7">
        <v>98</v>
      </c>
      <c r="Y101" t="b">
        <f>OR(Tabla411[[#This Row],[Tiempo_lineal (ns)]]&gt;$I$508,Tabla411[[#This Row],[Tiempo_lineal (ns)]]&lt;$I$509)</f>
        <v>0</v>
      </c>
      <c r="Z101" t="b">
        <f>OR(Tabla411[[#This Row],[Tiempo_normal (ns)]]&gt;$J$508,Tabla411[[#This Row],[Tiempo_normal (ns)]]&lt;$J$509)</f>
        <v>0</v>
      </c>
      <c r="AA101" s="7">
        <v>98</v>
      </c>
      <c r="AB101" t="b">
        <f>OR(Tabla512[[#This Row],[Tiempo_lineal (ns)]]&gt;$L$508,Tabla512[[#This Row],[Tiempo_lineal (ns)]]&lt;$L$509)</f>
        <v>0</v>
      </c>
      <c r="AC101" t="b">
        <f>OR(Tabla512[[#This Row],[Tiempo_normal (ns)]]&gt;$M$508,Tabla512[[#This Row],[Tiempo_normal (ns)]]&lt;$M$509)</f>
        <v>0</v>
      </c>
      <c r="AD101" s="7">
        <v>98</v>
      </c>
      <c r="AE101" t="b">
        <f>OR(Tabla613[[#This Row],[Tiempo_lineal (ns)]]&gt;$O$508,Tabla613[[#This Row],[Tiempo_lineal (ns)]]&lt;$O$509)</f>
        <v>1</v>
      </c>
      <c r="AF101" s="6" t="b">
        <f>OR(Tabla613[[#This Row],[Tiempo_normal (ns)]]&gt;$P$508,Tabla613[[#This Row],[Tiempo_normal (ns)]]&lt;$P$509)</f>
        <v>0</v>
      </c>
    </row>
    <row r="102" spans="2:32" x14ac:dyDescent="0.3">
      <c r="B102">
        <v>99</v>
      </c>
      <c r="C102">
        <v>3173</v>
      </c>
      <c r="D102">
        <v>1194</v>
      </c>
      <c r="E102">
        <v>99</v>
      </c>
      <c r="F102">
        <v>5093</v>
      </c>
      <c r="G102">
        <v>2831</v>
      </c>
      <c r="H102">
        <v>99</v>
      </c>
      <c r="I102">
        <v>9364</v>
      </c>
      <c r="J102">
        <v>6225</v>
      </c>
      <c r="K102">
        <v>99</v>
      </c>
      <c r="L102">
        <v>11220</v>
      </c>
      <c r="M102">
        <v>8778</v>
      </c>
      <c r="N102">
        <v>99</v>
      </c>
      <c r="O102">
        <v>9817</v>
      </c>
      <c r="P102">
        <v>7572</v>
      </c>
      <c r="R102" s="5">
        <v>99</v>
      </c>
      <c r="S102" t="b">
        <f>OR(Tabla19[[#This Row],[Tiempo_lineal (ns)]]&gt;$C$508,Tabla19[[#This Row],[Tiempo_lineal (ns)]]&lt;$C$509)</f>
        <v>0</v>
      </c>
      <c r="T102" t="b">
        <f>OR(Tabla19[[#This Row],[Tiempo_normal (ns)]]&gt;$D$508,Tabla19[[#This Row],[Tiempo_normal (ns)]]&lt;$D$509)</f>
        <v>0</v>
      </c>
      <c r="U102" s="5">
        <v>99</v>
      </c>
      <c r="V102" t="b">
        <f>OR(Tabla310[[#This Row],[Tiempo_lineal (ns)]]&gt;$F$508,Tabla310[[#This Row],[Tiempo_lineal (ns)]]&lt;$F$509)</f>
        <v>0</v>
      </c>
      <c r="W102" t="b">
        <f>OR(Tabla310[[#This Row],[Tiempo_normal (ns)]]&gt;$G$508,Tabla310[[#This Row],[Tiempo_normal (ns)]]&lt;$G$509)</f>
        <v>0</v>
      </c>
      <c r="X102" s="5">
        <v>99</v>
      </c>
      <c r="Y102" t="b">
        <f>OR(Tabla411[[#This Row],[Tiempo_lineal (ns)]]&gt;$I$508,Tabla411[[#This Row],[Tiempo_lineal (ns)]]&lt;$I$509)</f>
        <v>0</v>
      </c>
      <c r="Z102" t="b">
        <f>OR(Tabla411[[#This Row],[Tiempo_normal (ns)]]&gt;$J$508,Tabla411[[#This Row],[Tiempo_normal (ns)]]&lt;$J$509)</f>
        <v>0</v>
      </c>
      <c r="AA102" s="5">
        <v>99</v>
      </c>
      <c r="AB102" t="b">
        <f>OR(Tabla512[[#This Row],[Tiempo_lineal (ns)]]&gt;$L$508,Tabla512[[#This Row],[Tiempo_lineal (ns)]]&lt;$L$509)</f>
        <v>0</v>
      </c>
      <c r="AC102" t="b">
        <f>OR(Tabla512[[#This Row],[Tiempo_normal (ns)]]&gt;$M$508,Tabla512[[#This Row],[Tiempo_normal (ns)]]&lt;$M$509)</f>
        <v>0</v>
      </c>
      <c r="AD102" s="5">
        <v>99</v>
      </c>
      <c r="AE102" t="b">
        <f>OR(Tabla613[[#This Row],[Tiempo_lineal (ns)]]&gt;$O$508,Tabla613[[#This Row],[Tiempo_lineal (ns)]]&lt;$O$509)</f>
        <v>0</v>
      </c>
      <c r="AF102" s="6" t="b">
        <f>OR(Tabla613[[#This Row],[Tiempo_normal (ns)]]&gt;$P$508,Tabla613[[#This Row],[Tiempo_normal (ns)]]&lt;$P$509)</f>
        <v>0</v>
      </c>
    </row>
    <row r="103" spans="2:32" x14ac:dyDescent="0.3">
      <c r="B103">
        <v>100</v>
      </c>
      <c r="C103">
        <v>2894</v>
      </c>
      <c r="D103">
        <v>1217</v>
      </c>
      <c r="E103">
        <v>100</v>
      </c>
      <c r="F103">
        <v>8070</v>
      </c>
      <c r="G103">
        <v>4329</v>
      </c>
      <c r="H103">
        <v>100</v>
      </c>
      <c r="I103">
        <v>10975</v>
      </c>
      <c r="J103">
        <v>5436</v>
      </c>
      <c r="K103">
        <v>100</v>
      </c>
      <c r="L103">
        <v>9006</v>
      </c>
      <c r="M103">
        <v>8109</v>
      </c>
      <c r="N103">
        <v>100</v>
      </c>
      <c r="O103">
        <v>11047</v>
      </c>
      <c r="P103">
        <v>6473</v>
      </c>
      <c r="R103" s="7">
        <v>100</v>
      </c>
      <c r="S103" t="b">
        <f>OR(Tabla19[[#This Row],[Tiempo_lineal (ns)]]&gt;$C$508,Tabla19[[#This Row],[Tiempo_lineal (ns)]]&lt;$C$509)</f>
        <v>0</v>
      </c>
      <c r="T103" t="b">
        <f>OR(Tabla19[[#This Row],[Tiempo_normal (ns)]]&gt;$D$508,Tabla19[[#This Row],[Tiempo_normal (ns)]]&lt;$D$509)</f>
        <v>0</v>
      </c>
      <c r="U103" s="7">
        <v>100</v>
      </c>
      <c r="V103" t="b">
        <f>OR(Tabla310[[#This Row],[Tiempo_lineal (ns)]]&gt;$F$508,Tabla310[[#This Row],[Tiempo_lineal (ns)]]&lt;$F$509)</f>
        <v>1</v>
      </c>
      <c r="W103" t="b">
        <f>OR(Tabla310[[#This Row],[Tiempo_normal (ns)]]&gt;$G$508,Tabla310[[#This Row],[Tiempo_normal (ns)]]&lt;$G$509)</f>
        <v>0</v>
      </c>
      <c r="X103" s="7">
        <v>100</v>
      </c>
      <c r="Y103" t="b">
        <f>OR(Tabla411[[#This Row],[Tiempo_lineal (ns)]]&gt;$I$508,Tabla411[[#This Row],[Tiempo_lineal (ns)]]&lt;$I$509)</f>
        <v>0</v>
      </c>
      <c r="Z103" t="b">
        <f>OR(Tabla411[[#This Row],[Tiempo_normal (ns)]]&gt;$J$508,Tabla411[[#This Row],[Tiempo_normal (ns)]]&lt;$J$509)</f>
        <v>0</v>
      </c>
      <c r="AA103" s="7">
        <v>100</v>
      </c>
      <c r="AB103" t="b">
        <f>OR(Tabla512[[#This Row],[Tiempo_lineal (ns)]]&gt;$L$508,Tabla512[[#This Row],[Tiempo_lineal (ns)]]&lt;$L$509)</f>
        <v>0</v>
      </c>
      <c r="AC103" t="b">
        <f>OR(Tabla512[[#This Row],[Tiempo_normal (ns)]]&gt;$M$508,Tabla512[[#This Row],[Tiempo_normal (ns)]]&lt;$M$509)</f>
        <v>0</v>
      </c>
      <c r="AD103" s="7">
        <v>100</v>
      </c>
      <c r="AE103" t="b">
        <f>OR(Tabla613[[#This Row],[Tiempo_lineal (ns)]]&gt;$O$508,Tabla613[[#This Row],[Tiempo_lineal (ns)]]&lt;$O$509)</f>
        <v>0</v>
      </c>
      <c r="AF103" s="6" t="b">
        <f>OR(Tabla613[[#This Row],[Tiempo_normal (ns)]]&gt;$P$508,Tabla613[[#This Row],[Tiempo_normal (ns)]]&lt;$P$509)</f>
        <v>0</v>
      </c>
    </row>
    <row r="104" spans="2:32" x14ac:dyDescent="0.3">
      <c r="B104">
        <v>101</v>
      </c>
      <c r="C104">
        <v>2479</v>
      </c>
      <c r="D104">
        <v>2780</v>
      </c>
      <c r="E104">
        <v>101</v>
      </c>
      <c r="F104">
        <v>11471</v>
      </c>
      <c r="G104">
        <v>8197</v>
      </c>
      <c r="H104">
        <v>101</v>
      </c>
      <c r="I104">
        <v>9060</v>
      </c>
      <c r="J104">
        <v>10081</v>
      </c>
      <c r="K104">
        <v>101</v>
      </c>
      <c r="L104">
        <v>10364</v>
      </c>
      <c r="M104">
        <v>6656</v>
      </c>
      <c r="N104">
        <v>101</v>
      </c>
      <c r="O104">
        <v>9571</v>
      </c>
      <c r="P104">
        <v>8349</v>
      </c>
      <c r="R104" s="5">
        <v>101</v>
      </c>
      <c r="S104" t="b">
        <f>OR(Tabla19[[#This Row],[Tiempo_lineal (ns)]]&gt;$C$508,Tabla19[[#This Row],[Tiempo_lineal (ns)]]&lt;$C$509)</f>
        <v>0</v>
      </c>
      <c r="T104" t="b">
        <f>OR(Tabla19[[#This Row],[Tiempo_normal (ns)]]&gt;$D$508,Tabla19[[#This Row],[Tiempo_normal (ns)]]&lt;$D$509)</f>
        <v>0</v>
      </c>
      <c r="U104" s="5">
        <v>101</v>
      </c>
      <c r="V104" t="b">
        <f>OR(Tabla310[[#This Row],[Tiempo_lineal (ns)]]&gt;$F$508,Tabla310[[#This Row],[Tiempo_lineal (ns)]]&lt;$F$509)</f>
        <v>1</v>
      </c>
      <c r="W104" t="b">
        <f>OR(Tabla310[[#This Row],[Tiempo_normal (ns)]]&gt;$G$508,Tabla310[[#This Row],[Tiempo_normal (ns)]]&lt;$G$509)</f>
        <v>1</v>
      </c>
      <c r="X104" s="5">
        <v>101</v>
      </c>
      <c r="Y104" t="b">
        <f>OR(Tabla411[[#This Row],[Tiempo_lineal (ns)]]&gt;$I$508,Tabla411[[#This Row],[Tiempo_lineal (ns)]]&lt;$I$509)</f>
        <v>0</v>
      </c>
      <c r="Z104" t="b">
        <f>OR(Tabla411[[#This Row],[Tiempo_normal (ns)]]&gt;$J$508,Tabla411[[#This Row],[Tiempo_normal (ns)]]&lt;$J$509)</f>
        <v>0</v>
      </c>
      <c r="AA104" s="5">
        <v>101</v>
      </c>
      <c r="AB104" t="b">
        <f>OR(Tabla512[[#This Row],[Tiempo_lineal (ns)]]&gt;$L$508,Tabla512[[#This Row],[Tiempo_lineal (ns)]]&lt;$L$509)</f>
        <v>0</v>
      </c>
      <c r="AC104" t="b">
        <f>OR(Tabla512[[#This Row],[Tiempo_normal (ns)]]&gt;$M$508,Tabla512[[#This Row],[Tiempo_normal (ns)]]&lt;$M$509)</f>
        <v>0</v>
      </c>
      <c r="AD104" s="5">
        <v>101</v>
      </c>
      <c r="AE104" t="b">
        <f>OR(Tabla613[[#This Row],[Tiempo_lineal (ns)]]&gt;$O$508,Tabla613[[#This Row],[Tiempo_lineal (ns)]]&lt;$O$509)</f>
        <v>0</v>
      </c>
      <c r="AF104" s="6" t="b">
        <f>OR(Tabla613[[#This Row],[Tiempo_normal (ns)]]&gt;$P$508,Tabla613[[#This Row],[Tiempo_normal (ns)]]&lt;$P$509)</f>
        <v>0</v>
      </c>
    </row>
    <row r="105" spans="2:32" x14ac:dyDescent="0.3">
      <c r="B105">
        <v>102</v>
      </c>
      <c r="C105">
        <v>3368</v>
      </c>
      <c r="D105">
        <v>855</v>
      </c>
      <c r="E105">
        <v>102</v>
      </c>
      <c r="F105">
        <v>11341</v>
      </c>
      <c r="G105">
        <v>4524</v>
      </c>
      <c r="H105">
        <v>102</v>
      </c>
      <c r="I105">
        <v>11208</v>
      </c>
      <c r="J105">
        <v>8805</v>
      </c>
      <c r="K105">
        <v>102</v>
      </c>
      <c r="L105">
        <v>9493</v>
      </c>
      <c r="M105">
        <v>11326</v>
      </c>
      <c r="N105">
        <v>102</v>
      </c>
      <c r="O105">
        <v>9148</v>
      </c>
      <c r="P105">
        <v>6335</v>
      </c>
      <c r="R105" s="7">
        <v>102</v>
      </c>
      <c r="S105" t="b">
        <f>OR(Tabla19[[#This Row],[Tiempo_lineal (ns)]]&gt;$C$508,Tabla19[[#This Row],[Tiempo_lineal (ns)]]&lt;$C$509)</f>
        <v>0</v>
      </c>
      <c r="T105" t="b">
        <f>OR(Tabla19[[#This Row],[Tiempo_normal (ns)]]&gt;$D$508,Tabla19[[#This Row],[Tiempo_normal (ns)]]&lt;$D$509)</f>
        <v>0</v>
      </c>
      <c r="U105" s="7">
        <v>102</v>
      </c>
      <c r="V105" t="b">
        <f>OR(Tabla310[[#This Row],[Tiempo_lineal (ns)]]&gt;$F$508,Tabla310[[#This Row],[Tiempo_lineal (ns)]]&lt;$F$509)</f>
        <v>1</v>
      </c>
      <c r="W105" t="b">
        <f>OR(Tabla310[[#This Row],[Tiempo_normal (ns)]]&gt;$G$508,Tabla310[[#This Row],[Tiempo_normal (ns)]]&lt;$G$509)</f>
        <v>0</v>
      </c>
      <c r="X105" s="7">
        <v>102</v>
      </c>
      <c r="Y105" t="b">
        <f>OR(Tabla411[[#This Row],[Tiempo_lineal (ns)]]&gt;$I$508,Tabla411[[#This Row],[Tiempo_lineal (ns)]]&lt;$I$509)</f>
        <v>0</v>
      </c>
      <c r="Z105" t="b">
        <f>OR(Tabla411[[#This Row],[Tiempo_normal (ns)]]&gt;$J$508,Tabla411[[#This Row],[Tiempo_normal (ns)]]&lt;$J$509)</f>
        <v>0</v>
      </c>
      <c r="AA105" s="7">
        <v>102</v>
      </c>
      <c r="AB105" t="b">
        <f>OR(Tabla512[[#This Row],[Tiempo_lineal (ns)]]&gt;$L$508,Tabla512[[#This Row],[Tiempo_lineal (ns)]]&lt;$L$509)</f>
        <v>0</v>
      </c>
      <c r="AC105" t="b">
        <f>OR(Tabla512[[#This Row],[Tiempo_normal (ns)]]&gt;$M$508,Tabla512[[#This Row],[Tiempo_normal (ns)]]&lt;$M$509)</f>
        <v>0</v>
      </c>
      <c r="AD105" s="7">
        <v>102</v>
      </c>
      <c r="AE105" t="b">
        <f>OR(Tabla613[[#This Row],[Tiempo_lineal (ns)]]&gt;$O$508,Tabla613[[#This Row],[Tiempo_lineal (ns)]]&lt;$O$509)</f>
        <v>0</v>
      </c>
      <c r="AF105" s="6" t="b">
        <f>OR(Tabla613[[#This Row],[Tiempo_normal (ns)]]&gt;$P$508,Tabla613[[#This Row],[Tiempo_normal (ns)]]&lt;$P$509)</f>
        <v>0</v>
      </c>
    </row>
    <row r="106" spans="2:32" x14ac:dyDescent="0.3">
      <c r="B106">
        <v>103</v>
      </c>
      <c r="C106">
        <v>2987</v>
      </c>
      <c r="D106">
        <v>1684</v>
      </c>
      <c r="E106">
        <v>103</v>
      </c>
      <c r="F106">
        <v>17881</v>
      </c>
      <c r="G106">
        <v>3448</v>
      </c>
      <c r="H106">
        <v>103</v>
      </c>
      <c r="I106">
        <v>6772</v>
      </c>
      <c r="J106">
        <v>5782</v>
      </c>
      <c r="K106">
        <v>103</v>
      </c>
      <c r="L106">
        <v>10045</v>
      </c>
      <c r="M106">
        <v>8298</v>
      </c>
      <c r="N106">
        <v>103</v>
      </c>
      <c r="O106">
        <v>12209</v>
      </c>
      <c r="P106">
        <v>8399</v>
      </c>
      <c r="R106" s="5">
        <v>103</v>
      </c>
      <c r="S106" t="b">
        <f>OR(Tabla19[[#This Row],[Tiempo_lineal (ns)]]&gt;$C$508,Tabla19[[#This Row],[Tiempo_lineal (ns)]]&lt;$C$509)</f>
        <v>0</v>
      </c>
      <c r="T106" t="b">
        <f>OR(Tabla19[[#This Row],[Tiempo_normal (ns)]]&gt;$D$508,Tabla19[[#This Row],[Tiempo_normal (ns)]]&lt;$D$509)</f>
        <v>0</v>
      </c>
      <c r="U106" s="5">
        <v>103</v>
      </c>
      <c r="V106" t="b">
        <f>OR(Tabla310[[#This Row],[Tiempo_lineal (ns)]]&gt;$F$508,Tabla310[[#This Row],[Tiempo_lineal (ns)]]&lt;$F$509)</f>
        <v>1</v>
      </c>
      <c r="W106" t="b">
        <f>OR(Tabla310[[#This Row],[Tiempo_normal (ns)]]&gt;$G$508,Tabla310[[#This Row],[Tiempo_normal (ns)]]&lt;$G$509)</f>
        <v>0</v>
      </c>
      <c r="X106" s="5">
        <v>103</v>
      </c>
      <c r="Y106" t="b">
        <f>OR(Tabla411[[#This Row],[Tiempo_lineal (ns)]]&gt;$I$508,Tabla411[[#This Row],[Tiempo_lineal (ns)]]&lt;$I$509)</f>
        <v>0</v>
      </c>
      <c r="Z106" t="b">
        <f>OR(Tabla411[[#This Row],[Tiempo_normal (ns)]]&gt;$J$508,Tabla411[[#This Row],[Tiempo_normal (ns)]]&lt;$J$509)</f>
        <v>0</v>
      </c>
      <c r="AA106" s="5">
        <v>103</v>
      </c>
      <c r="AB106" t="b">
        <f>OR(Tabla512[[#This Row],[Tiempo_lineal (ns)]]&gt;$L$508,Tabla512[[#This Row],[Tiempo_lineal (ns)]]&lt;$L$509)</f>
        <v>0</v>
      </c>
      <c r="AC106" t="b">
        <f>OR(Tabla512[[#This Row],[Tiempo_normal (ns)]]&gt;$M$508,Tabla512[[#This Row],[Tiempo_normal (ns)]]&lt;$M$509)</f>
        <v>0</v>
      </c>
      <c r="AD106" s="5">
        <v>103</v>
      </c>
      <c r="AE106" t="b">
        <f>OR(Tabla613[[#This Row],[Tiempo_lineal (ns)]]&gt;$O$508,Tabla613[[#This Row],[Tiempo_lineal (ns)]]&lt;$O$509)</f>
        <v>0</v>
      </c>
      <c r="AF106" s="6" t="b">
        <f>OR(Tabla613[[#This Row],[Tiempo_normal (ns)]]&gt;$P$508,Tabla613[[#This Row],[Tiempo_normal (ns)]]&lt;$P$509)</f>
        <v>0</v>
      </c>
    </row>
    <row r="107" spans="2:32" x14ac:dyDescent="0.3">
      <c r="B107">
        <v>104</v>
      </c>
      <c r="C107">
        <v>3538</v>
      </c>
      <c r="D107">
        <v>6105</v>
      </c>
      <c r="E107">
        <v>104</v>
      </c>
      <c r="F107">
        <v>5313</v>
      </c>
      <c r="G107">
        <v>4598</v>
      </c>
      <c r="H107">
        <v>104</v>
      </c>
      <c r="I107">
        <v>6512</v>
      </c>
      <c r="J107">
        <v>5453</v>
      </c>
      <c r="K107">
        <v>104</v>
      </c>
      <c r="L107">
        <v>8713</v>
      </c>
      <c r="M107">
        <v>7595</v>
      </c>
      <c r="N107">
        <v>104</v>
      </c>
      <c r="O107">
        <v>10247</v>
      </c>
      <c r="P107">
        <v>7084</v>
      </c>
      <c r="R107" s="7">
        <v>104</v>
      </c>
      <c r="S107" t="b">
        <f>OR(Tabla19[[#This Row],[Tiempo_lineal (ns)]]&gt;$C$508,Tabla19[[#This Row],[Tiempo_lineal (ns)]]&lt;$C$509)</f>
        <v>0</v>
      </c>
      <c r="T107" t="b">
        <f>OR(Tabla19[[#This Row],[Tiempo_normal (ns)]]&gt;$D$508,Tabla19[[#This Row],[Tiempo_normal (ns)]]&lt;$D$509)</f>
        <v>1</v>
      </c>
      <c r="U107" s="7">
        <v>104</v>
      </c>
      <c r="V107" t="b">
        <f>OR(Tabla310[[#This Row],[Tiempo_lineal (ns)]]&gt;$F$508,Tabla310[[#This Row],[Tiempo_lineal (ns)]]&lt;$F$509)</f>
        <v>0</v>
      </c>
      <c r="W107" t="b">
        <f>OR(Tabla310[[#This Row],[Tiempo_normal (ns)]]&gt;$G$508,Tabla310[[#This Row],[Tiempo_normal (ns)]]&lt;$G$509)</f>
        <v>0</v>
      </c>
      <c r="X107" s="7">
        <v>104</v>
      </c>
      <c r="Y107" t="b">
        <f>OR(Tabla411[[#This Row],[Tiempo_lineal (ns)]]&gt;$I$508,Tabla411[[#This Row],[Tiempo_lineal (ns)]]&lt;$I$509)</f>
        <v>0</v>
      </c>
      <c r="Z107" t="b">
        <f>OR(Tabla411[[#This Row],[Tiempo_normal (ns)]]&gt;$J$508,Tabla411[[#This Row],[Tiempo_normal (ns)]]&lt;$J$509)</f>
        <v>0</v>
      </c>
      <c r="AA107" s="7">
        <v>104</v>
      </c>
      <c r="AB107" t="b">
        <f>OR(Tabla512[[#This Row],[Tiempo_lineal (ns)]]&gt;$L$508,Tabla512[[#This Row],[Tiempo_lineal (ns)]]&lt;$L$509)</f>
        <v>0</v>
      </c>
      <c r="AC107" t="b">
        <f>OR(Tabla512[[#This Row],[Tiempo_normal (ns)]]&gt;$M$508,Tabla512[[#This Row],[Tiempo_normal (ns)]]&lt;$M$509)</f>
        <v>0</v>
      </c>
      <c r="AD107" s="7">
        <v>104</v>
      </c>
      <c r="AE107" t="b">
        <f>OR(Tabla613[[#This Row],[Tiempo_lineal (ns)]]&gt;$O$508,Tabla613[[#This Row],[Tiempo_lineal (ns)]]&lt;$O$509)</f>
        <v>0</v>
      </c>
      <c r="AF107" s="6" t="b">
        <f>OR(Tabla613[[#This Row],[Tiempo_normal (ns)]]&gt;$P$508,Tabla613[[#This Row],[Tiempo_normal (ns)]]&lt;$P$509)</f>
        <v>0</v>
      </c>
    </row>
    <row r="108" spans="2:32" x14ac:dyDescent="0.3">
      <c r="B108">
        <v>105</v>
      </c>
      <c r="C108">
        <v>5435</v>
      </c>
      <c r="D108">
        <v>2353</v>
      </c>
      <c r="E108">
        <v>105</v>
      </c>
      <c r="F108">
        <v>6588</v>
      </c>
      <c r="G108">
        <v>4135</v>
      </c>
      <c r="H108">
        <v>105</v>
      </c>
      <c r="I108">
        <v>9995</v>
      </c>
      <c r="J108">
        <v>65761</v>
      </c>
      <c r="K108">
        <v>105</v>
      </c>
      <c r="L108">
        <v>10508</v>
      </c>
      <c r="M108">
        <v>18822</v>
      </c>
      <c r="N108">
        <v>105</v>
      </c>
      <c r="O108">
        <v>10291</v>
      </c>
      <c r="P108">
        <v>6136</v>
      </c>
      <c r="R108" s="5">
        <v>105</v>
      </c>
      <c r="S108" t="b">
        <f>OR(Tabla19[[#This Row],[Tiempo_lineal (ns)]]&gt;$C$508,Tabla19[[#This Row],[Tiempo_lineal (ns)]]&lt;$C$509)</f>
        <v>0</v>
      </c>
      <c r="T108" t="b">
        <f>OR(Tabla19[[#This Row],[Tiempo_normal (ns)]]&gt;$D$508,Tabla19[[#This Row],[Tiempo_normal (ns)]]&lt;$D$509)</f>
        <v>0</v>
      </c>
      <c r="U108" s="5">
        <v>105</v>
      </c>
      <c r="V108" t="b">
        <f>OR(Tabla310[[#This Row],[Tiempo_lineal (ns)]]&gt;$F$508,Tabla310[[#This Row],[Tiempo_lineal (ns)]]&lt;$F$509)</f>
        <v>0</v>
      </c>
      <c r="W108" t="b">
        <f>OR(Tabla310[[#This Row],[Tiempo_normal (ns)]]&gt;$G$508,Tabla310[[#This Row],[Tiempo_normal (ns)]]&lt;$G$509)</f>
        <v>0</v>
      </c>
      <c r="X108" s="5">
        <v>105</v>
      </c>
      <c r="Y108" t="b">
        <f>OR(Tabla411[[#This Row],[Tiempo_lineal (ns)]]&gt;$I$508,Tabla411[[#This Row],[Tiempo_lineal (ns)]]&lt;$I$509)</f>
        <v>0</v>
      </c>
      <c r="Z108" t="b">
        <f>OR(Tabla411[[#This Row],[Tiempo_normal (ns)]]&gt;$J$508,Tabla411[[#This Row],[Tiempo_normal (ns)]]&lt;$J$509)</f>
        <v>1</v>
      </c>
      <c r="AA108" s="5">
        <v>105</v>
      </c>
      <c r="AB108" t="b">
        <f>OR(Tabla512[[#This Row],[Tiempo_lineal (ns)]]&gt;$L$508,Tabla512[[#This Row],[Tiempo_lineal (ns)]]&lt;$L$509)</f>
        <v>0</v>
      </c>
      <c r="AC108" t="b">
        <f>OR(Tabla512[[#This Row],[Tiempo_normal (ns)]]&gt;$M$508,Tabla512[[#This Row],[Tiempo_normal (ns)]]&lt;$M$509)</f>
        <v>1</v>
      </c>
      <c r="AD108" s="5">
        <v>105</v>
      </c>
      <c r="AE108" t="b">
        <f>OR(Tabla613[[#This Row],[Tiempo_lineal (ns)]]&gt;$O$508,Tabla613[[#This Row],[Tiempo_lineal (ns)]]&lt;$O$509)</f>
        <v>0</v>
      </c>
      <c r="AF108" s="6" t="b">
        <f>OR(Tabla613[[#This Row],[Tiempo_normal (ns)]]&gt;$P$508,Tabla613[[#This Row],[Tiempo_normal (ns)]]&lt;$P$509)</f>
        <v>0</v>
      </c>
    </row>
    <row r="109" spans="2:32" x14ac:dyDescent="0.3">
      <c r="B109">
        <v>106</v>
      </c>
      <c r="C109">
        <v>4343</v>
      </c>
      <c r="D109">
        <v>1340</v>
      </c>
      <c r="E109">
        <v>106</v>
      </c>
      <c r="F109">
        <v>4531</v>
      </c>
      <c r="G109">
        <v>3436</v>
      </c>
      <c r="H109">
        <v>106</v>
      </c>
      <c r="I109">
        <v>7227</v>
      </c>
      <c r="J109">
        <v>7816</v>
      </c>
      <c r="K109">
        <v>106</v>
      </c>
      <c r="L109">
        <v>12305</v>
      </c>
      <c r="M109">
        <v>7452</v>
      </c>
      <c r="N109">
        <v>106</v>
      </c>
      <c r="O109">
        <v>11709</v>
      </c>
      <c r="P109">
        <v>9716</v>
      </c>
      <c r="R109" s="7">
        <v>106</v>
      </c>
      <c r="S109" t="b">
        <f>OR(Tabla19[[#This Row],[Tiempo_lineal (ns)]]&gt;$C$508,Tabla19[[#This Row],[Tiempo_lineal (ns)]]&lt;$C$509)</f>
        <v>0</v>
      </c>
      <c r="T109" t="b">
        <f>OR(Tabla19[[#This Row],[Tiempo_normal (ns)]]&gt;$D$508,Tabla19[[#This Row],[Tiempo_normal (ns)]]&lt;$D$509)</f>
        <v>0</v>
      </c>
      <c r="U109" s="7">
        <v>106</v>
      </c>
      <c r="V109" t="b">
        <f>OR(Tabla310[[#This Row],[Tiempo_lineal (ns)]]&gt;$F$508,Tabla310[[#This Row],[Tiempo_lineal (ns)]]&lt;$F$509)</f>
        <v>0</v>
      </c>
      <c r="W109" t="b">
        <f>OR(Tabla310[[#This Row],[Tiempo_normal (ns)]]&gt;$G$508,Tabla310[[#This Row],[Tiempo_normal (ns)]]&lt;$G$509)</f>
        <v>0</v>
      </c>
      <c r="X109" s="7">
        <v>106</v>
      </c>
      <c r="Y109" t="b">
        <f>OR(Tabla411[[#This Row],[Tiempo_lineal (ns)]]&gt;$I$508,Tabla411[[#This Row],[Tiempo_lineal (ns)]]&lt;$I$509)</f>
        <v>0</v>
      </c>
      <c r="Z109" t="b">
        <f>OR(Tabla411[[#This Row],[Tiempo_normal (ns)]]&gt;$J$508,Tabla411[[#This Row],[Tiempo_normal (ns)]]&lt;$J$509)</f>
        <v>0</v>
      </c>
      <c r="AA109" s="7">
        <v>106</v>
      </c>
      <c r="AB109" t="b">
        <f>OR(Tabla512[[#This Row],[Tiempo_lineal (ns)]]&gt;$L$508,Tabla512[[#This Row],[Tiempo_lineal (ns)]]&lt;$L$509)</f>
        <v>0</v>
      </c>
      <c r="AC109" t="b">
        <f>OR(Tabla512[[#This Row],[Tiempo_normal (ns)]]&gt;$M$508,Tabla512[[#This Row],[Tiempo_normal (ns)]]&lt;$M$509)</f>
        <v>0</v>
      </c>
      <c r="AD109" s="7">
        <v>106</v>
      </c>
      <c r="AE109" t="b">
        <f>OR(Tabla613[[#This Row],[Tiempo_lineal (ns)]]&gt;$O$508,Tabla613[[#This Row],[Tiempo_lineal (ns)]]&lt;$O$509)</f>
        <v>0</v>
      </c>
      <c r="AF109" s="6" t="b">
        <f>OR(Tabla613[[#This Row],[Tiempo_normal (ns)]]&gt;$P$508,Tabla613[[#This Row],[Tiempo_normal (ns)]]&lt;$P$509)</f>
        <v>0</v>
      </c>
    </row>
    <row r="110" spans="2:32" x14ac:dyDescent="0.3">
      <c r="B110">
        <v>107</v>
      </c>
      <c r="C110">
        <v>3624</v>
      </c>
      <c r="D110">
        <v>3960</v>
      </c>
      <c r="E110">
        <v>107</v>
      </c>
      <c r="F110">
        <v>4697</v>
      </c>
      <c r="G110">
        <v>2556</v>
      </c>
      <c r="H110">
        <v>107</v>
      </c>
      <c r="I110">
        <v>6455</v>
      </c>
      <c r="J110">
        <v>5064</v>
      </c>
      <c r="K110">
        <v>107</v>
      </c>
      <c r="L110">
        <v>11861</v>
      </c>
      <c r="M110">
        <v>5981</v>
      </c>
      <c r="N110">
        <v>107</v>
      </c>
      <c r="O110">
        <v>10351</v>
      </c>
      <c r="P110">
        <v>6614</v>
      </c>
      <c r="R110" s="5">
        <v>107</v>
      </c>
      <c r="S110" t="b">
        <f>OR(Tabla19[[#This Row],[Tiempo_lineal (ns)]]&gt;$C$508,Tabla19[[#This Row],[Tiempo_lineal (ns)]]&lt;$C$509)</f>
        <v>0</v>
      </c>
      <c r="T110" t="b">
        <f>OR(Tabla19[[#This Row],[Tiempo_normal (ns)]]&gt;$D$508,Tabla19[[#This Row],[Tiempo_normal (ns)]]&lt;$D$509)</f>
        <v>1</v>
      </c>
      <c r="U110" s="5">
        <v>107</v>
      </c>
      <c r="V110" t="b">
        <f>OR(Tabla310[[#This Row],[Tiempo_lineal (ns)]]&gt;$F$508,Tabla310[[#This Row],[Tiempo_lineal (ns)]]&lt;$F$509)</f>
        <v>0</v>
      </c>
      <c r="W110" t="b">
        <f>OR(Tabla310[[#This Row],[Tiempo_normal (ns)]]&gt;$G$508,Tabla310[[#This Row],[Tiempo_normal (ns)]]&lt;$G$509)</f>
        <v>0</v>
      </c>
      <c r="X110" s="5">
        <v>107</v>
      </c>
      <c r="Y110" t="b">
        <f>OR(Tabla411[[#This Row],[Tiempo_lineal (ns)]]&gt;$I$508,Tabla411[[#This Row],[Tiempo_lineal (ns)]]&lt;$I$509)</f>
        <v>0</v>
      </c>
      <c r="Z110" t="b">
        <f>OR(Tabla411[[#This Row],[Tiempo_normal (ns)]]&gt;$J$508,Tabla411[[#This Row],[Tiempo_normal (ns)]]&lt;$J$509)</f>
        <v>0</v>
      </c>
      <c r="AA110" s="5">
        <v>107</v>
      </c>
      <c r="AB110" t="b">
        <f>OR(Tabla512[[#This Row],[Tiempo_lineal (ns)]]&gt;$L$508,Tabla512[[#This Row],[Tiempo_lineal (ns)]]&lt;$L$509)</f>
        <v>0</v>
      </c>
      <c r="AC110" t="b">
        <f>OR(Tabla512[[#This Row],[Tiempo_normal (ns)]]&gt;$M$508,Tabla512[[#This Row],[Tiempo_normal (ns)]]&lt;$M$509)</f>
        <v>0</v>
      </c>
      <c r="AD110" s="5">
        <v>107</v>
      </c>
      <c r="AE110" t="b">
        <f>OR(Tabla613[[#This Row],[Tiempo_lineal (ns)]]&gt;$O$508,Tabla613[[#This Row],[Tiempo_lineal (ns)]]&lt;$O$509)</f>
        <v>0</v>
      </c>
      <c r="AF110" s="6" t="b">
        <f>OR(Tabla613[[#This Row],[Tiempo_normal (ns)]]&gt;$P$508,Tabla613[[#This Row],[Tiempo_normal (ns)]]&lt;$P$509)</f>
        <v>0</v>
      </c>
    </row>
    <row r="111" spans="2:32" x14ac:dyDescent="0.3">
      <c r="B111">
        <v>108</v>
      </c>
      <c r="C111">
        <v>4397</v>
      </c>
      <c r="D111">
        <v>2500</v>
      </c>
      <c r="E111">
        <v>108</v>
      </c>
      <c r="F111">
        <v>4673</v>
      </c>
      <c r="G111">
        <v>2009</v>
      </c>
      <c r="H111">
        <v>108</v>
      </c>
      <c r="I111">
        <v>6924</v>
      </c>
      <c r="J111">
        <v>6543</v>
      </c>
      <c r="K111">
        <v>108</v>
      </c>
      <c r="L111">
        <v>9567</v>
      </c>
      <c r="M111">
        <v>8234</v>
      </c>
      <c r="N111">
        <v>108</v>
      </c>
      <c r="O111">
        <v>12548</v>
      </c>
      <c r="P111">
        <v>7046</v>
      </c>
      <c r="R111" s="7">
        <v>108</v>
      </c>
      <c r="S111" t="b">
        <f>OR(Tabla19[[#This Row],[Tiempo_lineal (ns)]]&gt;$C$508,Tabla19[[#This Row],[Tiempo_lineal (ns)]]&lt;$C$509)</f>
        <v>0</v>
      </c>
      <c r="T111" t="b">
        <f>OR(Tabla19[[#This Row],[Tiempo_normal (ns)]]&gt;$D$508,Tabla19[[#This Row],[Tiempo_normal (ns)]]&lt;$D$509)</f>
        <v>0</v>
      </c>
      <c r="U111" s="7">
        <v>108</v>
      </c>
      <c r="V111" t="b">
        <f>OR(Tabla310[[#This Row],[Tiempo_lineal (ns)]]&gt;$F$508,Tabla310[[#This Row],[Tiempo_lineal (ns)]]&lt;$F$509)</f>
        <v>0</v>
      </c>
      <c r="W111" t="b">
        <f>OR(Tabla310[[#This Row],[Tiempo_normal (ns)]]&gt;$G$508,Tabla310[[#This Row],[Tiempo_normal (ns)]]&lt;$G$509)</f>
        <v>0</v>
      </c>
      <c r="X111" s="7">
        <v>108</v>
      </c>
      <c r="Y111" t="b">
        <f>OR(Tabla411[[#This Row],[Tiempo_lineal (ns)]]&gt;$I$508,Tabla411[[#This Row],[Tiempo_lineal (ns)]]&lt;$I$509)</f>
        <v>0</v>
      </c>
      <c r="Z111" t="b">
        <f>OR(Tabla411[[#This Row],[Tiempo_normal (ns)]]&gt;$J$508,Tabla411[[#This Row],[Tiempo_normal (ns)]]&lt;$J$509)</f>
        <v>0</v>
      </c>
      <c r="AA111" s="7">
        <v>108</v>
      </c>
      <c r="AB111" t="b">
        <f>OR(Tabla512[[#This Row],[Tiempo_lineal (ns)]]&gt;$L$508,Tabla512[[#This Row],[Tiempo_lineal (ns)]]&lt;$L$509)</f>
        <v>0</v>
      </c>
      <c r="AC111" t="b">
        <f>OR(Tabla512[[#This Row],[Tiempo_normal (ns)]]&gt;$M$508,Tabla512[[#This Row],[Tiempo_normal (ns)]]&lt;$M$509)</f>
        <v>0</v>
      </c>
      <c r="AD111" s="7">
        <v>108</v>
      </c>
      <c r="AE111" t="b">
        <f>OR(Tabla613[[#This Row],[Tiempo_lineal (ns)]]&gt;$O$508,Tabla613[[#This Row],[Tiempo_lineal (ns)]]&lt;$O$509)</f>
        <v>0</v>
      </c>
      <c r="AF111" s="6" t="b">
        <f>OR(Tabla613[[#This Row],[Tiempo_normal (ns)]]&gt;$P$508,Tabla613[[#This Row],[Tiempo_normal (ns)]]&lt;$P$509)</f>
        <v>0</v>
      </c>
    </row>
    <row r="112" spans="2:32" x14ac:dyDescent="0.3">
      <c r="B112">
        <v>109</v>
      </c>
      <c r="C112">
        <v>5536</v>
      </c>
      <c r="D112">
        <v>4282</v>
      </c>
      <c r="E112">
        <v>109</v>
      </c>
      <c r="F112">
        <v>3539</v>
      </c>
      <c r="G112">
        <v>2228</v>
      </c>
      <c r="H112">
        <v>109</v>
      </c>
      <c r="I112">
        <v>7838</v>
      </c>
      <c r="J112">
        <v>9812</v>
      </c>
      <c r="K112">
        <v>109</v>
      </c>
      <c r="L112">
        <v>10328</v>
      </c>
      <c r="M112">
        <v>11334</v>
      </c>
      <c r="N112">
        <v>109</v>
      </c>
      <c r="O112">
        <v>10409</v>
      </c>
      <c r="P112">
        <v>6354</v>
      </c>
      <c r="R112" s="5">
        <v>109</v>
      </c>
      <c r="S112" t="b">
        <f>OR(Tabla19[[#This Row],[Tiempo_lineal (ns)]]&gt;$C$508,Tabla19[[#This Row],[Tiempo_lineal (ns)]]&lt;$C$509)</f>
        <v>0</v>
      </c>
      <c r="T112" t="b">
        <f>OR(Tabla19[[#This Row],[Tiempo_normal (ns)]]&gt;$D$508,Tabla19[[#This Row],[Tiempo_normal (ns)]]&lt;$D$509)</f>
        <v>1</v>
      </c>
      <c r="U112" s="5">
        <v>109</v>
      </c>
      <c r="V112" t="b">
        <f>OR(Tabla310[[#This Row],[Tiempo_lineal (ns)]]&gt;$F$508,Tabla310[[#This Row],[Tiempo_lineal (ns)]]&lt;$F$509)</f>
        <v>0</v>
      </c>
      <c r="W112" t="b">
        <f>OR(Tabla310[[#This Row],[Tiempo_normal (ns)]]&gt;$G$508,Tabla310[[#This Row],[Tiempo_normal (ns)]]&lt;$G$509)</f>
        <v>0</v>
      </c>
      <c r="X112" s="5">
        <v>109</v>
      </c>
      <c r="Y112" t="b">
        <f>OR(Tabla411[[#This Row],[Tiempo_lineal (ns)]]&gt;$I$508,Tabla411[[#This Row],[Tiempo_lineal (ns)]]&lt;$I$509)</f>
        <v>0</v>
      </c>
      <c r="Z112" t="b">
        <f>OR(Tabla411[[#This Row],[Tiempo_normal (ns)]]&gt;$J$508,Tabla411[[#This Row],[Tiempo_normal (ns)]]&lt;$J$509)</f>
        <v>0</v>
      </c>
      <c r="AA112" s="5">
        <v>109</v>
      </c>
      <c r="AB112" t="b">
        <f>OR(Tabla512[[#This Row],[Tiempo_lineal (ns)]]&gt;$L$508,Tabla512[[#This Row],[Tiempo_lineal (ns)]]&lt;$L$509)</f>
        <v>0</v>
      </c>
      <c r="AC112" t="b">
        <f>OR(Tabla512[[#This Row],[Tiempo_normal (ns)]]&gt;$M$508,Tabla512[[#This Row],[Tiempo_normal (ns)]]&lt;$M$509)</f>
        <v>0</v>
      </c>
      <c r="AD112" s="5">
        <v>109</v>
      </c>
      <c r="AE112" t="b">
        <f>OR(Tabla613[[#This Row],[Tiempo_lineal (ns)]]&gt;$O$508,Tabla613[[#This Row],[Tiempo_lineal (ns)]]&lt;$O$509)</f>
        <v>0</v>
      </c>
      <c r="AF112" s="6" t="b">
        <f>OR(Tabla613[[#This Row],[Tiempo_normal (ns)]]&gt;$P$508,Tabla613[[#This Row],[Tiempo_normal (ns)]]&lt;$P$509)</f>
        <v>0</v>
      </c>
    </row>
    <row r="113" spans="2:32" x14ac:dyDescent="0.3">
      <c r="B113">
        <v>110</v>
      </c>
      <c r="C113">
        <v>5004</v>
      </c>
      <c r="D113">
        <v>2360</v>
      </c>
      <c r="E113">
        <v>110</v>
      </c>
      <c r="F113">
        <v>5573</v>
      </c>
      <c r="G113">
        <v>3034</v>
      </c>
      <c r="H113">
        <v>110</v>
      </c>
      <c r="I113">
        <v>38711</v>
      </c>
      <c r="J113">
        <v>4497</v>
      </c>
      <c r="K113">
        <v>110</v>
      </c>
      <c r="L113">
        <v>12978</v>
      </c>
      <c r="M113">
        <v>8943</v>
      </c>
      <c r="N113">
        <v>110</v>
      </c>
      <c r="O113">
        <v>12290</v>
      </c>
      <c r="P113">
        <v>7554</v>
      </c>
      <c r="R113" s="7">
        <v>110</v>
      </c>
      <c r="S113" t="b">
        <f>OR(Tabla19[[#This Row],[Tiempo_lineal (ns)]]&gt;$C$508,Tabla19[[#This Row],[Tiempo_lineal (ns)]]&lt;$C$509)</f>
        <v>0</v>
      </c>
      <c r="T113" t="b">
        <f>OR(Tabla19[[#This Row],[Tiempo_normal (ns)]]&gt;$D$508,Tabla19[[#This Row],[Tiempo_normal (ns)]]&lt;$D$509)</f>
        <v>0</v>
      </c>
      <c r="U113" s="7">
        <v>110</v>
      </c>
      <c r="V113" t="b">
        <f>OR(Tabla310[[#This Row],[Tiempo_lineal (ns)]]&gt;$F$508,Tabla310[[#This Row],[Tiempo_lineal (ns)]]&lt;$F$509)</f>
        <v>0</v>
      </c>
      <c r="W113" t="b">
        <f>OR(Tabla310[[#This Row],[Tiempo_normal (ns)]]&gt;$G$508,Tabla310[[#This Row],[Tiempo_normal (ns)]]&lt;$G$509)</f>
        <v>0</v>
      </c>
      <c r="X113" s="7">
        <v>110</v>
      </c>
      <c r="Y113" t="b">
        <f>OR(Tabla411[[#This Row],[Tiempo_lineal (ns)]]&gt;$I$508,Tabla411[[#This Row],[Tiempo_lineal (ns)]]&lt;$I$509)</f>
        <v>1</v>
      </c>
      <c r="Z113" t="b">
        <f>OR(Tabla411[[#This Row],[Tiempo_normal (ns)]]&gt;$J$508,Tabla411[[#This Row],[Tiempo_normal (ns)]]&lt;$J$509)</f>
        <v>0</v>
      </c>
      <c r="AA113" s="7">
        <v>110</v>
      </c>
      <c r="AB113" t="b">
        <f>OR(Tabla512[[#This Row],[Tiempo_lineal (ns)]]&gt;$L$508,Tabla512[[#This Row],[Tiempo_lineal (ns)]]&lt;$L$509)</f>
        <v>0</v>
      </c>
      <c r="AC113" t="b">
        <f>OR(Tabla512[[#This Row],[Tiempo_normal (ns)]]&gt;$M$508,Tabla512[[#This Row],[Tiempo_normal (ns)]]&lt;$M$509)</f>
        <v>0</v>
      </c>
      <c r="AD113" s="7">
        <v>110</v>
      </c>
      <c r="AE113" t="b">
        <f>OR(Tabla613[[#This Row],[Tiempo_lineal (ns)]]&gt;$O$508,Tabla613[[#This Row],[Tiempo_lineal (ns)]]&lt;$O$509)</f>
        <v>0</v>
      </c>
      <c r="AF113" s="6" t="b">
        <f>OR(Tabla613[[#This Row],[Tiempo_normal (ns)]]&gt;$P$508,Tabla613[[#This Row],[Tiempo_normal (ns)]]&lt;$P$509)</f>
        <v>0</v>
      </c>
    </row>
    <row r="114" spans="2:32" x14ac:dyDescent="0.3">
      <c r="B114">
        <v>111</v>
      </c>
      <c r="C114">
        <v>5888</v>
      </c>
      <c r="D114">
        <v>3714</v>
      </c>
      <c r="E114">
        <v>111</v>
      </c>
      <c r="F114">
        <v>4226</v>
      </c>
      <c r="G114">
        <v>1657</v>
      </c>
      <c r="H114">
        <v>111</v>
      </c>
      <c r="I114">
        <v>8597</v>
      </c>
      <c r="J114">
        <v>3516</v>
      </c>
      <c r="K114">
        <v>111</v>
      </c>
      <c r="L114">
        <v>14618</v>
      </c>
      <c r="M114">
        <v>5822</v>
      </c>
      <c r="N114">
        <v>111</v>
      </c>
      <c r="O114">
        <v>9085</v>
      </c>
      <c r="P114">
        <v>6995</v>
      </c>
      <c r="R114" s="5">
        <v>111</v>
      </c>
      <c r="S114" t="b">
        <f>OR(Tabla19[[#This Row],[Tiempo_lineal (ns)]]&gt;$C$508,Tabla19[[#This Row],[Tiempo_lineal (ns)]]&lt;$C$509)</f>
        <v>0</v>
      </c>
      <c r="T114" t="b">
        <f>OR(Tabla19[[#This Row],[Tiempo_normal (ns)]]&gt;$D$508,Tabla19[[#This Row],[Tiempo_normal (ns)]]&lt;$D$509)</f>
        <v>0</v>
      </c>
      <c r="U114" s="5">
        <v>111</v>
      </c>
      <c r="V114" t="b">
        <f>OR(Tabla310[[#This Row],[Tiempo_lineal (ns)]]&gt;$F$508,Tabla310[[#This Row],[Tiempo_lineal (ns)]]&lt;$F$509)</f>
        <v>0</v>
      </c>
      <c r="W114" t="b">
        <f>OR(Tabla310[[#This Row],[Tiempo_normal (ns)]]&gt;$G$508,Tabla310[[#This Row],[Tiempo_normal (ns)]]&lt;$G$509)</f>
        <v>0</v>
      </c>
      <c r="X114" s="5">
        <v>111</v>
      </c>
      <c r="Y114" t="b">
        <f>OR(Tabla411[[#This Row],[Tiempo_lineal (ns)]]&gt;$I$508,Tabla411[[#This Row],[Tiempo_lineal (ns)]]&lt;$I$509)</f>
        <v>0</v>
      </c>
      <c r="Z114" t="b">
        <f>OR(Tabla411[[#This Row],[Tiempo_normal (ns)]]&gt;$J$508,Tabla411[[#This Row],[Tiempo_normal (ns)]]&lt;$J$509)</f>
        <v>0</v>
      </c>
      <c r="AA114" s="5">
        <v>111</v>
      </c>
      <c r="AB114" t="b">
        <f>OR(Tabla512[[#This Row],[Tiempo_lineal (ns)]]&gt;$L$508,Tabla512[[#This Row],[Tiempo_lineal (ns)]]&lt;$L$509)</f>
        <v>0</v>
      </c>
      <c r="AC114" t="b">
        <f>OR(Tabla512[[#This Row],[Tiempo_normal (ns)]]&gt;$M$508,Tabla512[[#This Row],[Tiempo_normal (ns)]]&lt;$M$509)</f>
        <v>0</v>
      </c>
      <c r="AD114" s="5">
        <v>111</v>
      </c>
      <c r="AE114" t="b">
        <f>OR(Tabla613[[#This Row],[Tiempo_lineal (ns)]]&gt;$O$508,Tabla613[[#This Row],[Tiempo_lineal (ns)]]&lt;$O$509)</f>
        <v>0</v>
      </c>
      <c r="AF114" s="6" t="b">
        <f>OR(Tabla613[[#This Row],[Tiempo_normal (ns)]]&gt;$P$508,Tabla613[[#This Row],[Tiempo_normal (ns)]]&lt;$P$509)</f>
        <v>0</v>
      </c>
    </row>
    <row r="115" spans="2:32" x14ac:dyDescent="0.3">
      <c r="B115">
        <v>112</v>
      </c>
      <c r="C115">
        <v>5662</v>
      </c>
      <c r="D115">
        <v>2157</v>
      </c>
      <c r="E115">
        <v>112</v>
      </c>
      <c r="F115">
        <v>5959</v>
      </c>
      <c r="G115">
        <v>2625</v>
      </c>
      <c r="H115">
        <v>112</v>
      </c>
      <c r="I115">
        <v>7735</v>
      </c>
      <c r="J115">
        <v>3882</v>
      </c>
      <c r="K115">
        <v>112</v>
      </c>
      <c r="L115">
        <v>11181</v>
      </c>
      <c r="M115">
        <v>7356</v>
      </c>
      <c r="N115">
        <v>112</v>
      </c>
      <c r="O115">
        <v>14332</v>
      </c>
      <c r="P115">
        <v>6089</v>
      </c>
      <c r="R115" s="7">
        <v>112</v>
      </c>
      <c r="S115" t="b">
        <f>OR(Tabla19[[#This Row],[Tiempo_lineal (ns)]]&gt;$C$508,Tabla19[[#This Row],[Tiempo_lineal (ns)]]&lt;$C$509)</f>
        <v>0</v>
      </c>
      <c r="T115" t="b">
        <f>OR(Tabla19[[#This Row],[Tiempo_normal (ns)]]&gt;$D$508,Tabla19[[#This Row],[Tiempo_normal (ns)]]&lt;$D$509)</f>
        <v>0</v>
      </c>
      <c r="U115" s="7">
        <v>112</v>
      </c>
      <c r="V115" t="b">
        <f>OR(Tabla310[[#This Row],[Tiempo_lineal (ns)]]&gt;$F$508,Tabla310[[#This Row],[Tiempo_lineal (ns)]]&lt;$F$509)</f>
        <v>0</v>
      </c>
      <c r="W115" t="b">
        <f>OR(Tabla310[[#This Row],[Tiempo_normal (ns)]]&gt;$G$508,Tabla310[[#This Row],[Tiempo_normal (ns)]]&lt;$G$509)</f>
        <v>0</v>
      </c>
      <c r="X115" s="7">
        <v>112</v>
      </c>
      <c r="Y115" t="b">
        <f>OR(Tabla411[[#This Row],[Tiempo_lineal (ns)]]&gt;$I$508,Tabla411[[#This Row],[Tiempo_lineal (ns)]]&lt;$I$509)</f>
        <v>0</v>
      </c>
      <c r="Z115" t="b">
        <f>OR(Tabla411[[#This Row],[Tiempo_normal (ns)]]&gt;$J$508,Tabla411[[#This Row],[Tiempo_normal (ns)]]&lt;$J$509)</f>
        <v>0</v>
      </c>
      <c r="AA115" s="7">
        <v>112</v>
      </c>
      <c r="AB115" t="b">
        <f>OR(Tabla512[[#This Row],[Tiempo_lineal (ns)]]&gt;$L$508,Tabla512[[#This Row],[Tiempo_lineal (ns)]]&lt;$L$509)</f>
        <v>0</v>
      </c>
      <c r="AC115" t="b">
        <f>OR(Tabla512[[#This Row],[Tiempo_normal (ns)]]&gt;$M$508,Tabla512[[#This Row],[Tiempo_normal (ns)]]&lt;$M$509)</f>
        <v>0</v>
      </c>
      <c r="AD115" s="7">
        <v>112</v>
      </c>
      <c r="AE115" t="b">
        <f>OR(Tabla613[[#This Row],[Tiempo_lineal (ns)]]&gt;$O$508,Tabla613[[#This Row],[Tiempo_lineal (ns)]]&lt;$O$509)</f>
        <v>0</v>
      </c>
      <c r="AF115" s="6" t="b">
        <f>OR(Tabla613[[#This Row],[Tiempo_normal (ns)]]&gt;$P$508,Tabla613[[#This Row],[Tiempo_normal (ns)]]&lt;$P$509)</f>
        <v>0</v>
      </c>
    </row>
    <row r="116" spans="2:32" x14ac:dyDescent="0.3">
      <c r="B116">
        <v>113</v>
      </c>
      <c r="C116">
        <v>3223</v>
      </c>
      <c r="D116">
        <v>2551</v>
      </c>
      <c r="E116">
        <v>113</v>
      </c>
      <c r="F116">
        <v>5093</v>
      </c>
      <c r="G116">
        <v>3144</v>
      </c>
      <c r="H116">
        <v>113</v>
      </c>
      <c r="I116">
        <v>7957</v>
      </c>
      <c r="J116">
        <v>4706</v>
      </c>
      <c r="K116">
        <v>113</v>
      </c>
      <c r="L116">
        <v>9672</v>
      </c>
      <c r="M116">
        <v>7848</v>
      </c>
      <c r="N116">
        <v>113</v>
      </c>
      <c r="O116">
        <v>15778</v>
      </c>
      <c r="P116">
        <v>7166</v>
      </c>
      <c r="R116" s="5">
        <v>113</v>
      </c>
      <c r="S116" t="b">
        <f>OR(Tabla19[[#This Row],[Tiempo_lineal (ns)]]&gt;$C$508,Tabla19[[#This Row],[Tiempo_lineal (ns)]]&lt;$C$509)</f>
        <v>0</v>
      </c>
      <c r="T116" t="b">
        <f>OR(Tabla19[[#This Row],[Tiempo_normal (ns)]]&gt;$D$508,Tabla19[[#This Row],[Tiempo_normal (ns)]]&lt;$D$509)</f>
        <v>0</v>
      </c>
      <c r="U116" s="5">
        <v>113</v>
      </c>
      <c r="V116" t="b">
        <f>OR(Tabla310[[#This Row],[Tiempo_lineal (ns)]]&gt;$F$508,Tabla310[[#This Row],[Tiempo_lineal (ns)]]&lt;$F$509)</f>
        <v>0</v>
      </c>
      <c r="W116" t="b">
        <f>OR(Tabla310[[#This Row],[Tiempo_normal (ns)]]&gt;$G$508,Tabla310[[#This Row],[Tiempo_normal (ns)]]&lt;$G$509)</f>
        <v>0</v>
      </c>
      <c r="X116" s="5">
        <v>113</v>
      </c>
      <c r="Y116" t="b">
        <f>OR(Tabla411[[#This Row],[Tiempo_lineal (ns)]]&gt;$I$508,Tabla411[[#This Row],[Tiempo_lineal (ns)]]&lt;$I$509)</f>
        <v>0</v>
      </c>
      <c r="Z116" t="b">
        <f>OR(Tabla411[[#This Row],[Tiempo_normal (ns)]]&gt;$J$508,Tabla411[[#This Row],[Tiempo_normal (ns)]]&lt;$J$509)</f>
        <v>0</v>
      </c>
      <c r="AA116" s="5">
        <v>113</v>
      </c>
      <c r="AB116" t="b">
        <f>OR(Tabla512[[#This Row],[Tiempo_lineal (ns)]]&gt;$L$508,Tabla512[[#This Row],[Tiempo_lineal (ns)]]&lt;$L$509)</f>
        <v>0</v>
      </c>
      <c r="AC116" t="b">
        <f>OR(Tabla512[[#This Row],[Tiempo_normal (ns)]]&gt;$M$508,Tabla512[[#This Row],[Tiempo_normal (ns)]]&lt;$M$509)</f>
        <v>0</v>
      </c>
      <c r="AD116" s="5">
        <v>113</v>
      </c>
      <c r="AE116" t="b">
        <f>OR(Tabla613[[#This Row],[Tiempo_lineal (ns)]]&gt;$O$508,Tabla613[[#This Row],[Tiempo_lineal (ns)]]&lt;$O$509)</f>
        <v>0</v>
      </c>
      <c r="AF116" s="6" t="b">
        <f>OR(Tabla613[[#This Row],[Tiempo_normal (ns)]]&gt;$P$508,Tabla613[[#This Row],[Tiempo_normal (ns)]]&lt;$P$509)</f>
        <v>0</v>
      </c>
    </row>
    <row r="117" spans="2:32" x14ac:dyDescent="0.3">
      <c r="B117">
        <v>114</v>
      </c>
      <c r="C117">
        <v>3605</v>
      </c>
      <c r="D117">
        <v>2195</v>
      </c>
      <c r="E117">
        <v>114</v>
      </c>
      <c r="F117">
        <v>4731</v>
      </c>
      <c r="G117">
        <v>1619</v>
      </c>
      <c r="H117">
        <v>114</v>
      </c>
      <c r="I117">
        <v>7708</v>
      </c>
      <c r="J117">
        <v>3953</v>
      </c>
      <c r="K117">
        <v>114</v>
      </c>
      <c r="L117">
        <v>10906</v>
      </c>
      <c r="M117">
        <v>7505</v>
      </c>
      <c r="N117">
        <v>114</v>
      </c>
      <c r="O117">
        <v>10310</v>
      </c>
      <c r="P117">
        <v>7477</v>
      </c>
      <c r="R117" s="7">
        <v>114</v>
      </c>
      <c r="S117" t="b">
        <f>OR(Tabla19[[#This Row],[Tiempo_lineal (ns)]]&gt;$C$508,Tabla19[[#This Row],[Tiempo_lineal (ns)]]&lt;$C$509)</f>
        <v>0</v>
      </c>
      <c r="T117" t="b">
        <f>OR(Tabla19[[#This Row],[Tiempo_normal (ns)]]&gt;$D$508,Tabla19[[#This Row],[Tiempo_normal (ns)]]&lt;$D$509)</f>
        <v>0</v>
      </c>
      <c r="U117" s="7">
        <v>114</v>
      </c>
      <c r="V117" t="b">
        <f>OR(Tabla310[[#This Row],[Tiempo_lineal (ns)]]&gt;$F$508,Tabla310[[#This Row],[Tiempo_lineal (ns)]]&lt;$F$509)</f>
        <v>0</v>
      </c>
      <c r="W117" t="b">
        <f>OR(Tabla310[[#This Row],[Tiempo_normal (ns)]]&gt;$G$508,Tabla310[[#This Row],[Tiempo_normal (ns)]]&lt;$G$509)</f>
        <v>0</v>
      </c>
      <c r="X117" s="7">
        <v>114</v>
      </c>
      <c r="Y117" t="b">
        <f>OR(Tabla411[[#This Row],[Tiempo_lineal (ns)]]&gt;$I$508,Tabla411[[#This Row],[Tiempo_lineal (ns)]]&lt;$I$509)</f>
        <v>0</v>
      </c>
      <c r="Z117" t="b">
        <f>OR(Tabla411[[#This Row],[Tiempo_normal (ns)]]&gt;$J$508,Tabla411[[#This Row],[Tiempo_normal (ns)]]&lt;$J$509)</f>
        <v>0</v>
      </c>
      <c r="AA117" s="7">
        <v>114</v>
      </c>
      <c r="AB117" t="b">
        <f>OR(Tabla512[[#This Row],[Tiempo_lineal (ns)]]&gt;$L$508,Tabla512[[#This Row],[Tiempo_lineal (ns)]]&lt;$L$509)</f>
        <v>0</v>
      </c>
      <c r="AC117" t="b">
        <f>OR(Tabla512[[#This Row],[Tiempo_normal (ns)]]&gt;$M$508,Tabla512[[#This Row],[Tiempo_normal (ns)]]&lt;$M$509)</f>
        <v>0</v>
      </c>
      <c r="AD117" s="7">
        <v>114</v>
      </c>
      <c r="AE117" t="b">
        <f>OR(Tabla613[[#This Row],[Tiempo_lineal (ns)]]&gt;$O$508,Tabla613[[#This Row],[Tiempo_lineal (ns)]]&lt;$O$509)</f>
        <v>0</v>
      </c>
      <c r="AF117" s="6" t="b">
        <f>OR(Tabla613[[#This Row],[Tiempo_normal (ns)]]&gt;$P$508,Tabla613[[#This Row],[Tiempo_normal (ns)]]&lt;$P$509)</f>
        <v>0</v>
      </c>
    </row>
    <row r="118" spans="2:32" x14ac:dyDescent="0.3">
      <c r="B118">
        <v>115</v>
      </c>
      <c r="C118">
        <v>3098</v>
      </c>
      <c r="D118">
        <v>1778</v>
      </c>
      <c r="E118">
        <v>115</v>
      </c>
      <c r="F118">
        <v>4118</v>
      </c>
      <c r="G118">
        <v>3577</v>
      </c>
      <c r="H118">
        <v>115</v>
      </c>
      <c r="I118">
        <v>14538</v>
      </c>
      <c r="J118">
        <v>7174</v>
      </c>
      <c r="K118">
        <v>115</v>
      </c>
      <c r="L118">
        <v>9444</v>
      </c>
      <c r="M118">
        <v>7670</v>
      </c>
      <c r="N118">
        <v>115</v>
      </c>
      <c r="O118">
        <v>10481</v>
      </c>
      <c r="P118">
        <v>6582</v>
      </c>
      <c r="R118" s="5">
        <v>115</v>
      </c>
      <c r="S118" t="b">
        <f>OR(Tabla19[[#This Row],[Tiempo_lineal (ns)]]&gt;$C$508,Tabla19[[#This Row],[Tiempo_lineal (ns)]]&lt;$C$509)</f>
        <v>0</v>
      </c>
      <c r="T118" t="b">
        <f>OR(Tabla19[[#This Row],[Tiempo_normal (ns)]]&gt;$D$508,Tabla19[[#This Row],[Tiempo_normal (ns)]]&lt;$D$509)</f>
        <v>0</v>
      </c>
      <c r="U118" s="5">
        <v>115</v>
      </c>
      <c r="V118" t="b">
        <f>OR(Tabla310[[#This Row],[Tiempo_lineal (ns)]]&gt;$F$508,Tabla310[[#This Row],[Tiempo_lineal (ns)]]&lt;$F$509)</f>
        <v>0</v>
      </c>
      <c r="W118" t="b">
        <f>OR(Tabla310[[#This Row],[Tiempo_normal (ns)]]&gt;$G$508,Tabla310[[#This Row],[Tiempo_normal (ns)]]&lt;$G$509)</f>
        <v>0</v>
      </c>
      <c r="X118" s="5">
        <v>115</v>
      </c>
      <c r="Y118" t="b">
        <f>OR(Tabla411[[#This Row],[Tiempo_lineal (ns)]]&gt;$I$508,Tabla411[[#This Row],[Tiempo_lineal (ns)]]&lt;$I$509)</f>
        <v>1</v>
      </c>
      <c r="Z118" t="b">
        <f>OR(Tabla411[[#This Row],[Tiempo_normal (ns)]]&gt;$J$508,Tabla411[[#This Row],[Tiempo_normal (ns)]]&lt;$J$509)</f>
        <v>0</v>
      </c>
      <c r="AA118" s="5">
        <v>115</v>
      </c>
      <c r="AB118" t="b">
        <f>OR(Tabla512[[#This Row],[Tiempo_lineal (ns)]]&gt;$L$508,Tabla512[[#This Row],[Tiempo_lineal (ns)]]&lt;$L$509)</f>
        <v>0</v>
      </c>
      <c r="AC118" t="b">
        <f>OR(Tabla512[[#This Row],[Tiempo_normal (ns)]]&gt;$M$508,Tabla512[[#This Row],[Tiempo_normal (ns)]]&lt;$M$509)</f>
        <v>0</v>
      </c>
      <c r="AD118" s="5">
        <v>115</v>
      </c>
      <c r="AE118" t="b">
        <f>OR(Tabla613[[#This Row],[Tiempo_lineal (ns)]]&gt;$O$508,Tabla613[[#This Row],[Tiempo_lineal (ns)]]&lt;$O$509)</f>
        <v>0</v>
      </c>
      <c r="AF118" s="6" t="b">
        <f>OR(Tabla613[[#This Row],[Tiempo_normal (ns)]]&gt;$P$508,Tabla613[[#This Row],[Tiempo_normal (ns)]]&lt;$P$509)</f>
        <v>0</v>
      </c>
    </row>
    <row r="119" spans="2:32" x14ac:dyDescent="0.3">
      <c r="B119">
        <v>116</v>
      </c>
      <c r="C119">
        <v>3264</v>
      </c>
      <c r="D119">
        <v>1692</v>
      </c>
      <c r="E119">
        <v>116</v>
      </c>
      <c r="F119">
        <v>6116</v>
      </c>
      <c r="G119">
        <v>3351</v>
      </c>
      <c r="H119">
        <v>116</v>
      </c>
      <c r="I119">
        <v>8242</v>
      </c>
      <c r="J119">
        <v>4352</v>
      </c>
      <c r="K119">
        <v>116</v>
      </c>
      <c r="L119">
        <v>12607</v>
      </c>
      <c r="M119">
        <v>5977</v>
      </c>
      <c r="N119">
        <v>116</v>
      </c>
      <c r="O119">
        <v>9720</v>
      </c>
      <c r="P119">
        <v>8212</v>
      </c>
      <c r="R119" s="7">
        <v>116</v>
      </c>
      <c r="S119" t="b">
        <f>OR(Tabla19[[#This Row],[Tiempo_lineal (ns)]]&gt;$C$508,Tabla19[[#This Row],[Tiempo_lineal (ns)]]&lt;$C$509)</f>
        <v>0</v>
      </c>
      <c r="T119" t="b">
        <f>OR(Tabla19[[#This Row],[Tiempo_normal (ns)]]&gt;$D$508,Tabla19[[#This Row],[Tiempo_normal (ns)]]&lt;$D$509)</f>
        <v>0</v>
      </c>
      <c r="U119" s="7">
        <v>116</v>
      </c>
      <c r="V119" t="b">
        <f>OR(Tabla310[[#This Row],[Tiempo_lineal (ns)]]&gt;$F$508,Tabla310[[#This Row],[Tiempo_lineal (ns)]]&lt;$F$509)</f>
        <v>0</v>
      </c>
      <c r="W119" t="b">
        <f>OR(Tabla310[[#This Row],[Tiempo_normal (ns)]]&gt;$G$508,Tabla310[[#This Row],[Tiempo_normal (ns)]]&lt;$G$509)</f>
        <v>0</v>
      </c>
      <c r="X119" s="7">
        <v>116</v>
      </c>
      <c r="Y119" t="b">
        <f>OR(Tabla411[[#This Row],[Tiempo_lineal (ns)]]&gt;$I$508,Tabla411[[#This Row],[Tiempo_lineal (ns)]]&lt;$I$509)</f>
        <v>0</v>
      </c>
      <c r="Z119" t="b">
        <f>OR(Tabla411[[#This Row],[Tiempo_normal (ns)]]&gt;$J$508,Tabla411[[#This Row],[Tiempo_normal (ns)]]&lt;$J$509)</f>
        <v>0</v>
      </c>
      <c r="AA119" s="7">
        <v>116</v>
      </c>
      <c r="AB119" t="b">
        <f>OR(Tabla512[[#This Row],[Tiempo_lineal (ns)]]&gt;$L$508,Tabla512[[#This Row],[Tiempo_lineal (ns)]]&lt;$L$509)</f>
        <v>0</v>
      </c>
      <c r="AC119" t="b">
        <f>OR(Tabla512[[#This Row],[Tiempo_normal (ns)]]&gt;$M$508,Tabla512[[#This Row],[Tiempo_normal (ns)]]&lt;$M$509)</f>
        <v>0</v>
      </c>
      <c r="AD119" s="7">
        <v>116</v>
      </c>
      <c r="AE119" t="b">
        <f>OR(Tabla613[[#This Row],[Tiempo_lineal (ns)]]&gt;$O$508,Tabla613[[#This Row],[Tiempo_lineal (ns)]]&lt;$O$509)</f>
        <v>0</v>
      </c>
      <c r="AF119" s="6" t="b">
        <f>OR(Tabla613[[#This Row],[Tiempo_normal (ns)]]&gt;$P$508,Tabla613[[#This Row],[Tiempo_normal (ns)]]&lt;$P$509)</f>
        <v>0</v>
      </c>
    </row>
    <row r="120" spans="2:32" x14ac:dyDescent="0.3">
      <c r="B120">
        <v>117</v>
      </c>
      <c r="C120">
        <v>3288</v>
      </c>
      <c r="D120">
        <v>2851</v>
      </c>
      <c r="E120">
        <v>117</v>
      </c>
      <c r="F120">
        <v>5669</v>
      </c>
      <c r="G120">
        <v>1935</v>
      </c>
      <c r="H120">
        <v>117</v>
      </c>
      <c r="I120">
        <v>7624</v>
      </c>
      <c r="J120">
        <v>4974</v>
      </c>
      <c r="K120">
        <v>117</v>
      </c>
      <c r="L120">
        <v>8958</v>
      </c>
      <c r="M120">
        <v>9771</v>
      </c>
      <c r="N120">
        <v>117</v>
      </c>
      <c r="O120">
        <v>10239</v>
      </c>
      <c r="P120">
        <v>6589</v>
      </c>
      <c r="R120" s="5">
        <v>117</v>
      </c>
      <c r="S120" t="b">
        <f>OR(Tabla19[[#This Row],[Tiempo_lineal (ns)]]&gt;$C$508,Tabla19[[#This Row],[Tiempo_lineal (ns)]]&lt;$C$509)</f>
        <v>0</v>
      </c>
      <c r="T120" t="b">
        <f>OR(Tabla19[[#This Row],[Tiempo_normal (ns)]]&gt;$D$508,Tabla19[[#This Row],[Tiempo_normal (ns)]]&lt;$D$509)</f>
        <v>0</v>
      </c>
      <c r="U120" s="5">
        <v>117</v>
      </c>
      <c r="V120" t="b">
        <f>OR(Tabla310[[#This Row],[Tiempo_lineal (ns)]]&gt;$F$508,Tabla310[[#This Row],[Tiempo_lineal (ns)]]&lt;$F$509)</f>
        <v>0</v>
      </c>
      <c r="W120" t="b">
        <f>OR(Tabla310[[#This Row],[Tiempo_normal (ns)]]&gt;$G$508,Tabla310[[#This Row],[Tiempo_normal (ns)]]&lt;$G$509)</f>
        <v>0</v>
      </c>
      <c r="X120" s="5">
        <v>117</v>
      </c>
      <c r="Y120" t="b">
        <f>OR(Tabla411[[#This Row],[Tiempo_lineal (ns)]]&gt;$I$508,Tabla411[[#This Row],[Tiempo_lineal (ns)]]&lt;$I$509)</f>
        <v>0</v>
      </c>
      <c r="Z120" t="b">
        <f>OR(Tabla411[[#This Row],[Tiempo_normal (ns)]]&gt;$J$508,Tabla411[[#This Row],[Tiempo_normal (ns)]]&lt;$J$509)</f>
        <v>0</v>
      </c>
      <c r="AA120" s="5">
        <v>117</v>
      </c>
      <c r="AB120" t="b">
        <f>OR(Tabla512[[#This Row],[Tiempo_lineal (ns)]]&gt;$L$508,Tabla512[[#This Row],[Tiempo_lineal (ns)]]&lt;$L$509)</f>
        <v>0</v>
      </c>
      <c r="AC120" t="b">
        <f>OR(Tabla512[[#This Row],[Tiempo_normal (ns)]]&gt;$M$508,Tabla512[[#This Row],[Tiempo_normal (ns)]]&lt;$M$509)</f>
        <v>0</v>
      </c>
      <c r="AD120" s="5">
        <v>117</v>
      </c>
      <c r="AE120" t="b">
        <f>OR(Tabla613[[#This Row],[Tiempo_lineal (ns)]]&gt;$O$508,Tabla613[[#This Row],[Tiempo_lineal (ns)]]&lt;$O$509)</f>
        <v>0</v>
      </c>
      <c r="AF120" s="6" t="b">
        <f>OR(Tabla613[[#This Row],[Tiempo_normal (ns)]]&gt;$P$508,Tabla613[[#This Row],[Tiempo_normal (ns)]]&lt;$P$509)</f>
        <v>0</v>
      </c>
    </row>
    <row r="121" spans="2:32" x14ac:dyDescent="0.3">
      <c r="B121">
        <v>118</v>
      </c>
      <c r="C121">
        <v>4355</v>
      </c>
      <c r="D121">
        <v>2397</v>
      </c>
      <c r="E121">
        <v>118</v>
      </c>
      <c r="F121">
        <v>4022</v>
      </c>
      <c r="G121">
        <v>2646</v>
      </c>
      <c r="H121">
        <v>118</v>
      </c>
      <c r="I121">
        <v>8011</v>
      </c>
      <c r="J121">
        <v>4739</v>
      </c>
      <c r="K121">
        <v>118</v>
      </c>
      <c r="L121">
        <v>10619</v>
      </c>
      <c r="M121">
        <v>7113</v>
      </c>
      <c r="N121">
        <v>118</v>
      </c>
      <c r="O121">
        <v>17426</v>
      </c>
      <c r="P121">
        <v>7173</v>
      </c>
      <c r="R121" s="7">
        <v>118</v>
      </c>
      <c r="S121" t="b">
        <f>OR(Tabla19[[#This Row],[Tiempo_lineal (ns)]]&gt;$C$508,Tabla19[[#This Row],[Tiempo_lineal (ns)]]&lt;$C$509)</f>
        <v>0</v>
      </c>
      <c r="T121" t="b">
        <f>OR(Tabla19[[#This Row],[Tiempo_normal (ns)]]&gt;$D$508,Tabla19[[#This Row],[Tiempo_normal (ns)]]&lt;$D$509)</f>
        <v>0</v>
      </c>
      <c r="U121" s="7">
        <v>118</v>
      </c>
      <c r="V121" t="b">
        <f>OR(Tabla310[[#This Row],[Tiempo_lineal (ns)]]&gt;$F$508,Tabla310[[#This Row],[Tiempo_lineal (ns)]]&lt;$F$509)</f>
        <v>0</v>
      </c>
      <c r="W121" t="b">
        <f>OR(Tabla310[[#This Row],[Tiempo_normal (ns)]]&gt;$G$508,Tabla310[[#This Row],[Tiempo_normal (ns)]]&lt;$G$509)</f>
        <v>0</v>
      </c>
      <c r="X121" s="7">
        <v>118</v>
      </c>
      <c r="Y121" t="b">
        <f>OR(Tabla411[[#This Row],[Tiempo_lineal (ns)]]&gt;$I$508,Tabla411[[#This Row],[Tiempo_lineal (ns)]]&lt;$I$509)</f>
        <v>0</v>
      </c>
      <c r="Z121" t="b">
        <f>OR(Tabla411[[#This Row],[Tiempo_normal (ns)]]&gt;$J$508,Tabla411[[#This Row],[Tiempo_normal (ns)]]&lt;$J$509)</f>
        <v>0</v>
      </c>
      <c r="AA121" s="7">
        <v>118</v>
      </c>
      <c r="AB121" t="b">
        <f>OR(Tabla512[[#This Row],[Tiempo_lineal (ns)]]&gt;$L$508,Tabla512[[#This Row],[Tiempo_lineal (ns)]]&lt;$L$509)</f>
        <v>0</v>
      </c>
      <c r="AC121" t="b">
        <f>OR(Tabla512[[#This Row],[Tiempo_normal (ns)]]&gt;$M$508,Tabla512[[#This Row],[Tiempo_normal (ns)]]&lt;$M$509)</f>
        <v>0</v>
      </c>
      <c r="AD121" s="7">
        <v>118</v>
      </c>
      <c r="AE121" t="b">
        <f>OR(Tabla613[[#This Row],[Tiempo_lineal (ns)]]&gt;$O$508,Tabla613[[#This Row],[Tiempo_lineal (ns)]]&lt;$O$509)</f>
        <v>1</v>
      </c>
      <c r="AF121" s="6" t="b">
        <f>OR(Tabla613[[#This Row],[Tiempo_normal (ns)]]&gt;$P$508,Tabla613[[#This Row],[Tiempo_normal (ns)]]&lt;$P$509)</f>
        <v>0</v>
      </c>
    </row>
    <row r="122" spans="2:32" x14ac:dyDescent="0.3">
      <c r="B122">
        <v>119</v>
      </c>
      <c r="C122">
        <v>5360</v>
      </c>
      <c r="D122">
        <v>2621</v>
      </c>
      <c r="E122">
        <v>119</v>
      </c>
      <c r="F122">
        <v>4645</v>
      </c>
      <c r="G122">
        <v>2943</v>
      </c>
      <c r="H122">
        <v>119</v>
      </c>
      <c r="I122">
        <v>11709</v>
      </c>
      <c r="J122">
        <v>4239</v>
      </c>
      <c r="K122">
        <v>119</v>
      </c>
      <c r="L122">
        <v>9697</v>
      </c>
      <c r="M122">
        <v>7735</v>
      </c>
      <c r="N122">
        <v>119</v>
      </c>
      <c r="O122">
        <v>9047</v>
      </c>
      <c r="P122">
        <v>5827</v>
      </c>
      <c r="R122" s="5">
        <v>119</v>
      </c>
      <c r="S122" t="b">
        <f>OR(Tabla19[[#This Row],[Tiempo_lineal (ns)]]&gt;$C$508,Tabla19[[#This Row],[Tiempo_lineal (ns)]]&lt;$C$509)</f>
        <v>0</v>
      </c>
      <c r="T122" t="b">
        <f>OR(Tabla19[[#This Row],[Tiempo_normal (ns)]]&gt;$D$508,Tabla19[[#This Row],[Tiempo_normal (ns)]]&lt;$D$509)</f>
        <v>0</v>
      </c>
      <c r="U122" s="5">
        <v>119</v>
      </c>
      <c r="V122" t="b">
        <f>OR(Tabla310[[#This Row],[Tiempo_lineal (ns)]]&gt;$F$508,Tabla310[[#This Row],[Tiempo_lineal (ns)]]&lt;$F$509)</f>
        <v>0</v>
      </c>
      <c r="W122" t="b">
        <f>OR(Tabla310[[#This Row],[Tiempo_normal (ns)]]&gt;$G$508,Tabla310[[#This Row],[Tiempo_normal (ns)]]&lt;$G$509)</f>
        <v>0</v>
      </c>
      <c r="X122" s="5">
        <v>119</v>
      </c>
      <c r="Y122" t="b">
        <f>OR(Tabla411[[#This Row],[Tiempo_lineal (ns)]]&gt;$I$508,Tabla411[[#This Row],[Tiempo_lineal (ns)]]&lt;$I$509)</f>
        <v>0</v>
      </c>
      <c r="Z122" t="b">
        <f>OR(Tabla411[[#This Row],[Tiempo_normal (ns)]]&gt;$J$508,Tabla411[[#This Row],[Tiempo_normal (ns)]]&lt;$J$509)</f>
        <v>0</v>
      </c>
      <c r="AA122" s="5">
        <v>119</v>
      </c>
      <c r="AB122" t="b">
        <f>OR(Tabla512[[#This Row],[Tiempo_lineal (ns)]]&gt;$L$508,Tabla512[[#This Row],[Tiempo_lineal (ns)]]&lt;$L$509)</f>
        <v>0</v>
      </c>
      <c r="AC122" t="b">
        <f>OR(Tabla512[[#This Row],[Tiempo_normal (ns)]]&gt;$M$508,Tabla512[[#This Row],[Tiempo_normal (ns)]]&lt;$M$509)</f>
        <v>0</v>
      </c>
      <c r="AD122" s="5">
        <v>119</v>
      </c>
      <c r="AE122" t="b">
        <f>OR(Tabla613[[#This Row],[Tiempo_lineal (ns)]]&gt;$O$508,Tabla613[[#This Row],[Tiempo_lineal (ns)]]&lt;$O$509)</f>
        <v>0</v>
      </c>
      <c r="AF122" s="6" t="b">
        <f>OR(Tabla613[[#This Row],[Tiempo_normal (ns)]]&gt;$P$508,Tabla613[[#This Row],[Tiempo_normal (ns)]]&lt;$P$509)</f>
        <v>0</v>
      </c>
    </row>
    <row r="123" spans="2:32" x14ac:dyDescent="0.3">
      <c r="B123">
        <v>120</v>
      </c>
      <c r="C123">
        <v>5278</v>
      </c>
      <c r="D123">
        <v>2744</v>
      </c>
      <c r="E123">
        <v>120</v>
      </c>
      <c r="F123">
        <v>6555</v>
      </c>
      <c r="G123">
        <v>3533</v>
      </c>
      <c r="H123">
        <v>120</v>
      </c>
      <c r="I123">
        <v>8214</v>
      </c>
      <c r="J123">
        <v>3881</v>
      </c>
      <c r="K123">
        <v>120</v>
      </c>
      <c r="L123">
        <v>9157</v>
      </c>
      <c r="M123">
        <v>9218</v>
      </c>
      <c r="N123">
        <v>120</v>
      </c>
      <c r="O123">
        <v>23283</v>
      </c>
      <c r="P123">
        <v>8804</v>
      </c>
      <c r="R123" s="7">
        <v>120</v>
      </c>
      <c r="S123" t="b">
        <f>OR(Tabla19[[#This Row],[Tiempo_lineal (ns)]]&gt;$C$508,Tabla19[[#This Row],[Tiempo_lineal (ns)]]&lt;$C$509)</f>
        <v>0</v>
      </c>
      <c r="T123" t="b">
        <f>OR(Tabla19[[#This Row],[Tiempo_normal (ns)]]&gt;$D$508,Tabla19[[#This Row],[Tiempo_normal (ns)]]&lt;$D$509)</f>
        <v>0</v>
      </c>
      <c r="U123" s="7">
        <v>120</v>
      </c>
      <c r="V123" t="b">
        <f>OR(Tabla310[[#This Row],[Tiempo_lineal (ns)]]&gt;$F$508,Tabla310[[#This Row],[Tiempo_lineal (ns)]]&lt;$F$509)</f>
        <v>0</v>
      </c>
      <c r="W123" t="b">
        <f>OR(Tabla310[[#This Row],[Tiempo_normal (ns)]]&gt;$G$508,Tabla310[[#This Row],[Tiempo_normal (ns)]]&lt;$G$509)</f>
        <v>0</v>
      </c>
      <c r="X123" s="7">
        <v>120</v>
      </c>
      <c r="Y123" t="b">
        <f>OR(Tabla411[[#This Row],[Tiempo_lineal (ns)]]&gt;$I$508,Tabla411[[#This Row],[Tiempo_lineal (ns)]]&lt;$I$509)</f>
        <v>0</v>
      </c>
      <c r="Z123" t="b">
        <f>OR(Tabla411[[#This Row],[Tiempo_normal (ns)]]&gt;$J$508,Tabla411[[#This Row],[Tiempo_normal (ns)]]&lt;$J$509)</f>
        <v>0</v>
      </c>
      <c r="AA123" s="7">
        <v>120</v>
      </c>
      <c r="AB123" t="b">
        <f>OR(Tabla512[[#This Row],[Tiempo_lineal (ns)]]&gt;$L$508,Tabla512[[#This Row],[Tiempo_lineal (ns)]]&lt;$L$509)</f>
        <v>0</v>
      </c>
      <c r="AC123" t="b">
        <f>OR(Tabla512[[#This Row],[Tiempo_normal (ns)]]&gt;$M$508,Tabla512[[#This Row],[Tiempo_normal (ns)]]&lt;$M$509)</f>
        <v>0</v>
      </c>
      <c r="AD123" s="7">
        <v>120</v>
      </c>
      <c r="AE123" t="b">
        <f>OR(Tabla613[[#This Row],[Tiempo_lineal (ns)]]&gt;$O$508,Tabla613[[#This Row],[Tiempo_lineal (ns)]]&lt;$O$509)</f>
        <v>1</v>
      </c>
      <c r="AF123" s="6" t="b">
        <f>OR(Tabla613[[#This Row],[Tiempo_normal (ns)]]&gt;$P$508,Tabla613[[#This Row],[Tiempo_normal (ns)]]&lt;$P$509)</f>
        <v>0</v>
      </c>
    </row>
    <row r="124" spans="2:32" x14ac:dyDescent="0.3">
      <c r="B124">
        <v>121</v>
      </c>
      <c r="C124">
        <v>4270</v>
      </c>
      <c r="D124">
        <v>2146</v>
      </c>
      <c r="E124">
        <v>121</v>
      </c>
      <c r="F124">
        <v>4697</v>
      </c>
      <c r="G124">
        <v>3847</v>
      </c>
      <c r="H124">
        <v>121</v>
      </c>
      <c r="I124">
        <v>10790</v>
      </c>
      <c r="J124">
        <v>6248</v>
      </c>
      <c r="K124">
        <v>121</v>
      </c>
      <c r="L124">
        <v>8901</v>
      </c>
      <c r="M124">
        <v>8010</v>
      </c>
      <c r="N124">
        <v>121</v>
      </c>
      <c r="O124">
        <v>10543</v>
      </c>
      <c r="P124">
        <v>9210</v>
      </c>
      <c r="R124" s="5">
        <v>121</v>
      </c>
      <c r="S124" t="b">
        <f>OR(Tabla19[[#This Row],[Tiempo_lineal (ns)]]&gt;$C$508,Tabla19[[#This Row],[Tiempo_lineal (ns)]]&lt;$C$509)</f>
        <v>0</v>
      </c>
      <c r="T124" t="b">
        <f>OR(Tabla19[[#This Row],[Tiempo_normal (ns)]]&gt;$D$508,Tabla19[[#This Row],[Tiempo_normal (ns)]]&lt;$D$509)</f>
        <v>0</v>
      </c>
      <c r="U124" s="5">
        <v>121</v>
      </c>
      <c r="V124" t="b">
        <f>OR(Tabla310[[#This Row],[Tiempo_lineal (ns)]]&gt;$F$508,Tabla310[[#This Row],[Tiempo_lineal (ns)]]&lt;$F$509)</f>
        <v>0</v>
      </c>
      <c r="W124" t="b">
        <f>OR(Tabla310[[#This Row],[Tiempo_normal (ns)]]&gt;$G$508,Tabla310[[#This Row],[Tiempo_normal (ns)]]&lt;$G$509)</f>
        <v>0</v>
      </c>
      <c r="X124" s="5">
        <v>121</v>
      </c>
      <c r="Y124" t="b">
        <f>OR(Tabla411[[#This Row],[Tiempo_lineal (ns)]]&gt;$I$508,Tabla411[[#This Row],[Tiempo_lineal (ns)]]&lt;$I$509)</f>
        <v>0</v>
      </c>
      <c r="Z124" t="b">
        <f>OR(Tabla411[[#This Row],[Tiempo_normal (ns)]]&gt;$J$508,Tabla411[[#This Row],[Tiempo_normal (ns)]]&lt;$J$509)</f>
        <v>0</v>
      </c>
      <c r="AA124" s="5">
        <v>121</v>
      </c>
      <c r="AB124" t="b">
        <f>OR(Tabla512[[#This Row],[Tiempo_lineal (ns)]]&gt;$L$508,Tabla512[[#This Row],[Tiempo_lineal (ns)]]&lt;$L$509)</f>
        <v>0</v>
      </c>
      <c r="AC124" t="b">
        <f>OR(Tabla512[[#This Row],[Tiempo_normal (ns)]]&gt;$M$508,Tabla512[[#This Row],[Tiempo_normal (ns)]]&lt;$M$509)</f>
        <v>0</v>
      </c>
      <c r="AD124" s="5">
        <v>121</v>
      </c>
      <c r="AE124" t="b">
        <f>OR(Tabla613[[#This Row],[Tiempo_lineal (ns)]]&gt;$O$508,Tabla613[[#This Row],[Tiempo_lineal (ns)]]&lt;$O$509)</f>
        <v>0</v>
      </c>
      <c r="AF124" s="6" t="b">
        <f>OR(Tabla613[[#This Row],[Tiempo_normal (ns)]]&gt;$P$508,Tabla613[[#This Row],[Tiempo_normal (ns)]]&lt;$P$509)</f>
        <v>0</v>
      </c>
    </row>
    <row r="125" spans="2:32" x14ac:dyDescent="0.3">
      <c r="B125">
        <v>122</v>
      </c>
      <c r="C125">
        <v>4684</v>
      </c>
      <c r="D125">
        <v>1350</v>
      </c>
      <c r="E125">
        <v>122</v>
      </c>
      <c r="F125">
        <v>5221</v>
      </c>
      <c r="G125">
        <v>1608</v>
      </c>
      <c r="H125">
        <v>122</v>
      </c>
      <c r="I125">
        <v>7366</v>
      </c>
      <c r="J125">
        <v>4349</v>
      </c>
      <c r="K125">
        <v>122</v>
      </c>
      <c r="L125">
        <v>13430</v>
      </c>
      <c r="M125">
        <v>8220</v>
      </c>
      <c r="N125">
        <v>122</v>
      </c>
      <c r="O125">
        <v>12521</v>
      </c>
      <c r="P125">
        <v>10888</v>
      </c>
      <c r="R125" s="7">
        <v>122</v>
      </c>
      <c r="S125" t="b">
        <f>OR(Tabla19[[#This Row],[Tiempo_lineal (ns)]]&gt;$C$508,Tabla19[[#This Row],[Tiempo_lineal (ns)]]&lt;$C$509)</f>
        <v>0</v>
      </c>
      <c r="T125" t="b">
        <f>OR(Tabla19[[#This Row],[Tiempo_normal (ns)]]&gt;$D$508,Tabla19[[#This Row],[Tiempo_normal (ns)]]&lt;$D$509)</f>
        <v>0</v>
      </c>
      <c r="U125" s="7">
        <v>122</v>
      </c>
      <c r="V125" t="b">
        <f>OR(Tabla310[[#This Row],[Tiempo_lineal (ns)]]&gt;$F$508,Tabla310[[#This Row],[Tiempo_lineal (ns)]]&lt;$F$509)</f>
        <v>0</v>
      </c>
      <c r="W125" t="b">
        <f>OR(Tabla310[[#This Row],[Tiempo_normal (ns)]]&gt;$G$508,Tabla310[[#This Row],[Tiempo_normal (ns)]]&lt;$G$509)</f>
        <v>0</v>
      </c>
      <c r="X125" s="7">
        <v>122</v>
      </c>
      <c r="Y125" t="b">
        <f>OR(Tabla411[[#This Row],[Tiempo_lineal (ns)]]&gt;$I$508,Tabla411[[#This Row],[Tiempo_lineal (ns)]]&lt;$I$509)</f>
        <v>0</v>
      </c>
      <c r="Z125" t="b">
        <f>OR(Tabla411[[#This Row],[Tiempo_normal (ns)]]&gt;$J$508,Tabla411[[#This Row],[Tiempo_normal (ns)]]&lt;$J$509)</f>
        <v>0</v>
      </c>
      <c r="AA125" s="7">
        <v>122</v>
      </c>
      <c r="AB125" t="b">
        <f>OR(Tabla512[[#This Row],[Tiempo_lineal (ns)]]&gt;$L$508,Tabla512[[#This Row],[Tiempo_lineal (ns)]]&lt;$L$509)</f>
        <v>0</v>
      </c>
      <c r="AC125" t="b">
        <f>OR(Tabla512[[#This Row],[Tiempo_normal (ns)]]&gt;$M$508,Tabla512[[#This Row],[Tiempo_normal (ns)]]&lt;$M$509)</f>
        <v>0</v>
      </c>
      <c r="AD125" s="7">
        <v>122</v>
      </c>
      <c r="AE125" t="b">
        <f>OR(Tabla613[[#This Row],[Tiempo_lineal (ns)]]&gt;$O$508,Tabla613[[#This Row],[Tiempo_lineal (ns)]]&lt;$O$509)</f>
        <v>0</v>
      </c>
      <c r="AF125" s="6" t="b">
        <f>OR(Tabla613[[#This Row],[Tiempo_normal (ns)]]&gt;$P$508,Tabla613[[#This Row],[Tiempo_normal (ns)]]&lt;$P$509)</f>
        <v>0</v>
      </c>
    </row>
    <row r="126" spans="2:32" x14ac:dyDescent="0.3">
      <c r="B126">
        <v>123</v>
      </c>
      <c r="C126">
        <v>4707</v>
      </c>
      <c r="D126">
        <v>1621</v>
      </c>
      <c r="E126">
        <v>123</v>
      </c>
      <c r="F126">
        <v>5023</v>
      </c>
      <c r="G126">
        <v>2484</v>
      </c>
      <c r="H126">
        <v>123</v>
      </c>
      <c r="I126">
        <v>8658</v>
      </c>
      <c r="J126">
        <v>3791</v>
      </c>
      <c r="K126">
        <v>123</v>
      </c>
      <c r="L126">
        <v>13686</v>
      </c>
      <c r="M126">
        <v>9525</v>
      </c>
      <c r="N126">
        <v>123</v>
      </c>
      <c r="O126">
        <v>10491</v>
      </c>
      <c r="P126">
        <v>6697</v>
      </c>
      <c r="R126" s="5">
        <v>123</v>
      </c>
      <c r="S126" t="b">
        <f>OR(Tabla19[[#This Row],[Tiempo_lineal (ns)]]&gt;$C$508,Tabla19[[#This Row],[Tiempo_lineal (ns)]]&lt;$C$509)</f>
        <v>0</v>
      </c>
      <c r="T126" t="b">
        <f>OR(Tabla19[[#This Row],[Tiempo_normal (ns)]]&gt;$D$508,Tabla19[[#This Row],[Tiempo_normal (ns)]]&lt;$D$509)</f>
        <v>0</v>
      </c>
      <c r="U126" s="5">
        <v>123</v>
      </c>
      <c r="V126" t="b">
        <f>OR(Tabla310[[#This Row],[Tiempo_lineal (ns)]]&gt;$F$508,Tabla310[[#This Row],[Tiempo_lineal (ns)]]&lt;$F$509)</f>
        <v>0</v>
      </c>
      <c r="W126" t="b">
        <f>OR(Tabla310[[#This Row],[Tiempo_normal (ns)]]&gt;$G$508,Tabla310[[#This Row],[Tiempo_normal (ns)]]&lt;$G$509)</f>
        <v>0</v>
      </c>
      <c r="X126" s="5">
        <v>123</v>
      </c>
      <c r="Y126" t="b">
        <f>OR(Tabla411[[#This Row],[Tiempo_lineal (ns)]]&gt;$I$508,Tabla411[[#This Row],[Tiempo_lineal (ns)]]&lt;$I$509)</f>
        <v>0</v>
      </c>
      <c r="Z126" t="b">
        <f>OR(Tabla411[[#This Row],[Tiempo_normal (ns)]]&gt;$J$508,Tabla411[[#This Row],[Tiempo_normal (ns)]]&lt;$J$509)</f>
        <v>0</v>
      </c>
      <c r="AA126" s="5">
        <v>123</v>
      </c>
      <c r="AB126" t="b">
        <f>OR(Tabla512[[#This Row],[Tiempo_lineal (ns)]]&gt;$L$508,Tabla512[[#This Row],[Tiempo_lineal (ns)]]&lt;$L$509)</f>
        <v>0</v>
      </c>
      <c r="AC126" t="b">
        <f>OR(Tabla512[[#This Row],[Tiempo_normal (ns)]]&gt;$M$508,Tabla512[[#This Row],[Tiempo_normal (ns)]]&lt;$M$509)</f>
        <v>0</v>
      </c>
      <c r="AD126" s="5">
        <v>123</v>
      </c>
      <c r="AE126" t="b">
        <f>OR(Tabla613[[#This Row],[Tiempo_lineal (ns)]]&gt;$O$508,Tabla613[[#This Row],[Tiempo_lineal (ns)]]&lt;$O$509)</f>
        <v>0</v>
      </c>
      <c r="AF126" s="6" t="b">
        <f>OR(Tabla613[[#This Row],[Tiempo_normal (ns)]]&gt;$P$508,Tabla613[[#This Row],[Tiempo_normal (ns)]]&lt;$P$509)</f>
        <v>0</v>
      </c>
    </row>
    <row r="127" spans="2:32" x14ac:dyDescent="0.3">
      <c r="B127">
        <v>124</v>
      </c>
      <c r="C127">
        <v>3039</v>
      </c>
      <c r="D127">
        <v>1132</v>
      </c>
      <c r="E127">
        <v>124</v>
      </c>
      <c r="F127">
        <v>4235</v>
      </c>
      <c r="G127">
        <v>5811</v>
      </c>
      <c r="H127">
        <v>124</v>
      </c>
      <c r="I127">
        <v>9978</v>
      </c>
      <c r="J127">
        <v>7309</v>
      </c>
      <c r="K127">
        <v>124</v>
      </c>
      <c r="L127">
        <v>17359</v>
      </c>
      <c r="M127">
        <v>6924</v>
      </c>
      <c r="N127">
        <v>124</v>
      </c>
      <c r="O127">
        <v>11176</v>
      </c>
      <c r="P127">
        <v>7603</v>
      </c>
      <c r="R127" s="7">
        <v>124</v>
      </c>
      <c r="S127" t="b">
        <f>OR(Tabla19[[#This Row],[Tiempo_lineal (ns)]]&gt;$C$508,Tabla19[[#This Row],[Tiempo_lineal (ns)]]&lt;$C$509)</f>
        <v>0</v>
      </c>
      <c r="T127" t="b">
        <f>OR(Tabla19[[#This Row],[Tiempo_normal (ns)]]&gt;$D$508,Tabla19[[#This Row],[Tiempo_normal (ns)]]&lt;$D$509)</f>
        <v>0</v>
      </c>
      <c r="U127" s="7">
        <v>124</v>
      </c>
      <c r="V127" t="b">
        <f>OR(Tabla310[[#This Row],[Tiempo_lineal (ns)]]&gt;$F$508,Tabla310[[#This Row],[Tiempo_lineal (ns)]]&lt;$F$509)</f>
        <v>0</v>
      </c>
      <c r="W127" t="b">
        <f>OR(Tabla310[[#This Row],[Tiempo_normal (ns)]]&gt;$G$508,Tabla310[[#This Row],[Tiempo_normal (ns)]]&lt;$G$509)</f>
        <v>0</v>
      </c>
      <c r="X127" s="7">
        <v>124</v>
      </c>
      <c r="Y127" t="b">
        <f>OR(Tabla411[[#This Row],[Tiempo_lineal (ns)]]&gt;$I$508,Tabla411[[#This Row],[Tiempo_lineal (ns)]]&lt;$I$509)</f>
        <v>0</v>
      </c>
      <c r="Z127" t="b">
        <f>OR(Tabla411[[#This Row],[Tiempo_normal (ns)]]&gt;$J$508,Tabla411[[#This Row],[Tiempo_normal (ns)]]&lt;$J$509)</f>
        <v>0</v>
      </c>
      <c r="AA127" s="7">
        <v>124</v>
      </c>
      <c r="AB127" t="b">
        <f>OR(Tabla512[[#This Row],[Tiempo_lineal (ns)]]&gt;$L$508,Tabla512[[#This Row],[Tiempo_lineal (ns)]]&lt;$L$509)</f>
        <v>1</v>
      </c>
      <c r="AC127" t="b">
        <f>OR(Tabla512[[#This Row],[Tiempo_normal (ns)]]&gt;$M$508,Tabla512[[#This Row],[Tiempo_normal (ns)]]&lt;$M$509)</f>
        <v>0</v>
      </c>
      <c r="AD127" s="7">
        <v>124</v>
      </c>
      <c r="AE127" t="b">
        <f>OR(Tabla613[[#This Row],[Tiempo_lineal (ns)]]&gt;$O$508,Tabla613[[#This Row],[Tiempo_lineal (ns)]]&lt;$O$509)</f>
        <v>0</v>
      </c>
      <c r="AF127" s="6" t="b">
        <f>OR(Tabla613[[#This Row],[Tiempo_normal (ns)]]&gt;$P$508,Tabla613[[#This Row],[Tiempo_normal (ns)]]&lt;$P$509)</f>
        <v>0</v>
      </c>
    </row>
    <row r="128" spans="2:32" x14ac:dyDescent="0.3">
      <c r="B128">
        <v>125</v>
      </c>
      <c r="C128">
        <v>2853</v>
      </c>
      <c r="D128">
        <v>1096</v>
      </c>
      <c r="E128">
        <v>125</v>
      </c>
      <c r="F128">
        <v>3841</v>
      </c>
      <c r="G128">
        <v>6683</v>
      </c>
      <c r="H128">
        <v>125</v>
      </c>
      <c r="I128">
        <v>7491</v>
      </c>
      <c r="J128">
        <v>3321</v>
      </c>
      <c r="K128">
        <v>125</v>
      </c>
      <c r="L128">
        <v>9544</v>
      </c>
      <c r="M128">
        <v>9403</v>
      </c>
      <c r="N128">
        <v>125</v>
      </c>
      <c r="O128">
        <v>13784</v>
      </c>
      <c r="P128">
        <v>8671</v>
      </c>
      <c r="R128" s="5">
        <v>125</v>
      </c>
      <c r="S128" t="b">
        <f>OR(Tabla19[[#This Row],[Tiempo_lineal (ns)]]&gt;$C$508,Tabla19[[#This Row],[Tiempo_lineal (ns)]]&lt;$C$509)</f>
        <v>0</v>
      </c>
      <c r="T128" t="b">
        <f>OR(Tabla19[[#This Row],[Tiempo_normal (ns)]]&gt;$D$508,Tabla19[[#This Row],[Tiempo_normal (ns)]]&lt;$D$509)</f>
        <v>0</v>
      </c>
      <c r="U128" s="5">
        <v>125</v>
      </c>
      <c r="V128" t="b">
        <f>OR(Tabla310[[#This Row],[Tiempo_lineal (ns)]]&gt;$F$508,Tabla310[[#This Row],[Tiempo_lineal (ns)]]&lt;$F$509)</f>
        <v>0</v>
      </c>
      <c r="W128" t="b">
        <f>OR(Tabla310[[#This Row],[Tiempo_normal (ns)]]&gt;$G$508,Tabla310[[#This Row],[Tiempo_normal (ns)]]&lt;$G$509)</f>
        <v>1</v>
      </c>
      <c r="X128" s="5">
        <v>125</v>
      </c>
      <c r="Y128" t="b">
        <f>OR(Tabla411[[#This Row],[Tiempo_lineal (ns)]]&gt;$I$508,Tabla411[[#This Row],[Tiempo_lineal (ns)]]&lt;$I$509)</f>
        <v>0</v>
      </c>
      <c r="Z128" t="b">
        <f>OR(Tabla411[[#This Row],[Tiempo_normal (ns)]]&gt;$J$508,Tabla411[[#This Row],[Tiempo_normal (ns)]]&lt;$J$509)</f>
        <v>0</v>
      </c>
      <c r="AA128" s="5">
        <v>125</v>
      </c>
      <c r="AB128" t="b">
        <f>OR(Tabla512[[#This Row],[Tiempo_lineal (ns)]]&gt;$L$508,Tabla512[[#This Row],[Tiempo_lineal (ns)]]&lt;$L$509)</f>
        <v>0</v>
      </c>
      <c r="AC128" t="b">
        <f>OR(Tabla512[[#This Row],[Tiempo_normal (ns)]]&gt;$M$508,Tabla512[[#This Row],[Tiempo_normal (ns)]]&lt;$M$509)</f>
        <v>0</v>
      </c>
      <c r="AD128" s="5">
        <v>125</v>
      </c>
      <c r="AE128" t="b">
        <f>OR(Tabla613[[#This Row],[Tiempo_lineal (ns)]]&gt;$O$508,Tabla613[[#This Row],[Tiempo_lineal (ns)]]&lt;$O$509)</f>
        <v>0</v>
      </c>
      <c r="AF128" s="6" t="b">
        <f>OR(Tabla613[[#This Row],[Tiempo_normal (ns)]]&gt;$P$508,Tabla613[[#This Row],[Tiempo_normal (ns)]]&lt;$P$509)</f>
        <v>0</v>
      </c>
    </row>
    <row r="129" spans="2:32" x14ac:dyDescent="0.3">
      <c r="B129">
        <v>126</v>
      </c>
      <c r="C129">
        <v>3110</v>
      </c>
      <c r="D129">
        <v>1025</v>
      </c>
      <c r="E129">
        <v>126</v>
      </c>
      <c r="F129">
        <v>6491</v>
      </c>
      <c r="G129">
        <v>3166</v>
      </c>
      <c r="H129">
        <v>126</v>
      </c>
      <c r="I129">
        <v>6335</v>
      </c>
      <c r="J129">
        <v>4942</v>
      </c>
      <c r="K129">
        <v>126</v>
      </c>
      <c r="L129">
        <v>10577</v>
      </c>
      <c r="M129">
        <v>6909</v>
      </c>
      <c r="N129">
        <v>126</v>
      </c>
      <c r="O129">
        <v>15289</v>
      </c>
      <c r="P129">
        <v>6556</v>
      </c>
      <c r="R129" s="7">
        <v>126</v>
      </c>
      <c r="S129" t="b">
        <f>OR(Tabla19[[#This Row],[Tiempo_lineal (ns)]]&gt;$C$508,Tabla19[[#This Row],[Tiempo_lineal (ns)]]&lt;$C$509)</f>
        <v>0</v>
      </c>
      <c r="T129" t="b">
        <f>OR(Tabla19[[#This Row],[Tiempo_normal (ns)]]&gt;$D$508,Tabla19[[#This Row],[Tiempo_normal (ns)]]&lt;$D$509)</f>
        <v>0</v>
      </c>
      <c r="U129" s="7">
        <v>126</v>
      </c>
      <c r="V129" t="b">
        <f>OR(Tabla310[[#This Row],[Tiempo_lineal (ns)]]&gt;$F$508,Tabla310[[#This Row],[Tiempo_lineal (ns)]]&lt;$F$509)</f>
        <v>0</v>
      </c>
      <c r="W129" t="b">
        <f>OR(Tabla310[[#This Row],[Tiempo_normal (ns)]]&gt;$G$508,Tabla310[[#This Row],[Tiempo_normal (ns)]]&lt;$G$509)</f>
        <v>0</v>
      </c>
      <c r="X129" s="7">
        <v>126</v>
      </c>
      <c r="Y129" t="b">
        <f>OR(Tabla411[[#This Row],[Tiempo_lineal (ns)]]&gt;$I$508,Tabla411[[#This Row],[Tiempo_lineal (ns)]]&lt;$I$509)</f>
        <v>0</v>
      </c>
      <c r="Z129" t="b">
        <f>OR(Tabla411[[#This Row],[Tiempo_normal (ns)]]&gt;$J$508,Tabla411[[#This Row],[Tiempo_normal (ns)]]&lt;$J$509)</f>
        <v>0</v>
      </c>
      <c r="AA129" s="7">
        <v>126</v>
      </c>
      <c r="AB129" t="b">
        <f>OR(Tabla512[[#This Row],[Tiempo_lineal (ns)]]&gt;$L$508,Tabla512[[#This Row],[Tiempo_lineal (ns)]]&lt;$L$509)</f>
        <v>0</v>
      </c>
      <c r="AC129" t="b">
        <f>OR(Tabla512[[#This Row],[Tiempo_normal (ns)]]&gt;$M$508,Tabla512[[#This Row],[Tiempo_normal (ns)]]&lt;$M$509)</f>
        <v>0</v>
      </c>
      <c r="AD129" s="7">
        <v>126</v>
      </c>
      <c r="AE129" t="b">
        <f>OR(Tabla613[[#This Row],[Tiempo_lineal (ns)]]&gt;$O$508,Tabla613[[#This Row],[Tiempo_lineal (ns)]]&lt;$O$509)</f>
        <v>0</v>
      </c>
      <c r="AF129" s="6" t="b">
        <f>OR(Tabla613[[#This Row],[Tiempo_normal (ns)]]&gt;$P$508,Tabla613[[#This Row],[Tiempo_normal (ns)]]&lt;$P$509)</f>
        <v>0</v>
      </c>
    </row>
    <row r="130" spans="2:32" x14ac:dyDescent="0.3">
      <c r="B130">
        <v>127</v>
      </c>
      <c r="C130">
        <v>2856</v>
      </c>
      <c r="D130">
        <v>1192</v>
      </c>
      <c r="E130">
        <v>127</v>
      </c>
      <c r="F130">
        <v>5843</v>
      </c>
      <c r="G130">
        <v>2149</v>
      </c>
      <c r="H130">
        <v>127</v>
      </c>
      <c r="I130">
        <v>6607</v>
      </c>
      <c r="J130">
        <v>4277</v>
      </c>
      <c r="K130">
        <v>127</v>
      </c>
      <c r="L130">
        <v>10389</v>
      </c>
      <c r="M130">
        <v>9561</v>
      </c>
      <c r="N130">
        <v>127</v>
      </c>
      <c r="O130">
        <v>10735</v>
      </c>
      <c r="P130">
        <v>7167</v>
      </c>
      <c r="R130" s="5">
        <v>127</v>
      </c>
      <c r="S130" t="b">
        <f>OR(Tabla19[[#This Row],[Tiempo_lineal (ns)]]&gt;$C$508,Tabla19[[#This Row],[Tiempo_lineal (ns)]]&lt;$C$509)</f>
        <v>0</v>
      </c>
      <c r="T130" t="b">
        <f>OR(Tabla19[[#This Row],[Tiempo_normal (ns)]]&gt;$D$508,Tabla19[[#This Row],[Tiempo_normal (ns)]]&lt;$D$509)</f>
        <v>0</v>
      </c>
      <c r="U130" s="5">
        <v>127</v>
      </c>
      <c r="V130" t="b">
        <f>OR(Tabla310[[#This Row],[Tiempo_lineal (ns)]]&gt;$F$508,Tabla310[[#This Row],[Tiempo_lineal (ns)]]&lt;$F$509)</f>
        <v>0</v>
      </c>
      <c r="W130" t="b">
        <f>OR(Tabla310[[#This Row],[Tiempo_normal (ns)]]&gt;$G$508,Tabla310[[#This Row],[Tiempo_normal (ns)]]&lt;$G$509)</f>
        <v>0</v>
      </c>
      <c r="X130" s="5">
        <v>127</v>
      </c>
      <c r="Y130" t="b">
        <f>OR(Tabla411[[#This Row],[Tiempo_lineal (ns)]]&gt;$I$508,Tabla411[[#This Row],[Tiempo_lineal (ns)]]&lt;$I$509)</f>
        <v>0</v>
      </c>
      <c r="Z130" t="b">
        <f>OR(Tabla411[[#This Row],[Tiempo_normal (ns)]]&gt;$J$508,Tabla411[[#This Row],[Tiempo_normal (ns)]]&lt;$J$509)</f>
        <v>0</v>
      </c>
      <c r="AA130" s="5">
        <v>127</v>
      </c>
      <c r="AB130" t="b">
        <f>OR(Tabla512[[#This Row],[Tiempo_lineal (ns)]]&gt;$L$508,Tabla512[[#This Row],[Tiempo_lineal (ns)]]&lt;$L$509)</f>
        <v>0</v>
      </c>
      <c r="AC130" t="b">
        <f>OR(Tabla512[[#This Row],[Tiempo_normal (ns)]]&gt;$M$508,Tabla512[[#This Row],[Tiempo_normal (ns)]]&lt;$M$509)</f>
        <v>0</v>
      </c>
      <c r="AD130" s="5">
        <v>127</v>
      </c>
      <c r="AE130" t="b">
        <f>OR(Tabla613[[#This Row],[Tiempo_lineal (ns)]]&gt;$O$508,Tabla613[[#This Row],[Tiempo_lineal (ns)]]&lt;$O$509)</f>
        <v>0</v>
      </c>
      <c r="AF130" s="6" t="b">
        <f>OR(Tabla613[[#This Row],[Tiempo_normal (ns)]]&gt;$P$508,Tabla613[[#This Row],[Tiempo_normal (ns)]]&lt;$P$509)</f>
        <v>0</v>
      </c>
    </row>
    <row r="131" spans="2:32" x14ac:dyDescent="0.3">
      <c r="B131">
        <v>128</v>
      </c>
      <c r="C131">
        <v>3006</v>
      </c>
      <c r="D131">
        <v>2319</v>
      </c>
      <c r="E131">
        <v>128</v>
      </c>
      <c r="F131">
        <v>4382</v>
      </c>
      <c r="G131">
        <v>1924</v>
      </c>
      <c r="H131">
        <v>128</v>
      </c>
      <c r="I131">
        <v>6542</v>
      </c>
      <c r="J131">
        <v>6574</v>
      </c>
      <c r="K131">
        <v>128</v>
      </c>
      <c r="L131">
        <v>9254</v>
      </c>
      <c r="M131">
        <v>8411</v>
      </c>
      <c r="N131">
        <v>128</v>
      </c>
      <c r="O131">
        <v>10839</v>
      </c>
      <c r="P131">
        <v>6315</v>
      </c>
      <c r="R131" s="7">
        <v>128</v>
      </c>
      <c r="S131" t="b">
        <f>OR(Tabla19[[#This Row],[Tiempo_lineal (ns)]]&gt;$C$508,Tabla19[[#This Row],[Tiempo_lineal (ns)]]&lt;$C$509)</f>
        <v>0</v>
      </c>
      <c r="T131" t="b">
        <f>OR(Tabla19[[#This Row],[Tiempo_normal (ns)]]&gt;$D$508,Tabla19[[#This Row],[Tiempo_normal (ns)]]&lt;$D$509)</f>
        <v>0</v>
      </c>
      <c r="U131" s="7">
        <v>128</v>
      </c>
      <c r="V131" t="b">
        <f>OR(Tabla310[[#This Row],[Tiempo_lineal (ns)]]&gt;$F$508,Tabla310[[#This Row],[Tiempo_lineal (ns)]]&lt;$F$509)</f>
        <v>0</v>
      </c>
      <c r="W131" t="b">
        <f>OR(Tabla310[[#This Row],[Tiempo_normal (ns)]]&gt;$G$508,Tabla310[[#This Row],[Tiempo_normal (ns)]]&lt;$G$509)</f>
        <v>0</v>
      </c>
      <c r="X131" s="7">
        <v>128</v>
      </c>
      <c r="Y131" t="b">
        <f>OR(Tabla411[[#This Row],[Tiempo_lineal (ns)]]&gt;$I$508,Tabla411[[#This Row],[Tiempo_lineal (ns)]]&lt;$I$509)</f>
        <v>0</v>
      </c>
      <c r="Z131" t="b">
        <f>OR(Tabla411[[#This Row],[Tiempo_normal (ns)]]&gt;$J$508,Tabla411[[#This Row],[Tiempo_normal (ns)]]&lt;$J$509)</f>
        <v>0</v>
      </c>
      <c r="AA131" s="7">
        <v>128</v>
      </c>
      <c r="AB131" t="b">
        <f>OR(Tabla512[[#This Row],[Tiempo_lineal (ns)]]&gt;$L$508,Tabla512[[#This Row],[Tiempo_lineal (ns)]]&lt;$L$509)</f>
        <v>0</v>
      </c>
      <c r="AC131" t="b">
        <f>OR(Tabla512[[#This Row],[Tiempo_normal (ns)]]&gt;$M$508,Tabla512[[#This Row],[Tiempo_normal (ns)]]&lt;$M$509)</f>
        <v>0</v>
      </c>
      <c r="AD131" s="7">
        <v>128</v>
      </c>
      <c r="AE131" t="b">
        <f>OR(Tabla613[[#This Row],[Tiempo_lineal (ns)]]&gt;$O$508,Tabla613[[#This Row],[Tiempo_lineal (ns)]]&lt;$O$509)</f>
        <v>0</v>
      </c>
      <c r="AF131" s="6" t="b">
        <f>OR(Tabla613[[#This Row],[Tiempo_normal (ns)]]&gt;$P$508,Tabla613[[#This Row],[Tiempo_normal (ns)]]&lt;$P$509)</f>
        <v>0</v>
      </c>
    </row>
    <row r="132" spans="2:32" x14ac:dyDescent="0.3">
      <c r="B132">
        <v>129</v>
      </c>
      <c r="C132">
        <v>6075</v>
      </c>
      <c r="D132">
        <v>1216</v>
      </c>
      <c r="E132">
        <v>129</v>
      </c>
      <c r="F132">
        <v>4084</v>
      </c>
      <c r="G132">
        <v>2283</v>
      </c>
      <c r="H132">
        <v>129</v>
      </c>
      <c r="I132">
        <v>6701</v>
      </c>
      <c r="J132">
        <v>4371</v>
      </c>
      <c r="K132">
        <v>129</v>
      </c>
      <c r="L132">
        <v>12799</v>
      </c>
      <c r="M132">
        <v>91824</v>
      </c>
      <c r="N132">
        <v>129</v>
      </c>
      <c r="O132">
        <v>9883</v>
      </c>
      <c r="P132">
        <v>9213</v>
      </c>
      <c r="R132" s="5">
        <v>129</v>
      </c>
      <c r="S132" t="b">
        <f>OR(Tabla19[[#This Row],[Tiempo_lineal (ns)]]&gt;$C$508,Tabla19[[#This Row],[Tiempo_lineal (ns)]]&lt;$C$509)</f>
        <v>0</v>
      </c>
      <c r="T132" t="b">
        <f>OR(Tabla19[[#This Row],[Tiempo_normal (ns)]]&gt;$D$508,Tabla19[[#This Row],[Tiempo_normal (ns)]]&lt;$D$509)</f>
        <v>0</v>
      </c>
      <c r="U132" s="5">
        <v>129</v>
      </c>
      <c r="V132" t="b">
        <f>OR(Tabla310[[#This Row],[Tiempo_lineal (ns)]]&gt;$F$508,Tabla310[[#This Row],[Tiempo_lineal (ns)]]&lt;$F$509)</f>
        <v>0</v>
      </c>
      <c r="W132" t="b">
        <f>OR(Tabla310[[#This Row],[Tiempo_normal (ns)]]&gt;$G$508,Tabla310[[#This Row],[Tiempo_normal (ns)]]&lt;$G$509)</f>
        <v>0</v>
      </c>
      <c r="X132" s="5">
        <v>129</v>
      </c>
      <c r="Y132" t="b">
        <f>OR(Tabla411[[#This Row],[Tiempo_lineal (ns)]]&gt;$I$508,Tabla411[[#This Row],[Tiempo_lineal (ns)]]&lt;$I$509)</f>
        <v>0</v>
      </c>
      <c r="Z132" t="b">
        <f>OR(Tabla411[[#This Row],[Tiempo_normal (ns)]]&gt;$J$508,Tabla411[[#This Row],[Tiempo_normal (ns)]]&lt;$J$509)</f>
        <v>0</v>
      </c>
      <c r="AA132" s="5">
        <v>129</v>
      </c>
      <c r="AB132" t="b">
        <f>OR(Tabla512[[#This Row],[Tiempo_lineal (ns)]]&gt;$L$508,Tabla512[[#This Row],[Tiempo_lineal (ns)]]&lt;$L$509)</f>
        <v>0</v>
      </c>
      <c r="AC132" t="b">
        <f>OR(Tabla512[[#This Row],[Tiempo_normal (ns)]]&gt;$M$508,Tabla512[[#This Row],[Tiempo_normal (ns)]]&lt;$M$509)</f>
        <v>1</v>
      </c>
      <c r="AD132" s="5">
        <v>129</v>
      </c>
      <c r="AE132" t="b">
        <f>OR(Tabla613[[#This Row],[Tiempo_lineal (ns)]]&gt;$O$508,Tabla613[[#This Row],[Tiempo_lineal (ns)]]&lt;$O$509)</f>
        <v>0</v>
      </c>
      <c r="AF132" s="6" t="b">
        <f>OR(Tabla613[[#This Row],[Tiempo_normal (ns)]]&gt;$P$508,Tabla613[[#This Row],[Tiempo_normal (ns)]]&lt;$P$509)</f>
        <v>0</v>
      </c>
    </row>
    <row r="133" spans="2:32" x14ac:dyDescent="0.3">
      <c r="B133">
        <v>130</v>
      </c>
      <c r="C133">
        <v>3261</v>
      </c>
      <c r="D133">
        <v>899</v>
      </c>
      <c r="E133">
        <v>130</v>
      </c>
      <c r="F133">
        <v>3528</v>
      </c>
      <c r="G133">
        <v>3236</v>
      </c>
      <c r="H133">
        <v>130</v>
      </c>
      <c r="I133">
        <v>7804</v>
      </c>
      <c r="J133">
        <v>5178</v>
      </c>
      <c r="K133">
        <v>130</v>
      </c>
      <c r="L133">
        <v>13552</v>
      </c>
      <c r="M133">
        <v>9453</v>
      </c>
      <c r="N133">
        <v>130</v>
      </c>
      <c r="O133">
        <v>10927</v>
      </c>
      <c r="P133">
        <v>6629</v>
      </c>
      <c r="R133" s="7">
        <v>130</v>
      </c>
      <c r="S133" t="b">
        <f>OR(Tabla19[[#This Row],[Tiempo_lineal (ns)]]&gt;$C$508,Tabla19[[#This Row],[Tiempo_lineal (ns)]]&lt;$C$509)</f>
        <v>0</v>
      </c>
      <c r="T133" t="b">
        <f>OR(Tabla19[[#This Row],[Tiempo_normal (ns)]]&gt;$D$508,Tabla19[[#This Row],[Tiempo_normal (ns)]]&lt;$D$509)</f>
        <v>0</v>
      </c>
      <c r="U133" s="7">
        <v>130</v>
      </c>
      <c r="V133" t="b">
        <f>OR(Tabla310[[#This Row],[Tiempo_lineal (ns)]]&gt;$F$508,Tabla310[[#This Row],[Tiempo_lineal (ns)]]&lt;$F$509)</f>
        <v>0</v>
      </c>
      <c r="W133" t="b">
        <f>OR(Tabla310[[#This Row],[Tiempo_normal (ns)]]&gt;$G$508,Tabla310[[#This Row],[Tiempo_normal (ns)]]&lt;$G$509)</f>
        <v>0</v>
      </c>
      <c r="X133" s="7">
        <v>130</v>
      </c>
      <c r="Y133" t="b">
        <f>OR(Tabla411[[#This Row],[Tiempo_lineal (ns)]]&gt;$I$508,Tabla411[[#This Row],[Tiempo_lineal (ns)]]&lt;$I$509)</f>
        <v>0</v>
      </c>
      <c r="Z133" t="b">
        <f>OR(Tabla411[[#This Row],[Tiempo_normal (ns)]]&gt;$J$508,Tabla411[[#This Row],[Tiempo_normal (ns)]]&lt;$J$509)</f>
        <v>0</v>
      </c>
      <c r="AA133" s="7">
        <v>130</v>
      </c>
      <c r="AB133" t="b">
        <f>OR(Tabla512[[#This Row],[Tiempo_lineal (ns)]]&gt;$L$508,Tabla512[[#This Row],[Tiempo_lineal (ns)]]&lt;$L$509)</f>
        <v>0</v>
      </c>
      <c r="AC133" t="b">
        <f>OR(Tabla512[[#This Row],[Tiempo_normal (ns)]]&gt;$M$508,Tabla512[[#This Row],[Tiempo_normal (ns)]]&lt;$M$509)</f>
        <v>0</v>
      </c>
      <c r="AD133" s="7">
        <v>130</v>
      </c>
      <c r="AE133" t="b">
        <f>OR(Tabla613[[#This Row],[Tiempo_lineal (ns)]]&gt;$O$508,Tabla613[[#This Row],[Tiempo_lineal (ns)]]&lt;$O$509)</f>
        <v>0</v>
      </c>
      <c r="AF133" s="6" t="b">
        <f>OR(Tabla613[[#This Row],[Tiempo_normal (ns)]]&gt;$P$508,Tabla613[[#This Row],[Tiempo_normal (ns)]]&lt;$P$509)</f>
        <v>0</v>
      </c>
    </row>
    <row r="134" spans="2:32" x14ac:dyDescent="0.3">
      <c r="B134">
        <v>131</v>
      </c>
      <c r="C134">
        <v>2718</v>
      </c>
      <c r="D134">
        <v>745</v>
      </c>
      <c r="E134">
        <v>131</v>
      </c>
      <c r="F134">
        <v>5602</v>
      </c>
      <c r="G134">
        <v>2678</v>
      </c>
      <c r="H134">
        <v>131</v>
      </c>
      <c r="I134">
        <v>9018</v>
      </c>
      <c r="J134">
        <v>5377</v>
      </c>
      <c r="K134">
        <v>131</v>
      </c>
      <c r="L134">
        <v>12859</v>
      </c>
      <c r="M134">
        <v>7627</v>
      </c>
      <c r="N134">
        <v>131</v>
      </c>
      <c r="O134">
        <v>11288</v>
      </c>
      <c r="P134">
        <v>8495</v>
      </c>
      <c r="R134" s="5">
        <v>131</v>
      </c>
      <c r="S134" t="b">
        <f>OR(Tabla19[[#This Row],[Tiempo_lineal (ns)]]&gt;$C$508,Tabla19[[#This Row],[Tiempo_lineal (ns)]]&lt;$C$509)</f>
        <v>0</v>
      </c>
      <c r="T134" t="b">
        <f>OR(Tabla19[[#This Row],[Tiempo_normal (ns)]]&gt;$D$508,Tabla19[[#This Row],[Tiempo_normal (ns)]]&lt;$D$509)</f>
        <v>0</v>
      </c>
      <c r="U134" s="5">
        <v>131</v>
      </c>
      <c r="V134" t="b">
        <f>OR(Tabla310[[#This Row],[Tiempo_lineal (ns)]]&gt;$F$508,Tabla310[[#This Row],[Tiempo_lineal (ns)]]&lt;$F$509)</f>
        <v>0</v>
      </c>
      <c r="W134" t="b">
        <f>OR(Tabla310[[#This Row],[Tiempo_normal (ns)]]&gt;$G$508,Tabla310[[#This Row],[Tiempo_normal (ns)]]&lt;$G$509)</f>
        <v>0</v>
      </c>
      <c r="X134" s="5">
        <v>131</v>
      </c>
      <c r="Y134" t="b">
        <f>OR(Tabla411[[#This Row],[Tiempo_lineal (ns)]]&gt;$I$508,Tabla411[[#This Row],[Tiempo_lineal (ns)]]&lt;$I$509)</f>
        <v>0</v>
      </c>
      <c r="Z134" t="b">
        <f>OR(Tabla411[[#This Row],[Tiempo_normal (ns)]]&gt;$J$508,Tabla411[[#This Row],[Tiempo_normal (ns)]]&lt;$J$509)</f>
        <v>0</v>
      </c>
      <c r="AA134" s="5">
        <v>131</v>
      </c>
      <c r="AB134" t="b">
        <f>OR(Tabla512[[#This Row],[Tiempo_lineal (ns)]]&gt;$L$508,Tabla512[[#This Row],[Tiempo_lineal (ns)]]&lt;$L$509)</f>
        <v>0</v>
      </c>
      <c r="AC134" t="b">
        <f>OR(Tabla512[[#This Row],[Tiempo_normal (ns)]]&gt;$M$508,Tabla512[[#This Row],[Tiempo_normal (ns)]]&lt;$M$509)</f>
        <v>0</v>
      </c>
      <c r="AD134" s="5">
        <v>131</v>
      </c>
      <c r="AE134" t="b">
        <f>OR(Tabla613[[#This Row],[Tiempo_lineal (ns)]]&gt;$O$508,Tabla613[[#This Row],[Tiempo_lineal (ns)]]&lt;$O$509)</f>
        <v>0</v>
      </c>
      <c r="AF134" s="6" t="b">
        <f>OR(Tabla613[[#This Row],[Tiempo_normal (ns)]]&gt;$P$508,Tabla613[[#This Row],[Tiempo_normal (ns)]]&lt;$P$509)</f>
        <v>0</v>
      </c>
    </row>
    <row r="135" spans="2:32" x14ac:dyDescent="0.3">
      <c r="B135">
        <v>132</v>
      </c>
      <c r="C135">
        <v>6458</v>
      </c>
      <c r="D135">
        <v>1876</v>
      </c>
      <c r="E135">
        <v>132</v>
      </c>
      <c r="F135">
        <v>5208</v>
      </c>
      <c r="G135">
        <v>2109</v>
      </c>
      <c r="H135">
        <v>132</v>
      </c>
      <c r="I135">
        <v>7724</v>
      </c>
      <c r="J135">
        <v>7444</v>
      </c>
      <c r="K135">
        <v>132</v>
      </c>
      <c r="L135">
        <v>13501</v>
      </c>
      <c r="M135">
        <v>13078</v>
      </c>
      <c r="N135">
        <v>132</v>
      </c>
      <c r="O135">
        <v>10006</v>
      </c>
      <c r="P135">
        <v>7676</v>
      </c>
      <c r="R135" s="7">
        <v>132</v>
      </c>
      <c r="S135" t="b">
        <f>OR(Tabla19[[#This Row],[Tiempo_lineal (ns)]]&gt;$C$508,Tabla19[[#This Row],[Tiempo_lineal (ns)]]&lt;$C$509)</f>
        <v>0</v>
      </c>
      <c r="T135" t="b">
        <f>OR(Tabla19[[#This Row],[Tiempo_normal (ns)]]&gt;$D$508,Tabla19[[#This Row],[Tiempo_normal (ns)]]&lt;$D$509)</f>
        <v>0</v>
      </c>
      <c r="U135" s="7">
        <v>132</v>
      </c>
      <c r="V135" t="b">
        <f>OR(Tabla310[[#This Row],[Tiempo_lineal (ns)]]&gt;$F$508,Tabla310[[#This Row],[Tiempo_lineal (ns)]]&lt;$F$509)</f>
        <v>0</v>
      </c>
      <c r="W135" t="b">
        <f>OR(Tabla310[[#This Row],[Tiempo_normal (ns)]]&gt;$G$508,Tabla310[[#This Row],[Tiempo_normal (ns)]]&lt;$G$509)</f>
        <v>0</v>
      </c>
      <c r="X135" s="7">
        <v>132</v>
      </c>
      <c r="Y135" t="b">
        <f>OR(Tabla411[[#This Row],[Tiempo_lineal (ns)]]&gt;$I$508,Tabla411[[#This Row],[Tiempo_lineal (ns)]]&lt;$I$509)</f>
        <v>0</v>
      </c>
      <c r="Z135" t="b">
        <f>OR(Tabla411[[#This Row],[Tiempo_normal (ns)]]&gt;$J$508,Tabla411[[#This Row],[Tiempo_normal (ns)]]&lt;$J$509)</f>
        <v>0</v>
      </c>
      <c r="AA135" s="7">
        <v>132</v>
      </c>
      <c r="AB135" t="b">
        <f>OR(Tabla512[[#This Row],[Tiempo_lineal (ns)]]&gt;$L$508,Tabla512[[#This Row],[Tiempo_lineal (ns)]]&lt;$L$509)</f>
        <v>0</v>
      </c>
      <c r="AC135" t="b">
        <f>OR(Tabla512[[#This Row],[Tiempo_normal (ns)]]&gt;$M$508,Tabla512[[#This Row],[Tiempo_normal (ns)]]&lt;$M$509)</f>
        <v>1</v>
      </c>
      <c r="AD135" s="7">
        <v>132</v>
      </c>
      <c r="AE135" t="b">
        <f>OR(Tabla613[[#This Row],[Tiempo_lineal (ns)]]&gt;$O$508,Tabla613[[#This Row],[Tiempo_lineal (ns)]]&lt;$O$509)</f>
        <v>0</v>
      </c>
      <c r="AF135" s="6" t="b">
        <f>OR(Tabla613[[#This Row],[Tiempo_normal (ns)]]&gt;$P$508,Tabla613[[#This Row],[Tiempo_normal (ns)]]&lt;$P$509)</f>
        <v>0</v>
      </c>
    </row>
    <row r="136" spans="2:32" x14ac:dyDescent="0.3">
      <c r="B136">
        <v>133</v>
      </c>
      <c r="C136">
        <v>3686</v>
      </c>
      <c r="D136">
        <v>3428</v>
      </c>
      <c r="E136">
        <v>133</v>
      </c>
      <c r="F136">
        <v>5250</v>
      </c>
      <c r="G136">
        <v>2555</v>
      </c>
      <c r="H136">
        <v>133</v>
      </c>
      <c r="I136">
        <v>9840</v>
      </c>
      <c r="J136">
        <v>5164</v>
      </c>
      <c r="K136">
        <v>133</v>
      </c>
      <c r="L136">
        <v>12653</v>
      </c>
      <c r="M136">
        <v>8530</v>
      </c>
      <c r="N136">
        <v>133</v>
      </c>
      <c r="O136">
        <v>10471</v>
      </c>
      <c r="P136">
        <v>6353</v>
      </c>
      <c r="R136" s="5">
        <v>133</v>
      </c>
      <c r="S136" t="b">
        <f>OR(Tabla19[[#This Row],[Tiempo_lineal (ns)]]&gt;$C$508,Tabla19[[#This Row],[Tiempo_lineal (ns)]]&lt;$C$509)</f>
        <v>0</v>
      </c>
      <c r="T136" t="b">
        <f>OR(Tabla19[[#This Row],[Tiempo_normal (ns)]]&gt;$D$508,Tabla19[[#This Row],[Tiempo_normal (ns)]]&lt;$D$509)</f>
        <v>0</v>
      </c>
      <c r="U136" s="5">
        <v>133</v>
      </c>
      <c r="V136" t="b">
        <f>OR(Tabla310[[#This Row],[Tiempo_lineal (ns)]]&gt;$F$508,Tabla310[[#This Row],[Tiempo_lineal (ns)]]&lt;$F$509)</f>
        <v>0</v>
      </c>
      <c r="W136" t="b">
        <f>OR(Tabla310[[#This Row],[Tiempo_normal (ns)]]&gt;$G$508,Tabla310[[#This Row],[Tiempo_normal (ns)]]&lt;$G$509)</f>
        <v>0</v>
      </c>
      <c r="X136" s="5">
        <v>133</v>
      </c>
      <c r="Y136" t="b">
        <f>OR(Tabla411[[#This Row],[Tiempo_lineal (ns)]]&gt;$I$508,Tabla411[[#This Row],[Tiempo_lineal (ns)]]&lt;$I$509)</f>
        <v>0</v>
      </c>
      <c r="Z136" t="b">
        <f>OR(Tabla411[[#This Row],[Tiempo_normal (ns)]]&gt;$J$508,Tabla411[[#This Row],[Tiempo_normal (ns)]]&lt;$J$509)</f>
        <v>0</v>
      </c>
      <c r="AA136" s="5">
        <v>133</v>
      </c>
      <c r="AB136" t="b">
        <f>OR(Tabla512[[#This Row],[Tiempo_lineal (ns)]]&gt;$L$508,Tabla512[[#This Row],[Tiempo_lineal (ns)]]&lt;$L$509)</f>
        <v>0</v>
      </c>
      <c r="AC136" t="b">
        <f>OR(Tabla512[[#This Row],[Tiempo_normal (ns)]]&gt;$M$508,Tabla512[[#This Row],[Tiempo_normal (ns)]]&lt;$M$509)</f>
        <v>0</v>
      </c>
      <c r="AD136" s="5">
        <v>133</v>
      </c>
      <c r="AE136" t="b">
        <f>OR(Tabla613[[#This Row],[Tiempo_lineal (ns)]]&gt;$O$508,Tabla613[[#This Row],[Tiempo_lineal (ns)]]&lt;$O$509)</f>
        <v>0</v>
      </c>
      <c r="AF136" s="6" t="b">
        <f>OR(Tabla613[[#This Row],[Tiempo_normal (ns)]]&gt;$P$508,Tabla613[[#This Row],[Tiempo_normal (ns)]]&lt;$P$509)</f>
        <v>0</v>
      </c>
    </row>
    <row r="137" spans="2:32" x14ac:dyDescent="0.3">
      <c r="B137">
        <v>134</v>
      </c>
      <c r="C137">
        <v>5783</v>
      </c>
      <c r="D137">
        <v>2917</v>
      </c>
      <c r="E137">
        <v>134</v>
      </c>
      <c r="F137">
        <v>5213</v>
      </c>
      <c r="G137">
        <v>1303</v>
      </c>
      <c r="H137">
        <v>134</v>
      </c>
      <c r="I137">
        <v>6974</v>
      </c>
      <c r="J137">
        <v>4825</v>
      </c>
      <c r="K137">
        <v>134</v>
      </c>
      <c r="L137">
        <v>11534</v>
      </c>
      <c r="M137">
        <v>5643</v>
      </c>
      <c r="N137">
        <v>134</v>
      </c>
      <c r="O137">
        <v>10356</v>
      </c>
      <c r="P137">
        <v>5914</v>
      </c>
      <c r="R137" s="7">
        <v>134</v>
      </c>
      <c r="S137" t="b">
        <f>OR(Tabla19[[#This Row],[Tiempo_lineal (ns)]]&gt;$C$508,Tabla19[[#This Row],[Tiempo_lineal (ns)]]&lt;$C$509)</f>
        <v>0</v>
      </c>
      <c r="T137" t="b">
        <f>OR(Tabla19[[#This Row],[Tiempo_normal (ns)]]&gt;$D$508,Tabla19[[#This Row],[Tiempo_normal (ns)]]&lt;$D$509)</f>
        <v>0</v>
      </c>
      <c r="U137" s="7">
        <v>134</v>
      </c>
      <c r="V137" t="b">
        <f>OR(Tabla310[[#This Row],[Tiempo_lineal (ns)]]&gt;$F$508,Tabla310[[#This Row],[Tiempo_lineal (ns)]]&lt;$F$509)</f>
        <v>0</v>
      </c>
      <c r="W137" t="b">
        <f>OR(Tabla310[[#This Row],[Tiempo_normal (ns)]]&gt;$G$508,Tabla310[[#This Row],[Tiempo_normal (ns)]]&lt;$G$509)</f>
        <v>0</v>
      </c>
      <c r="X137" s="7">
        <v>134</v>
      </c>
      <c r="Y137" t="b">
        <f>OR(Tabla411[[#This Row],[Tiempo_lineal (ns)]]&gt;$I$508,Tabla411[[#This Row],[Tiempo_lineal (ns)]]&lt;$I$509)</f>
        <v>0</v>
      </c>
      <c r="Z137" t="b">
        <f>OR(Tabla411[[#This Row],[Tiempo_normal (ns)]]&gt;$J$508,Tabla411[[#This Row],[Tiempo_normal (ns)]]&lt;$J$509)</f>
        <v>0</v>
      </c>
      <c r="AA137" s="7">
        <v>134</v>
      </c>
      <c r="AB137" t="b">
        <f>OR(Tabla512[[#This Row],[Tiempo_lineal (ns)]]&gt;$L$508,Tabla512[[#This Row],[Tiempo_lineal (ns)]]&lt;$L$509)</f>
        <v>0</v>
      </c>
      <c r="AC137" t="b">
        <f>OR(Tabla512[[#This Row],[Tiempo_normal (ns)]]&gt;$M$508,Tabla512[[#This Row],[Tiempo_normal (ns)]]&lt;$M$509)</f>
        <v>0</v>
      </c>
      <c r="AD137" s="7">
        <v>134</v>
      </c>
      <c r="AE137" t="b">
        <f>OR(Tabla613[[#This Row],[Tiempo_lineal (ns)]]&gt;$O$508,Tabla613[[#This Row],[Tiempo_lineal (ns)]]&lt;$O$509)</f>
        <v>0</v>
      </c>
      <c r="AF137" s="6" t="b">
        <f>OR(Tabla613[[#This Row],[Tiempo_normal (ns)]]&gt;$P$508,Tabla613[[#This Row],[Tiempo_normal (ns)]]&lt;$P$509)</f>
        <v>0</v>
      </c>
    </row>
    <row r="138" spans="2:32" x14ac:dyDescent="0.3">
      <c r="B138">
        <v>135</v>
      </c>
      <c r="C138">
        <v>5729</v>
      </c>
      <c r="D138">
        <v>2799</v>
      </c>
      <c r="E138">
        <v>135</v>
      </c>
      <c r="F138">
        <v>3718</v>
      </c>
      <c r="G138">
        <v>4394</v>
      </c>
      <c r="H138">
        <v>135</v>
      </c>
      <c r="I138">
        <v>7459</v>
      </c>
      <c r="J138">
        <v>4208</v>
      </c>
      <c r="K138">
        <v>135</v>
      </c>
      <c r="L138">
        <v>9104</v>
      </c>
      <c r="M138">
        <v>7198</v>
      </c>
      <c r="N138">
        <v>135</v>
      </c>
      <c r="O138">
        <v>13990</v>
      </c>
      <c r="P138">
        <v>6444</v>
      </c>
      <c r="R138" s="5">
        <v>135</v>
      </c>
      <c r="S138" t="b">
        <f>OR(Tabla19[[#This Row],[Tiempo_lineal (ns)]]&gt;$C$508,Tabla19[[#This Row],[Tiempo_lineal (ns)]]&lt;$C$509)</f>
        <v>0</v>
      </c>
      <c r="T138" t="b">
        <f>OR(Tabla19[[#This Row],[Tiempo_normal (ns)]]&gt;$D$508,Tabla19[[#This Row],[Tiempo_normal (ns)]]&lt;$D$509)</f>
        <v>0</v>
      </c>
      <c r="U138" s="5">
        <v>135</v>
      </c>
      <c r="V138" t="b">
        <f>OR(Tabla310[[#This Row],[Tiempo_lineal (ns)]]&gt;$F$508,Tabla310[[#This Row],[Tiempo_lineal (ns)]]&lt;$F$509)</f>
        <v>0</v>
      </c>
      <c r="W138" t="b">
        <f>OR(Tabla310[[#This Row],[Tiempo_normal (ns)]]&gt;$G$508,Tabla310[[#This Row],[Tiempo_normal (ns)]]&lt;$G$509)</f>
        <v>0</v>
      </c>
      <c r="X138" s="5">
        <v>135</v>
      </c>
      <c r="Y138" t="b">
        <f>OR(Tabla411[[#This Row],[Tiempo_lineal (ns)]]&gt;$I$508,Tabla411[[#This Row],[Tiempo_lineal (ns)]]&lt;$I$509)</f>
        <v>0</v>
      </c>
      <c r="Z138" t="b">
        <f>OR(Tabla411[[#This Row],[Tiempo_normal (ns)]]&gt;$J$508,Tabla411[[#This Row],[Tiempo_normal (ns)]]&lt;$J$509)</f>
        <v>0</v>
      </c>
      <c r="AA138" s="5">
        <v>135</v>
      </c>
      <c r="AB138" t="b">
        <f>OR(Tabla512[[#This Row],[Tiempo_lineal (ns)]]&gt;$L$508,Tabla512[[#This Row],[Tiempo_lineal (ns)]]&lt;$L$509)</f>
        <v>0</v>
      </c>
      <c r="AC138" t="b">
        <f>OR(Tabla512[[#This Row],[Tiempo_normal (ns)]]&gt;$M$508,Tabla512[[#This Row],[Tiempo_normal (ns)]]&lt;$M$509)</f>
        <v>0</v>
      </c>
      <c r="AD138" s="5">
        <v>135</v>
      </c>
      <c r="AE138" t="b">
        <f>OR(Tabla613[[#This Row],[Tiempo_lineal (ns)]]&gt;$O$508,Tabla613[[#This Row],[Tiempo_lineal (ns)]]&lt;$O$509)</f>
        <v>0</v>
      </c>
      <c r="AF138" s="6" t="b">
        <f>OR(Tabla613[[#This Row],[Tiempo_normal (ns)]]&gt;$P$508,Tabla613[[#This Row],[Tiempo_normal (ns)]]&lt;$P$509)</f>
        <v>0</v>
      </c>
    </row>
    <row r="139" spans="2:32" x14ac:dyDescent="0.3">
      <c r="B139">
        <v>136</v>
      </c>
      <c r="C139">
        <v>3406</v>
      </c>
      <c r="D139">
        <v>2095</v>
      </c>
      <c r="E139">
        <v>136</v>
      </c>
      <c r="F139">
        <v>4596</v>
      </c>
      <c r="G139">
        <v>3578</v>
      </c>
      <c r="H139">
        <v>136</v>
      </c>
      <c r="I139">
        <v>8747</v>
      </c>
      <c r="J139">
        <v>4969</v>
      </c>
      <c r="K139">
        <v>136</v>
      </c>
      <c r="L139">
        <v>11419</v>
      </c>
      <c r="M139">
        <v>8986</v>
      </c>
      <c r="N139">
        <v>136</v>
      </c>
      <c r="O139">
        <v>23965</v>
      </c>
      <c r="P139">
        <v>6852</v>
      </c>
      <c r="R139" s="7">
        <v>136</v>
      </c>
      <c r="S139" t="b">
        <f>OR(Tabla19[[#This Row],[Tiempo_lineal (ns)]]&gt;$C$508,Tabla19[[#This Row],[Tiempo_lineal (ns)]]&lt;$C$509)</f>
        <v>0</v>
      </c>
      <c r="T139" t="b">
        <f>OR(Tabla19[[#This Row],[Tiempo_normal (ns)]]&gt;$D$508,Tabla19[[#This Row],[Tiempo_normal (ns)]]&lt;$D$509)</f>
        <v>0</v>
      </c>
      <c r="U139" s="7">
        <v>136</v>
      </c>
      <c r="V139" t="b">
        <f>OR(Tabla310[[#This Row],[Tiempo_lineal (ns)]]&gt;$F$508,Tabla310[[#This Row],[Tiempo_lineal (ns)]]&lt;$F$509)</f>
        <v>0</v>
      </c>
      <c r="W139" t="b">
        <f>OR(Tabla310[[#This Row],[Tiempo_normal (ns)]]&gt;$G$508,Tabla310[[#This Row],[Tiempo_normal (ns)]]&lt;$G$509)</f>
        <v>0</v>
      </c>
      <c r="X139" s="7">
        <v>136</v>
      </c>
      <c r="Y139" t="b">
        <f>OR(Tabla411[[#This Row],[Tiempo_lineal (ns)]]&gt;$I$508,Tabla411[[#This Row],[Tiempo_lineal (ns)]]&lt;$I$509)</f>
        <v>0</v>
      </c>
      <c r="Z139" t="b">
        <f>OR(Tabla411[[#This Row],[Tiempo_normal (ns)]]&gt;$J$508,Tabla411[[#This Row],[Tiempo_normal (ns)]]&lt;$J$509)</f>
        <v>0</v>
      </c>
      <c r="AA139" s="7">
        <v>136</v>
      </c>
      <c r="AB139" t="b">
        <f>OR(Tabla512[[#This Row],[Tiempo_lineal (ns)]]&gt;$L$508,Tabla512[[#This Row],[Tiempo_lineal (ns)]]&lt;$L$509)</f>
        <v>0</v>
      </c>
      <c r="AC139" t="b">
        <f>OR(Tabla512[[#This Row],[Tiempo_normal (ns)]]&gt;$M$508,Tabla512[[#This Row],[Tiempo_normal (ns)]]&lt;$M$509)</f>
        <v>0</v>
      </c>
      <c r="AD139" s="7">
        <v>136</v>
      </c>
      <c r="AE139" t="b">
        <f>OR(Tabla613[[#This Row],[Tiempo_lineal (ns)]]&gt;$O$508,Tabla613[[#This Row],[Tiempo_lineal (ns)]]&lt;$O$509)</f>
        <v>1</v>
      </c>
      <c r="AF139" s="6" t="b">
        <f>OR(Tabla613[[#This Row],[Tiempo_normal (ns)]]&gt;$P$508,Tabla613[[#This Row],[Tiempo_normal (ns)]]&lt;$P$509)</f>
        <v>0</v>
      </c>
    </row>
    <row r="140" spans="2:32" x14ac:dyDescent="0.3">
      <c r="B140">
        <v>137</v>
      </c>
      <c r="C140">
        <v>5950</v>
      </c>
      <c r="D140">
        <v>1392</v>
      </c>
      <c r="E140">
        <v>137</v>
      </c>
      <c r="F140">
        <v>5300</v>
      </c>
      <c r="G140">
        <v>3043</v>
      </c>
      <c r="H140">
        <v>137</v>
      </c>
      <c r="I140">
        <v>6752</v>
      </c>
      <c r="J140">
        <v>6846</v>
      </c>
      <c r="K140">
        <v>137</v>
      </c>
      <c r="L140">
        <v>12157</v>
      </c>
      <c r="M140">
        <v>6843</v>
      </c>
      <c r="N140">
        <v>137</v>
      </c>
      <c r="O140">
        <v>12038</v>
      </c>
      <c r="P140">
        <v>10060</v>
      </c>
      <c r="R140" s="5">
        <v>137</v>
      </c>
      <c r="S140" t="b">
        <f>OR(Tabla19[[#This Row],[Tiempo_lineal (ns)]]&gt;$C$508,Tabla19[[#This Row],[Tiempo_lineal (ns)]]&lt;$C$509)</f>
        <v>0</v>
      </c>
      <c r="T140" t="b">
        <f>OR(Tabla19[[#This Row],[Tiempo_normal (ns)]]&gt;$D$508,Tabla19[[#This Row],[Tiempo_normal (ns)]]&lt;$D$509)</f>
        <v>0</v>
      </c>
      <c r="U140" s="5">
        <v>137</v>
      </c>
      <c r="V140" t="b">
        <f>OR(Tabla310[[#This Row],[Tiempo_lineal (ns)]]&gt;$F$508,Tabla310[[#This Row],[Tiempo_lineal (ns)]]&lt;$F$509)</f>
        <v>0</v>
      </c>
      <c r="W140" t="b">
        <f>OR(Tabla310[[#This Row],[Tiempo_normal (ns)]]&gt;$G$508,Tabla310[[#This Row],[Tiempo_normal (ns)]]&lt;$G$509)</f>
        <v>0</v>
      </c>
      <c r="X140" s="5">
        <v>137</v>
      </c>
      <c r="Y140" t="b">
        <f>OR(Tabla411[[#This Row],[Tiempo_lineal (ns)]]&gt;$I$508,Tabla411[[#This Row],[Tiempo_lineal (ns)]]&lt;$I$509)</f>
        <v>0</v>
      </c>
      <c r="Z140" t="b">
        <f>OR(Tabla411[[#This Row],[Tiempo_normal (ns)]]&gt;$J$508,Tabla411[[#This Row],[Tiempo_normal (ns)]]&lt;$J$509)</f>
        <v>0</v>
      </c>
      <c r="AA140" s="5">
        <v>137</v>
      </c>
      <c r="AB140" t="b">
        <f>OR(Tabla512[[#This Row],[Tiempo_lineal (ns)]]&gt;$L$508,Tabla512[[#This Row],[Tiempo_lineal (ns)]]&lt;$L$509)</f>
        <v>0</v>
      </c>
      <c r="AC140" t="b">
        <f>OR(Tabla512[[#This Row],[Tiempo_normal (ns)]]&gt;$M$508,Tabla512[[#This Row],[Tiempo_normal (ns)]]&lt;$M$509)</f>
        <v>0</v>
      </c>
      <c r="AD140" s="5">
        <v>137</v>
      </c>
      <c r="AE140" t="b">
        <f>OR(Tabla613[[#This Row],[Tiempo_lineal (ns)]]&gt;$O$508,Tabla613[[#This Row],[Tiempo_lineal (ns)]]&lt;$O$509)</f>
        <v>0</v>
      </c>
      <c r="AF140" s="6" t="b">
        <f>OR(Tabla613[[#This Row],[Tiempo_normal (ns)]]&gt;$P$508,Tabla613[[#This Row],[Tiempo_normal (ns)]]&lt;$P$509)</f>
        <v>0</v>
      </c>
    </row>
    <row r="141" spans="2:32" x14ac:dyDescent="0.3">
      <c r="B141">
        <v>138</v>
      </c>
      <c r="C141">
        <v>3212</v>
      </c>
      <c r="D141">
        <v>1175</v>
      </c>
      <c r="E141">
        <v>138</v>
      </c>
      <c r="F141">
        <v>4238</v>
      </c>
      <c r="G141">
        <v>1532</v>
      </c>
      <c r="H141">
        <v>138</v>
      </c>
      <c r="I141">
        <v>6722</v>
      </c>
      <c r="J141">
        <v>4067</v>
      </c>
      <c r="K141">
        <v>138</v>
      </c>
      <c r="L141">
        <v>13854</v>
      </c>
      <c r="M141">
        <v>8634</v>
      </c>
      <c r="N141">
        <v>138</v>
      </c>
      <c r="O141">
        <v>12772</v>
      </c>
      <c r="P141">
        <v>7192</v>
      </c>
      <c r="R141" s="7">
        <v>138</v>
      </c>
      <c r="S141" t="b">
        <f>OR(Tabla19[[#This Row],[Tiempo_lineal (ns)]]&gt;$C$508,Tabla19[[#This Row],[Tiempo_lineal (ns)]]&lt;$C$509)</f>
        <v>0</v>
      </c>
      <c r="T141" t="b">
        <f>OR(Tabla19[[#This Row],[Tiempo_normal (ns)]]&gt;$D$508,Tabla19[[#This Row],[Tiempo_normal (ns)]]&lt;$D$509)</f>
        <v>0</v>
      </c>
      <c r="U141" s="7">
        <v>138</v>
      </c>
      <c r="V141" t="b">
        <f>OR(Tabla310[[#This Row],[Tiempo_lineal (ns)]]&gt;$F$508,Tabla310[[#This Row],[Tiempo_lineal (ns)]]&lt;$F$509)</f>
        <v>0</v>
      </c>
      <c r="W141" t="b">
        <f>OR(Tabla310[[#This Row],[Tiempo_normal (ns)]]&gt;$G$508,Tabla310[[#This Row],[Tiempo_normal (ns)]]&lt;$G$509)</f>
        <v>0</v>
      </c>
      <c r="X141" s="7">
        <v>138</v>
      </c>
      <c r="Y141" t="b">
        <f>OR(Tabla411[[#This Row],[Tiempo_lineal (ns)]]&gt;$I$508,Tabla411[[#This Row],[Tiempo_lineal (ns)]]&lt;$I$509)</f>
        <v>0</v>
      </c>
      <c r="Z141" t="b">
        <f>OR(Tabla411[[#This Row],[Tiempo_normal (ns)]]&gt;$J$508,Tabla411[[#This Row],[Tiempo_normal (ns)]]&lt;$J$509)</f>
        <v>0</v>
      </c>
      <c r="AA141" s="7">
        <v>138</v>
      </c>
      <c r="AB141" t="b">
        <f>OR(Tabla512[[#This Row],[Tiempo_lineal (ns)]]&gt;$L$508,Tabla512[[#This Row],[Tiempo_lineal (ns)]]&lt;$L$509)</f>
        <v>0</v>
      </c>
      <c r="AC141" t="b">
        <f>OR(Tabla512[[#This Row],[Tiempo_normal (ns)]]&gt;$M$508,Tabla512[[#This Row],[Tiempo_normal (ns)]]&lt;$M$509)</f>
        <v>0</v>
      </c>
      <c r="AD141" s="7">
        <v>138</v>
      </c>
      <c r="AE141" t="b">
        <f>OR(Tabla613[[#This Row],[Tiempo_lineal (ns)]]&gt;$O$508,Tabla613[[#This Row],[Tiempo_lineal (ns)]]&lt;$O$509)</f>
        <v>0</v>
      </c>
      <c r="AF141" s="6" t="b">
        <f>OR(Tabla613[[#This Row],[Tiempo_normal (ns)]]&gt;$P$508,Tabla613[[#This Row],[Tiempo_normal (ns)]]&lt;$P$509)</f>
        <v>0</v>
      </c>
    </row>
    <row r="142" spans="2:32" x14ac:dyDescent="0.3">
      <c r="B142">
        <v>139</v>
      </c>
      <c r="C142">
        <v>3218</v>
      </c>
      <c r="D142">
        <v>1140</v>
      </c>
      <c r="E142">
        <v>139</v>
      </c>
      <c r="F142">
        <v>4132</v>
      </c>
      <c r="G142">
        <v>1685</v>
      </c>
      <c r="H142">
        <v>139</v>
      </c>
      <c r="I142">
        <v>7584</v>
      </c>
      <c r="J142">
        <v>3958</v>
      </c>
      <c r="K142">
        <v>139</v>
      </c>
      <c r="L142">
        <v>12843</v>
      </c>
      <c r="M142">
        <v>7306</v>
      </c>
      <c r="N142">
        <v>139</v>
      </c>
      <c r="O142">
        <v>10488</v>
      </c>
      <c r="P142">
        <v>9364</v>
      </c>
      <c r="R142" s="5">
        <v>139</v>
      </c>
      <c r="S142" t="b">
        <f>OR(Tabla19[[#This Row],[Tiempo_lineal (ns)]]&gt;$C$508,Tabla19[[#This Row],[Tiempo_lineal (ns)]]&lt;$C$509)</f>
        <v>0</v>
      </c>
      <c r="T142" t="b">
        <f>OR(Tabla19[[#This Row],[Tiempo_normal (ns)]]&gt;$D$508,Tabla19[[#This Row],[Tiempo_normal (ns)]]&lt;$D$509)</f>
        <v>0</v>
      </c>
      <c r="U142" s="5">
        <v>139</v>
      </c>
      <c r="V142" t="b">
        <f>OR(Tabla310[[#This Row],[Tiempo_lineal (ns)]]&gt;$F$508,Tabla310[[#This Row],[Tiempo_lineal (ns)]]&lt;$F$509)</f>
        <v>0</v>
      </c>
      <c r="W142" t="b">
        <f>OR(Tabla310[[#This Row],[Tiempo_normal (ns)]]&gt;$G$508,Tabla310[[#This Row],[Tiempo_normal (ns)]]&lt;$G$509)</f>
        <v>0</v>
      </c>
      <c r="X142" s="5">
        <v>139</v>
      </c>
      <c r="Y142" t="b">
        <f>OR(Tabla411[[#This Row],[Tiempo_lineal (ns)]]&gt;$I$508,Tabla411[[#This Row],[Tiempo_lineal (ns)]]&lt;$I$509)</f>
        <v>0</v>
      </c>
      <c r="Z142" t="b">
        <f>OR(Tabla411[[#This Row],[Tiempo_normal (ns)]]&gt;$J$508,Tabla411[[#This Row],[Tiempo_normal (ns)]]&lt;$J$509)</f>
        <v>0</v>
      </c>
      <c r="AA142" s="5">
        <v>139</v>
      </c>
      <c r="AB142" t="b">
        <f>OR(Tabla512[[#This Row],[Tiempo_lineal (ns)]]&gt;$L$508,Tabla512[[#This Row],[Tiempo_lineal (ns)]]&lt;$L$509)</f>
        <v>0</v>
      </c>
      <c r="AC142" t="b">
        <f>OR(Tabla512[[#This Row],[Tiempo_normal (ns)]]&gt;$M$508,Tabla512[[#This Row],[Tiempo_normal (ns)]]&lt;$M$509)</f>
        <v>0</v>
      </c>
      <c r="AD142" s="5">
        <v>139</v>
      </c>
      <c r="AE142" t="b">
        <f>OR(Tabla613[[#This Row],[Tiempo_lineal (ns)]]&gt;$O$508,Tabla613[[#This Row],[Tiempo_lineal (ns)]]&lt;$O$509)</f>
        <v>0</v>
      </c>
      <c r="AF142" s="6" t="b">
        <f>OR(Tabla613[[#This Row],[Tiempo_normal (ns)]]&gt;$P$508,Tabla613[[#This Row],[Tiempo_normal (ns)]]&lt;$P$509)</f>
        <v>0</v>
      </c>
    </row>
    <row r="143" spans="2:32" x14ac:dyDescent="0.3">
      <c r="B143">
        <v>140</v>
      </c>
      <c r="C143">
        <v>3099</v>
      </c>
      <c r="D143">
        <v>1154</v>
      </c>
      <c r="E143">
        <v>140</v>
      </c>
      <c r="F143">
        <v>4510</v>
      </c>
      <c r="G143">
        <v>2545</v>
      </c>
      <c r="H143">
        <v>140</v>
      </c>
      <c r="I143">
        <v>6957</v>
      </c>
      <c r="J143">
        <v>4404</v>
      </c>
      <c r="K143">
        <v>140</v>
      </c>
      <c r="L143">
        <v>10114</v>
      </c>
      <c r="M143">
        <v>6452</v>
      </c>
      <c r="N143">
        <v>140</v>
      </c>
      <c r="O143">
        <v>9744</v>
      </c>
      <c r="P143">
        <v>5202</v>
      </c>
      <c r="R143" s="7">
        <v>140</v>
      </c>
      <c r="S143" t="b">
        <f>OR(Tabla19[[#This Row],[Tiempo_lineal (ns)]]&gt;$C$508,Tabla19[[#This Row],[Tiempo_lineal (ns)]]&lt;$C$509)</f>
        <v>0</v>
      </c>
      <c r="T143" t="b">
        <f>OR(Tabla19[[#This Row],[Tiempo_normal (ns)]]&gt;$D$508,Tabla19[[#This Row],[Tiempo_normal (ns)]]&lt;$D$509)</f>
        <v>0</v>
      </c>
      <c r="U143" s="7">
        <v>140</v>
      </c>
      <c r="V143" t="b">
        <f>OR(Tabla310[[#This Row],[Tiempo_lineal (ns)]]&gt;$F$508,Tabla310[[#This Row],[Tiempo_lineal (ns)]]&lt;$F$509)</f>
        <v>0</v>
      </c>
      <c r="W143" t="b">
        <f>OR(Tabla310[[#This Row],[Tiempo_normal (ns)]]&gt;$G$508,Tabla310[[#This Row],[Tiempo_normal (ns)]]&lt;$G$509)</f>
        <v>0</v>
      </c>
      <c r="X143" s="7">
        <v>140</v>
      </c>
      <c r="Y143" t="b">
        <f>OR(Tabla411[[#This Row],[Tiempo_lineal (ns)]]&gt;$I$508,Tabla411[[#This Row],[Tiempo_lineal (ns)]]&lt;$I$509)</f>
        <v>0</v>
      </c>
      <c r="Z143" t="b">
        <f>OR(Tabla411[[#This Row],[Tiempo_normal (ns)]]&gt;$J$508,Tabla411[[#This Row],[Tiempo_normal (ns)]]&lt;$J$509)</f>
        <v>0</v>
      </c>
      <c r="AA143" s="7">
        <v>140</v>
      </c>
      <c r="AB143" t="b">
        <f>OR(Tabla512[[#This Row],[Tiempo_lineal (ns)]]&gt;$L$508,Tabla512[[#This Row],[Tiempo_lineal (ns)]]&lt;$L$509)</f>
        <v>0</v>
      </c>
      <c r="AC143" t="b">
        <f>OR(Tabla512[[#This Row],[Tiempo_normal (ns)]]&gt;$M$508,Tabla512[[#This Row],[Tiempo_normal (ns)]]&lt;$M$509)</f>
        <v>0</v>
      </c>
      <c r="AD143" s="7">
        <v>140</v>
      </c>
      <c r="AE143" t="b">
        <f>OR(Tabla613[[#This Row],[Tiempo_lineal (ns)]]&gt;$O$508,Tabla613[[#This Row],[Tiempo_lineal (ns)]]&lt;$O$509)</f>
        <v>0</v>
      </c>
      <c r="AF143" s="6" t="b">
        <f>OR(Tabla613[[#This Row],[Tiempo_normal (ns)]]&gt;$P$508,Tabla613[[#This Row],[Tiempo_normal (ns)]]&lt;$P$509)</f>
        <v>0</v>
      </c>
    </row>
    <row r="144" spans="2:32" x14ac:dyDescent="0.3">
      <c r="B144">
        <v>141</v>
      </c>
      <c r="C144">
        <v>2885</v>
      </c>
      <c r="D144">
        <v>1161</v>
      </c>
      <c r="E144">
        <v>141</v>
      </c>
      <c r="F144">
        <v>5657</v>
      </c>
      <c r="G144">
        <v>2158</v>
      </c>
      <c r="H144">
        <v>141</v>
      </c>
      <c r="I144">
        <v>7045</v>
      </c>
      <c r="J144">
        <v>13600</v>
      </c>
      <c r="K144">
        <v>141</v>
      </c>
      <c r="L144">
        <v>10720</v>
      </c>
      <c r="M144">
        <v>6390</v>
      </c>
      <c r="N144">
        <v>141</v>
      </c>
      <c r="O144">
        <v>12415</v>
      </c>
      <c r="P144">
        <v>7183</v>
      </c>
      <c r="R144" s="5">
        <v>141</v>
      </c>
      <c r="S144" t="b">
        <f>OR(Tabla19[[#This Row],[Tiempo_lineal (ns)]]&gt;$C$508,Tabla19[[#This Row],[Tiempo_lineal (ns)]]&lt;$C$509)</f>
        <v>0</v>
      </c>
      <c r="T144" t="b">
        <f>OR(Tabla19[[#This Row],[Tiempo_normal (ns)]]&gt;$D$508,Tabla19[[#This Row],[Tiempo_normal (ns)]]&lt;$D$509)</f>
        <v>0</v>
      </c>
      <c r="U144" s="5">
        <v>141</v>
      </c>
      <c r="V144" t="b">
        <f>OR(Tabla310[[#This Row],[Tiempo_lineal (ns)]]&gt;$F$508,Tabla310[[#This Row],[Tiempo_lineal (ns)]]&lt;$F$509)</f>
        <v>0</v>
      </c>
      <c r="W144" t="b">
        <f>OR(Tabla310[[#This Row],[Tiempo_normal (ns)]]&gt;$G$508,Tabla310[[#This Row],[Tiempo_normal (ns)]]&lt;$G$509)</f>
        <v>0</v>
      </c>
      <c r="X144" s="5">
        <v>141</v>
      </c>
      <c r="Y144" t="b">
        <f>OR(Tabla411[[#This Row],[Tiempo_lineal (ns)]]&gt;$I$508,Tabla411[[#This Row],[Tiempo_lineal (ns)]]&lt;$I$509)</f>
        <v>0</v>
      </c>
      <c r="Z144" t="b">
        <f>OR(Tabla411[[#This Row],[Tiempo_normal (ns)]]&gt;$J$508,Tabla411[[#This Row],[Tiempo_normal (ns)]]&lt;$J$509)</f>
        <v>1</v>
      </c>
      <c r="AA144" s="5">
        <v>141</v>
      </c>
      <c r="AB144" t="b">
        <f>OR(Tabla512[[#This Row],[Tiempo_lineal (ns)]]&gt;$L$508,Tabla512[[#This Row],[Tiempo_lineal (ns)]]&lt;$L$509)</f>
        <v>0</v>
      </c>
      <c r="AC144" t="b">
        <f>OR(Tabla512[[#This Row],[Tiempo_normal (ns)]]&gt;$M$508,Tabla512[[#This Row],[Tiempo_normal (ns)]]&lt;$M$509)</f>
        <v>0</v>
      </c>
      <c r="AD144" s="5">
        <v>141</v>
      </c>
      <c r="AE144" t="b">
        <f>OR(Tabla613[[#This Row],[Tiempo_lineal (ns)]]&gt;$O$508,Tabla613[[#This Row],[Tiempo_lineal (ns)]]&lt;$O$509)</f>
        <v>0</v>
      </c>
      <c r="AF144" s="6" t="b">
        <f>OR(Tabla613[[#This Row],[Tiempo_normal (ns)]]&gt;$P$508,Tabla613[[#This Row],[Tiempo_normal (ns)]]&lt;$P$509)</f>
        <v>0</v>
      </c>
    </row>
    <row r="145" spans="2:32" x14ac:dyDescent="0.3">
      <c r="B145">
        <v>142</v>
      </c>
      <c r="C145">
        <v>2948</v>
      </c>
      <c r="D145">
        <v>1117</v>
      </c>
      <c r="E145">
        <v>142</v>
      </c>
      <c r="F145">
        <v>3995</v>
      </c>
      <c r="G145">
        <v>2389</v>
      </c>
      <c r="H145">
        <v>142</v>
      </c>
      <c r="I145">
        <v>7197</v>
      </c>
      <c r="J145">
        <v>4732</v>
      </c>
      <c r="K145">
        <v>142</v>
      </c>
      <c r="L145">
        <v>9846</v>
      </c>
      <c r="M145">
        <v>6758</v>
      </c>
      <c r="N145">
        <v>142</v>
      </c>
      <c r="O145">
        <v>11596</v>
      </c>
      <c r="P145">
        <v>5341</v>
      </c>
      <c r="R145" s="7">
        <v>142</v>
      </c>
      <c r="S145" t="b">
        <f>OR(Tabla19[[#This Row],[Tiempo_lineal (ns)]]&gt;$C$508,Tabla19[[#This Row],[Tiempo_lineal (ns)]]&lt;$C$509)</f>
        <v>0</v>
      </c>
      <c r="T145" t="b">
        <f>OR(Tabla19[[#This Row],[Tiempo_normal (ns)]]&gt;$D$508,Tabla19[[#This Row],[Tiempo_normal (ns)]]&lt;$D$509)</f>
        <v>0</v>
      </c>
      <c r="U145" s="7">
        <v>142</v>
      </c>
      <c r="V145" t="b">
        <f>OR(Tabla310[[#This Row],[Tiempo_lineal (ns)]]&gt;$F$508,Tabla310[[#This Row],[Tiempo_lineal (ns)]]&lt;$F$509)</f>
        <v>0</v>
      </c>
      <c r="W145" t="b">
        <f>OR(Tabla310[[#This Row],[Tiempo_normal (ns)]]&gt;$G$508,Tabla310[[#This Row],[Tiempo_normal (ns)]]&lt;$G$509)</f>
        <v>0</v>
      </c>
      <c r="X145" s="7">
        <v>142</v>
      </c>
      <c r="Y145" t="b">
        <f>OR(Tabla411[[#This Row],[Tiempo_lineal (ns)]]&gt;$I$508,Tabla411[[#This Row],[Tiempo_lineal (ns)]]&lt;$I$509)</f>
        <v>0</v>
      </c>
      <c r="Z145" t="b">
        <f>OR(Tabla411[[#This Row],[Tiempo_normal (ns)]]&gt;$J$508,Tabla411[[#This Row],[Tiempo_normal (ns)]]&lt;$J$509)</f>
        <v>0</v>
      </c>
      <c r="AA145" s="7">
        <v>142</v>
      </c>
      <c r="AB145" t="b">
        <f>OR(Tabla512[[#This Row],[Tiempo_lineal (ns)]]&gt;$L$508,Tabla512[[#This Row],[Tiempo_lineal (ns)]]&lt;$L$509)</f>
        <v>0</v>
      </c>
      <c r="AC145" t="b">
        <f>OR(Tabla512[[#This Row],[Tiempo_normal (ns)]]&gt;$M$508,Tabla512[[#This Row],[Tiempo_normal (ns)]]&lt;$M$509)</f>
        <v>0</v>
      </c>
      <c r="AD145" s="7">
        <v>142</v>
      </c>
      <c r="AE145" t="b">
        <f>OR(Tabla613[[#This Row],[Tiempo_lineal (ns)]]&gt;$O$508,Tabla613[[#This Row],[Tiempo_lineal (ns)]]&lt;$O$509)</f>
        <v>0</v>
      </c>
      <c r="AF145" s="6" t="b">
        <f>OR(Tabla613[[#This Row],[Tiempo_normal (ns)]]&gt;$P$508,Tabla613[[#This Row],[Tiempo_normal (ns)]]&lt;$P$509)</f>
        <v>0</v>
      </c>
    </row>
    <row r="146" spans="2:32" x14ac:dyDescent="0.3">
      <c r="B146">
        <v>143</v>
      </c>
      <c r="C146">
        <v>3028</v>
      </c>
      <c r="D146">
        <v>902</v>
      </c>
      <c r="E146">
        <v>143</v>
      </c>
      <c r="F146">
        <v>4887</v>
      </c>
      <c r="G146">
        <v>1681</v>
      </c>
      <c r="H146">
        <v>143</v>
      </c>
      <c r="I146">
        <v>6865</v>
      </c>
      <c r="J146">
        <v>7935</v>
      </c>
      <c r="K146">
        <v>143</v>
      </c>
      <c r="L146">
        <v>8671</v>
      </c>
      <c r="M146">
        <v>7721</v>
      </c>
      <c r="N146">
        <v>143</v>
      </c>
      <c r="O146">
        <v>14789</v>
      </c>
      <c r="P146">
        <v>8520</v>
      </c>
      <c r="R146" s="5">
        <v>143</v>
      </c>
      <c r="S146" t="b">
        <f>OR(Tabla19[[#This Row],[Tiempo_lineal (ns)]]&gt;$C$508,Tabla19[[#This Row],[Tiempo_lineal (ns)]]&lt;$C$509)</f>
        <v>0</v>
      </c>
      <c r="T146" t="b">
        <f>OR(Tabla19[[#This Row],[Tiempo_normal (ns)]]&gt;$D$508,Tabla19[[#This Row],[Tiempo_normal (ns)]]&lt;$D$509)</f>
        <v>0</v>
      </c>
      <c r="U146" s="5">
        <v>143</v>
      </c>
      <c r="V146" t="b">
        <f>OR(Tabla310[[#This Row],[Tiempo_lineal (ns)]]&gt;$F$508,Tabla310[[#This Row],[Tiempo_lineal (ns)]]&lt;$F$509)</f>
        <v>0</v>
      </c>
      <c r="W146" t="b">
        <f>OR(Tabla310[[#This Row],[Tiempo_normal (ns)]]&gt;$G$508,Tabla310[[#This Row],[Tiempo_normal (ns)]]&lt;$G$509)</f>
        <v>0</v>
      </c>
      <c r="X146" s="5">
        <v>143</v>
      </c>
      <c r="Y146" t="b">
        <f>OR(Tabla411[[#This Row],[Tiempo_lineal (ns)]]&gt;$I$508,Tabla411[[#This Row],[Tiempo_lineal (ns)]]&lt;$I$509)</f>
        <v>0</v>
      </c>
      <c r="Z146" t="b">
        <f>OR(Tabla411[[#This Row],[Tiempo_normal (ns)]]&gt;$J$508,Tabla411[[#This Row],[Tiempo_normal (ns)]]&lt;$J$509)</f>
        <v>0</v>
      </c>
      <c r="AA146" s="5">
        <v>143</v>
      </c>
      <c r="AB146" t="b">
        <f>OR(Tabla512[[#This Row],[Tiempo_lineal (ns)]]&gt;$L$508,Tabla512[[#This Row],[Tiempo_lineal (ns)]]&lt;$L$509)</f>
        <v>0</v>
      </c>
      <c r="AC146" t="b">
        <f>OR(Tabla512[[#This Row],[Tiempo_normal (ns)]]&gt;$M$508,Tabla512[[#This Row],[Tiempo_normal (ns)]]&lt;$M$509)</f>
        <v>0</v>
      </c>
      <c r="AD146" s="5">
        <v>143</v>
      </c>
      <c r="AE146" t="b">
        <f>OR(Tabla613[[#This Row],[Tiempo_lineal (ns)]]&gt;$O$508,Tabla613[[#This Row],[Tiempo_lineal (ns)]]&lt;$O$509)</f>
        <v>0</v>
      </c>
      <c r="AF146" s="6" t="b">
        <f>OR(Tabla613[[#This Row],[Tiempo_normal (ns)]]&gt;$P$508,Tabla613[[#This Row],[Tiempo_normal (ns)]]&lt;$P$509)</f>
        <v>0</v>
      </c>
    </row>
    <row r="147" spans="2:32" x14ac:dyDescent="0.3">
      <c r="B147">
        <v>144</v>
      </c>
      <c r="C147">
        <v>2796</v>
      </c>
      <c r="D147">
        <v>853</v>
      </c>
      <c r="E147">
        <v>144</v>
      </c>
      <c r="F147">
        <v>3635</v>
      </c>
      <c r="G147">
        <v>1689</v>
      </c>
      <c r="H147">
        <v>144</v>
      </c>
      <c r="I147">
        <v>6809</v>
      </c>
      <c r="J147">
        <v>6844</v>
      </c>
      <c r="K147">
        <v>144</v>
      </c>
      <c r="L147">
        <v>9639</v>
      </c>
      <c r="M147">
        <v>7206</v>
      </c>
      <c r="N147">
        <v>144</v>
      </c>
      <c r="O147">
        <v>95569</v>
      </c>
      <c r="P147">
        <v>7043</v>
      </c>
      <c r="R147" s="7">
        <v>144</v>
      </c>
      <c r="S147" t="b">
        <f>OR(Tabla19[[#This Row],[Tiempo_lineal (ns)]]&gt;$C$508,Tabla19[[#This Row],[Tiempo_lineal (ns)]]&lt;$C$509)</f>
        <v>0</v>
      </c>
      <c r="T147" t="b">
        <f>OR(Tabla19[[#This Row],[Tiempo_normal (ns)]]&gt;$D$508,Tabla19[[#This Row],[Tiempo_normal (ns)]]&lt;$D$509)</f>
        <v>0</v>
      </c>
      <c r="U147" s="7">
        <v>144</v>
      </c>
      <c r="V147" t="b">
        <f>OR(Tabla310[[#This Row],[Tiempo_lineal (ns)]]&gt;$F$508,Tabla310[[#This Row],[Tiempo_lineal (ns)]]&lt;$F$509)</f>
        <v>0</v>
      </c>
      <c r="W147" t="b">
        <f>OR(Tabla310[[#This Row],[Tiempo_normal (ns)]]&gt;$G$508,Tabla310[[#This Row],[Tiempo_normal (ns)]]&lt;$G$509)</f>
        <v>0</v>
      </c>
      <c r="X147" s="7">
        <v>144</v>
      </c>
      <c r="Y147" t="b">
        <f>OR(Tabla411[[#This Row],[Tiempo_lineal (ns)]]&gt;$I$508,Tabla411[[#This Row],[Tiempo_lineal (ns)]]&lt;$I$509)</f>
        <v>0</v>
      </c>
      <c r="Z147" t="b">
        <f>OR(Tabla411[[#This Row],[Tiempo_normal (ns)]]&gt;$J$508,Tabla411[[#This Row],[Tiempo_normal (ns)]]&lt;$J$509)</f>
        <v>0</v>
      </c>
      <c r="AA147" s="7">
        <v>144</v>
      </c>
      <c r="AB147" t="b">
        <f>OR(Tabla512[[#This Row],[Tiempo_lineal (ns)]]&gt;$L$508,Tabla512[[#This Row],[Tiempo_lineal (ns)]]&lt;$L$509)</f>
        <v>0</v>
      </c>
      <c r="AC147" t="b">
        <f>OR(Tabla512[[#This Row],[Tiempo_normal (ns)]]&gt;$M$508,Tabla512[[#This Row],[Tiempo_normal (ns)]]&lt;$M$509)</f>
        <v>0</v>
      </c>
      <c r="AD147" s="7">
        <v>144</v>
      </c>
      <c r="AE147" t="b">
        <f>OR(Tabla613[[#This Row],[Tiempo_lineal (ns)]]&gt;$O$508,Tabla613[[#This Row],[Tiempo_lineal (ns)]]&lt;$O$509)</f>
        <v>1</v>
      </c>
      <c r="AF147" s="6" t="b">
        <f>OR(Tabla613[[#This Row],[Tiempo_normal (ns)]]&gt;$P$508,Tabla613[[#This Row],[Tiempo_normal (ns)]]&lt;$P$509)</f>
        <v>0</v>
      </c>
    </row>
    <row r="148" spans="2:32" x14ac:dyDescent="0.3">
      <c r="B148">
        <v>145</v>
      </c>
      <c r="C148">
        <v>3082</v>
      </c>
      <c r="D148">
        <v>1168</v>
      </c>
      <c r="E148">
        <v>145</v>
      </c>
      <c r="F148">
        <v>6623</v>
      </c>
      <c r="G148">
        <v>1755</v>
      </c>
      <c r="H148">
        <v>145</v>
      </c>
      <c r="I148">
        <v>8125</v>
      </c>
      <c r="J148">
        <v>5360</v>
      </c>
      <c r="K148">
        <v>145</v>
      </c>
      <c r="L148">
        <v>9434</v>
      </c>
      <c r="M148">
        <v>6368</v>
      </c>
      <c r="N148">
        <v>145</v>
      </c>
      <c r="O148">
        <v>11092</v>
      </c>
      <c r="P148">
        <v>5872</v>
      </c>
      <c r="R148" s="5">
        <v>145</v>
      </c>
      <c r="S148" t="b">
        <f>OR(Tabla19[[#This Row],[Tiempo_lineal (ns)]]&gt;$C$508,Tabla19[[#This Row],[Tiempo_lineal (ns)]]&lt;$C$509)</f>
        <v>0</v>
      </c>
      <c r="T148" t="b">
        <f>OR(Tabla19[[#This Row],[Tiempo_normal (ns)]]&gt;$D$508,Tabla19[[#This Row],[Tiempo_normal (ns)]]&lt;$D$509)</f>
        <v>0</v>
      </c>
      <c r="U148" s="5">
        <v>145</v>
      </c>
      <c r="V148" t="b">
        <f>OR(Tabla310[[#This Row],[Tiempo_lineal (ns)]]&gt;$F$508,Tabla310[[#This Row],[Tiempo_lineal (ns)]]&lt;$F$509)</f>
        <v>0</v>
      </c>
      <c r="W148" t="b">
        <f>OR(Tabla310[[#This Row],[Tiempo_normal (ns)]]&gt;$G$508,Tabla310[[#This Row],[Tiempo_normal (ns)]]&lt;$G$509)</f>
        <v>0</v>
      </c>
      <c r="X148" s="5">
        <v>145</v>
      </c>
      <c r="Y148" t="b">
        <f>OR(Tabla411[[#This Row],[Tiempo_lineal (ns)]]&gt;$I$508,Tabla411[[#This Row],[Tiempo_lineal (ns)]]&lt;$I$509)</f>
        <v>0</v>
      </c>
      <c r="Z148" t="b">
        <f>OR(Tabla411[[#This Row],[Tiempo_normal (ns)]]&gt;$J$508,Tabla411[[#This Row],[Tiempo_normal (ns)]]&lt;$J$509)</f>
        <v>0</v>
      </c>
      <c r="AA148" s="5">
        <v>145</v>
      </c>
      <c r="AB148" t="b">
        <f>OR(Tabla512[[#This Row],[Tiempo_lineal (ns)]]&gt;$L$508,Tabla512[[#This Row],[Tiempo_lineal (ns)]]&lt;$L$509)</f>
        <v>0</v>
      </c>
      <c r="AC148" t="b">
        <f>OR(Tabla512[[#This Row],[Tiempo_normal (ns)]]&gt;$M$508,Tabla512[[#This Row],[Tiempo_normal (ns)]]&lt;$M$509)</f>
        <v>0</v>
      </c>
      <c r="AD148" s="5">
        <v>145</v>
      </c>
      <c r="AE148" t="b">
        <f>OR(Tabla613[[#This Row],[Tiempo_lineal (ns)]]&gt;$O$508,Tabla613[[#This Row],[Tiempo_lineal (ns)]]&lt;$O$509)</f>
        <v>0</v>
      </c>
      <c r="AF148" s="6" t="b">
        <f>OR(Tabla613[[#This Row],[Tiempo_normal (ns)]]&gt;$P$508,Tabla613[[#This Row],[Tiempo_normal (ns)]]&lt;$P$509)</f>
        <v>0</v>
      </c>
    </row>
    <row r="149" spans="2:32" x14ac:dyDescent="0.3">
      <c r="B149">
        <v>146</v>
      </c>
      <c r="C149">
        <v>4009</v>
      </c>
      <c r="D149">
        <v>4264</v>
      </c>
      <c r="E149">
        <v>146</v>
      </c>
      <c r="F149">
        <v>5081</v>
      </c>
      <c r="G149">
        <v>1972</v>
      </c>
      <c r="H149">
        <v>146</v>
      </c>
      <c r="I149">
        <v>7577</v>
      </c>
      <c r="J149">
        <v>4195</v>
      </c>
      <c r="K149">
        <v>146</v>
      </c>
      <c r="L149">
        <v>27634</v>
      </c>
      <c r="M149">
        <v>8425</v>
      </c>
      <c r="N149">
        <v>146</v>
      </c>
      <c r="O149">
        <v>10689</v>
      </c>
      <c r="P149">
        <v>7694</v>
      </c>
      <c r="R149" s="7">
        <v>146</v>
      </c>
      <c r="S149" t="b">
        <f>OR(Tabla19[[#This Row],[Tiempo_lineal (ns)]]&gt;$C$508,Tabla19[[#This Row],[Tiempo_lineal (ns)]]&lt;$C$509)</f>
        <v>0</v>
      </c>
      <c r="T149" t="b">
        <f>OR(Tabla19[[#This Row],[Tiempo_normal (ns)]]&gt;$D$508,Tabla19[[#This Row],[Tiempo_normal (ns)]]&lt;$D$509)</f>
        <v>1</v>
      </c>
      <c r="U149" s="7">
        <v>146</v>
      </c>
      <c r="V149" t="b">
        <f>OR(Tabla310[[#This Row],[Tiempo_lineal (ns)]]&gt;$F$508,Tabla310[[#This Row],[Tiempo_lineal (ns)]]&lt;$F$509)</f>
        <v>0</v>
      </c>
      <c r="W149" t="b">
        <f>OR(Tabla310[[#This Row],[Tiempo_normal (ns)]]&gt;$G$508,Tabla310[[#This Row],[Tiempo_normal (ns)]]&lt;$G$509)</f>
        <v>0</v>
      </c>
      <c r="X149" s="7">
        <v>146</v>
      </c>
      <c r="Y149" t="b">
        <f>OR(Tabla411[[#This Row],[Tiempo_lineal (ns)]]&gt;$I$508,Tabla411[[#This Row],[Tiempo_lineal (ns)]]&lt;$I$509)</f>
        <v>0</v>
      </c>
      <c r="Z149" t="b">
        <f>OR(Tabla411[[#This Row],[Tiempo_normal (ns)]]&gt;$J$508,Tabla411[[#This Row],[Tiempo_normal (ns)]]&lt;$J$509)</f>
        <v>0</v>
      </c>
      <c r="AA149" s="7">
        <v>146</v>
      </c>
      <c r="AB149" t="b">
        <f>OR(Tabla512[[#This Row],[Tiempo_lineal (ns)]]&gt;$L$508,Tabla512[[#This Row],[Tiempo_lineal (ns)]]&lt;$L$509)</f>
        <v>1</v>
      </c>
      <c r="AC149" t="b">
        <f>OR(Tabla512[[#This Row],[Tiempo_normal (ns)]]&gt;$M$508,Tabla512[[#This Row],[Tiempo_normal (ns)]]&lt;$M$509)</f>
        <v>0</v>
      </c>
      <c r="AD149" s="7">
        <v>146</v>
      </c>
      <c r="AE149" t="b">
        <f>OR(Tabla613[[#This Row],[Tiempo_lineal (ns)]]&gt;$O$508,Tabla613[[#This Row],[Tiempo_lineal (ns)]]&lt;$O$509)</f>
        <v>0</v>
      </c>
      <c r="AF149" s="6" t="b">
        <f>OR(Tabla613[[#This Row],[Tiempo_normal (ns)]]&gt;$P$508,Tabla613[[#This Row],[Tiempo_normal (ns)]]&lt;$P$509)</f>
        <v>0</v>
      </c>
    </row>
    <row r="150" spans="2:32" x14ac:dyDescent="0.3">
      <c r="B150">
        <v>147</v>
      </c>
      <c r="C150">
        <v>4870</v>
      </c>
      <c r="D150">
        <v>1986</v>
      </c>
      <c r="E150">
        <v>147</v>
      </c>
      <c r="F150">
        <v>6048</v>
      </c>
      <c r="G150">
        <v>2254</v>
      </c>
      <c r="H150">
        <v>147</v>
      </c>
      <c r="I150">
        <v>7111</v>
      </c>
      <c r="J150">
        <v>3543</v>
      </c>
      <c r="K150">
        <v>147</v>
      </c>
      <c r="L150">
        <v>11709</v>
      </c>
      <c r="M150">
        <v>6942</v>
      </c>
      <c r="N150">
        <v>147</v>
      </c>
      <c r="O150">
        <v>11712</v>
      </c>
      <c r="P150">
        <v>21773</v>
      </c>
      <c r="R150" s="5">
        <v>147</v>
      </c>
      <c r="S150" t="b">
        <f>OR(Tabla19[[#This Row],[Tiempo_lineal (ns)]]&gt;$C$508,Tabla19[[#This Row],[Tiempo_lineal (ns)]]&lt;$C$509)</f>
        <v>0</v>
      </c>
      <c r="T150" t="b">
        <f>OR(Tabla19[[#This Row],[Tiempo_normal (ns)]]&gt;$D$508,Tabla19[[#This Row],[Tiempo_normal (ns)]]&lt;$D$509)</f>
        <v>0</v>
      </c>
      <c r="U150" s="5">
        <v>147</v>
      </c>
      <c r="V150" t="b">
        <f>OR(Tabla310[[#This Row],[Tiempo_lineal (ns)]]&gt;$F$508,Tabla310[[#This Row],[Tiempo_lineal (ns)]]&lt;$F$509)</f>
        <v>0</v>
      </c>
      <c r="W150" t="b">
        <f>OR(Tabla310[[#This Row],[Tiempo_normal (ns)]]&gt;$G$508,Tabla310[[#This Row],[Tiempo_normal (ns)]]&lt;$G$509)</f>
        <v>0</v>
      </c>
      <c r="X150" s="5">
        <v>147</v>
      </c>
      <c r="Y150" t="b">
        <f>OR(Tabla411[[#This Row],[Tiempo_lineal (ns)]]&gt;$I$508,Tabla411[[#This Row],[Tiempo_lineal (ns)]]&lt;$I$509)</f>
        <v>0</v>
      </c>
      <c r="Z150" t="b">
        <f>OR(Tabla411[[#This Row],[Tiempo_normal (ns)]]&gt;$J$508,Tabla411[[#This Row],[Tiempo_normal (ns)]]&lt;$J$509)</f>
        <v>0</v>
      </c>
      <c r="AA150" s="5">
        <v>147</v>
      </c>
      <c r="AB150" t="b">
        <f>OR(Tabla512[[#This Row],[Tiempo_lineal (ns)]]&gt;$L$508,Tabla512[[#This Row],[Tiempo_lineal (ns)]]&lt;$L$509)</f>
        <v>0</v>
      </c>
      <c r="AC150" t="b">
        <f>OR(Tabla512[[#This Row],[Tiempo_normal (ns)]]&gt;$M$508,Tabla512[[#This Row],[Tiempo_normal (ns)]]&lt;$M$509)</f>
        <v>0</v>
      </c>
      <c r="AD150" s="5">
        <v>147</v>
      </c>
      <c r="AE150" t="b">
        <f>OR(Tabla613[[#This Row],[Tiempo_lineal (ns)]]&gt;$O$508,Tabla613[[#This Row],[Tiempo_lineal (ns)]]&lt;$O$509)</f>
        <v>0</v>
      </c>
      <c r="AF150" s="6" t="b">
        <f>OR(Tabla613[[#This Row],[Tiempo_normal (ns)]]&gt;$P$508,Tabla613[[#This Row],[Tiempo_normal (ns)]]&lt;$P$509)</f>
        <v>1</v>
      </c>
    </row>
    <row r="151" spans="2:32" x14ac:dyDescent="0.3">
      <c r="B151">
        <v>148</v>
      </c>
      <c r="C151">
        <v>3451</v>
      </c>
      <c r="D151">
        <v>2263</v>
      </c>
      <c r="E151">
        <v>148</v>
      </c>
      <c r="F151">
        <v>3290</v>
      </c>
      <c r="G151">
        <v>1270</v>
      </c>
      <c r="H151">
        <v>148</v>
      </c>
      <c r="I151">
        <v>9102</v>
      </c>
      <c r="J151">
        <v>8328</v>
      </c>
      <c r="K151">
        <v>148</v>
      </c>
      <c r="L151">
        <v>11760</v>
      </c>
      <c r="M151">
        <v>9123</v>
      </c>
      <c r="N151">
        <v>148</v>
      </c>
      <c r="O151">
        <v>21061</v>
      </c>
      <c r="P151">
        <v>8322</v>
      </c>
      <c r="R151" s="7">
        <v>148</v>
      </c>
      <c r="S151" t="b">
        <f>OR(Tabla19[[#This Row],[Tiempo_lineal (ns)]]&gt;$C$508,Tabla19[[#This Row],[Tiempo_lineal (ns)]]&lt;$C$509)</f>
        <v>0</v>
      </c>
      <c r="T151" t="b">
        <f>OR(Tabla19[[#This Row],[Tiempo_normal (ns)]]&gt;$D$508,Tabla19[[#This Row],[Tiempo_normal (ns)]]&lt;$D$509)</f>
        <v>0</v>
      </c>
      <c r="U151" s="7">
        <v>148</v>
      </c>
      <c r="V151" t="b">
        <f>OR(Tabla310[[#This Row],[Tiempo_lineal (ns)]]&gt;$F$508,Tabla310[[#This Row],[Tiempo_lineal (ns)]]&lt;$F$509)</f>
        <v>0</v>
      </c>
      <c r="W151" t="b">
        <f>OR(Tabla310[[#This Row],[Tiempo_normal (ns)]]&gt;$G$508,Tabla310[[#This Row],[Tiempo_normal (ns)]]&lt;$G$509)</f>
        <v>0</v>
      </c>
      <c r="X151" s="7">
        <v>148</v>
      </c>
      <c r="Y151" t="b">
        <f>OR(Tabla411[[#This Row],[Tiempo_lineal (ns)]]&gt;$I$508,Tabla411[[#This Row],[Tiempo_lineal (ns)]]&lt;$I$509)</f>
        <v>0</v>
      </c>
      <c r="Z151" t="b">
        <f>OR(Tabla411[[#This Row],[Tiempo_normal (ns)]]&gt;$J$508,Tabla411[[#This Row],[Tiempo_normal (ns)]]&lt;$J$509)</f>
        <v>0</v>
      </c>
      <c r="AA151" s="7">
        <v>148</v>
      </c>
      <c r="AB151" t="b">
        <f>OR(Tabla512[[#This Row],[Tiempo_lineal (ns)]]&gt;$L$508,Tabla512[[#This Row],[Tiempo_lineal (ns)]]&lt;$L$509)</f>
        <v>0</v>
      </c>
      <c r="AC151" t="b">
        <f>OR(Tabla512[[#This Row],[Tiempo_normal (ns)]]&gt;$M$508,Tabla512[[#This Row],[Tiempo_normal (ns)]]&lt;$M$509)</f>
        <v>0</v>
      </c>
      <c r="AD151" s="7">
        <v>148</v>
      </c>
      <c r="AE151" t="b">
        <f>OR(Tabla613[[#This Row],[Tiempo_lineal (ns)]]&gt;$O$508,Tabla613[[#This Row],[Tiempo_lineal (ns)]]&lt;$O$509)</f>
        <v>1</v>
      </c>
      <c r="AF151" s="6" t="b">
        <f>OR(Tabla613[[#This Row],[Tiempo_normal (ns)]]&gt;$P$508,Tabla613[[#This Row],[Tiempo_normal (ns)]]&lt;$P$509)</f>
        <v>0</v>
      </c>
    </row>
    <row r="152" spans="2:32" x14ac:dyDescent="0.3">
      <c r="B152">
        <v>149</v>
      </c>
      <c r="C152">
        <v>6328</v>
      </c>
      <c r="D152">
        <v>3220</v>
      </c>
      <c r="E152">
        <v>149</v>
      </c>
      <c r="F152">
        <v>3783</v>
      </c>
      <c r="G152">
        <v>1784</v>
      </c>
      <c r="H152">
        <v>149</v>
      </c>
      <c r="I152">
        <v>9875</v>
      </c>
      <c r="J152">
        <v>5595</v>
      </c>
      <c r="K152">
        <v>149</v>
      </c>
      <c r="L152">
        <v>13253</v>
      </c>
      <c r="M152">
        <v>9339</v>
      </c>
      <c r="N152">
        <v>149</v>
      </c>
      <c r="O152">
        <v>9440</v>
      </c>
      <c r="P152">
        <v>6262</v>
      </c>
      <c r="R152" s="5">
        <v>149</v>
      </c>
      <c r="S152" t="b">
        <f>OR(Tabla19[[#This Row],[Tiempo_lineal (ns)]]&gt;$C$508,Tabla19[[#This Row],[Tiempo_lineal (ns)]]&lt;$C$509)</f>
        <v>0</v>
      </c>
      <c r="T152" t="b">
        <f>OR(Tabla19[[#This Row],[Tiempo_normal (ns)]]&gt;$D$508,Tabla19[[#This Row],[Tiempo_normal (ns)]]&lt;$D$509)</f>
        <v>0</v>
      </c>
      <c r="U152" s="5">
        <v>149</v>
      </c>
      <c r="V152" t="b">
        <f>OR(Tabla310[[#This Row],[Tiempo_lineal (ns)]]&gt;$F$508,Tabla310[[#This Row],[Tiempo_lineal (ns)]]&lt;$F$509)</f>
        <v>0</v>
      </c>
      <c r="W152" t="b">
        <f>OR(Tabla310[[#This Row],[Tiempo_normal (ns)]]&gt;$G$508,Tabla310[[#This Row],[Tiempo_normal (ns)]]&lt;$G$509)</f>
        <v>0</v>
      </c>
      <c r="X152" s="5">
        <v>149</v>
      </c>
      <c r="Y152" t="b">
        <f>OR(Tabla411[[#This Row],[Tiempo_lineal (ns)]]&gt;$I$508,Tabla411[[#This Row],[Tiempo_lineal (ns)]]&lt;$I$509)</f>
        <v>0</v>
      </c>
      <c r="Z152" t="b">
        <f>OR(Tabla411[[#This Row],[Tiempo_normal (ns)]]&gt;$J$508,Tabla411[[#This Row],[Tiempo_normal (ns)]]&lt;$J$509)</f>
        <v>0</v>
      </c>
      <c r="AA152" s="5">
        <v>149</v>
      </c>
      <c r="AB152" t="b">
        <f>OR(Tabla512[[#This Row],[Tiempo_lineal (ns)]]&gt;$L$508,Tabla512[[#This Row],[Tiempo_lineal (ns)]]&lt;$L$509)</f>
        <v>0</v>
      </c>
      <c r="AC152" t="b">
        <f>OR(Tabla512[[#This Row],[Tiempo_normal (ns)]]&gt;$M$508,Tabla512[[#This Row],[Tiempo_normal (ns)]]&lt;$M$509)</f>
        <v>0</v>
      </c>
      <c r="AD152" s="5">
        <v>149</v>
      </c>
      <c r="AE152" t="b">
        <f>OR(Tabla613[[#This Row],[Tiempo_lineal (ns)]]&gt;$O$508,Tabla613[[#This Row],[Tiempo_lineal (ns)]]&lt;$O$509)</f>
        <v>0</v>
      </c>
      <c r="AF152" s="6" t="b">
        <f>OR(Tabla613[[#This Row],[Tiempo_normal (ns)]]&gt;$P$508,Tabla613[[#This Row],[Tiempo_normal (ns)]]&lt;$P$509)</f>
        <v>0</v>
      </c>
    </row>
    <row r="153" spans="2:32" x14ac:dyDescent="0.3">
      <c r="B153">
        <v>150</v>
      </c>
      <c r="C153">
        <v>5205</v>
      </c>
      <c r="D153">
        <v>5109</v>
      </c>
      <c r="E153">
        <v>150</v>
      </c>
      <c r="F153">
        <v>5461</v>
      </c>
      <c r="G153">
        <v>1537</v>
      </c>
      <c r="H153">
        <v>150</v>
      </c>
      <c r="I153">
        <v>9155</v>
      </c>
      <c r="J153">
        <v>7873</v>
      </c>
      <c r="K153">
        <v>150</v>
      </c>
      <c r="L153">
        <v>8529</v>
      </c>
      <c r="M153">
        <v>8251</v>
      </c>
      <c r="N153">
        <v>150</v>
      </c>
      <c r="O153">
        <v>12989</v>
      </c>
      <c r="P153">
        <v>5788</v>
      </c>
      <c r="R153" s="7">
        <v>150</v>
      </c>
      <c r="S153" t="b">
        <f>OR(Tabla19[[#This Row],[Tiempo_lineal (ns)]]&gt;$C$508,Tabla19[[#This Row],[Tiempo_lineal (ns)]]&lt;$C$509)</f>
        <v>0</v>
      </c>
      <c r="T153" t="b">
        <f>OR(Tabla19[[#This Row],[Tiempo_normal (ns)]]&gt;$D$508,Tabla19[[#This Row],[Tiempo_normal (ns)]]&lt;$D$509)</f>
        <v>1</v>
      </c>
      <c r="U153" s="7">
        <v>150</v>
      </c>
      <c r="V153" t="b">
        <f>OR(Tabla310[[#This Row],[Tiempo_lineal (ns)]]&gt;$F$508,Tabla310[[#This Row],[Tiempo_lineal (ns)]]&lt;$F$509)</f>
        <v>0</v>
      </c>
      <c r="W153" t="b">
        <f>OR(Tabla310[[#This Row],[Tiempo_normal (ns)]]&gt;$G$508,Tabla310[[#This Row],[Tiempo_normal (ns)]]&lt;$G$509)</f>
        <v>0</v>
      </c>
      <c r="X153" s="7">
        <v>150</v>
      </c>
      <c r="Y153" t="b">
        <f>OR(Tabla411[[#This Row],[Tiempo_lineal (ns)]]&gt;$I$508,Tabla411[[#This Row],[Tiempo_lineal (ns)]]&lt;$I$509)</f>
        <v>0</v>
      </c>
      <c r="Z153" t="b">
        <f>OR(Tabla411[[#This Row],[Tiempo_normal (ns)]]&gt;$J$508,Tabla411[[#This Row],[Tiempo_normal (ns)]]&lt;$J$509)</f>
        <v>0</v>
      </c>
      <c r="AA153" s="7">
        <v>150</v>
      </c>
      <c r="AB153" t="b">
        <f>OR(Tabla512[[#This Row],[Tiempo_lineal (ns)]]&gt;$L$508,Tabla512[[#This Row],[Tiempo_lineal (ns)]]&lt;$L$509)</f>
        <v>0</v>
      </c>
      <c r="AC153" t="b">
        <f>OR(Tabla512[[#This Row],[Tiempo_normal (ns)]]&gt;$M$508,Tabla512[[#This Row],[Tiempo_normal (ns)]]&lt;$M$509)</f>
        <v>0</v>
      </c>
      <c r="AD153" s="7">
        <v>150</v>
      </c>
      <c r="AE153" t="b">
        <f>OR(Tabla613[[#This Row],[Tiempo_lineal (ns)]]&gt;$O$508,Tabla613[[#This Row],[Tiempo_lineal (ns)]]&lt;$O$509)</f>
        <v>0</v>
      </c>
      <c r="AF153" s="6" t="b">
        <f>OR(Tabla613[[#This Row],[Tiempo_normal (ns)]]&gt;$P$508,Tabla613[[#This Row],[Tiempo_normal (ns)]]&lt;$P$509)</f>
        <v>0</v>
      </c>
    </row>
    <row r="154" spans="2:32" x14ac:dyDescent="0.3">
      <c r="B154">
        <v>151</v>
      </c>
      <c r="C154">
        <v>6410</v>
      </c>
      <c r="D154">
        <v>3191</v>
      </c>
      <c r="E154">
        <v>151</v>
      </c>
      <c r="F154">
        <v>5187</v>
      </c>
      <c r="G154">
        <v>2003</v>
      </c>
      <c r="H154">
        <v>151</v>
      </c>
      <c r="I154">
        <v>8371</v>
      </c>
      <c r="J154">
        <v>4381</v>
      </c>
      <c r="K154">
        <v>151</v>
      </c>
      <c r="L154">
        <v>10117</v>
      </c>
      <c r="M154">
        <v>7595</v>
      </c>
      <c r="N154">
        <v>151</v>
      </c>
      <c r="O154">
        <v>12736</v>
      </c>
      <c r="P154">
        <v>9560</v>
      </c>
      <c r="R154" s="5">
        <v>151</v>
      </c>
      <c r="S154" t="b">
        <f>OR(Tabla19[[#This Row],[Tiempo_lineal (ns)]]&gt;$C$508,Tabla19[[#This Row],[Tiempo_lineal (ns)]]&lt;$C$509)</f>
        <v>0</v>
      </c>
      <c r="T154" t="b">
        <f>OR(Tabla19[[#This Row],[Tiempo_normal (ns)]]&gt;$D$508,Tabla19[[#This Row],[Tiempo_normal (ns)]]&lt;$D$509)</f>
        <v>0</v>
      </c>
      <c r="U154" s="5">
        <v>151</v>
      </c>
      <c r="V154" t="b">
        <f>OR(Tabla310[[#This Row],[Tiempo_lineal (ns)]]&gt;$F$508,Tabla310[[#This Row],[Tiempo_lineal (ns)]]&lt;$F$509)</f>
        <v>0</v>
      </c>
      <c r="W154" t="b">
        <f>OR(Tabla310[[#This Row],[Tiempo_normal (ns)]]&gt;$G$508,Tabla310[[#This Row],[Tiempo_normal (ns)]]&lt;$G$509)</f>
        <v>0</v>
      </c>
      <c r="X154" s="5">
        <v>151</v>
      </c>
      <c r="Y154" t="b">
        <f>OR(Tabla411[[#This Row],[Tiempo_lineal (ns)]]&gt;$I$508,Tabla411[[#This Row],[Tiempo_lineal (ns)]]&lt;$I$509)</f>
        <v>0</v>
      </c>
      <c r="Z154" t="b">
        <f>OR(Tabla411[[#This Row],[Tiempo_normal (ns)]]&gt;$J$508,Tabla411[[#This Row],[Tiempo_normal (ns)]]&lt;$J$509)</f>
        <v>0</v>
      </c>
      <c r="AA154" s="5">
        <v>151</v>
      </c>
      <c r="AB154" t="b">
        <f>OR(Tabla512[[#This Row],[Tiempo_lineal (ns)]]&gt;$L$508,Tabla512[[#This Row],[Tiempo_lineal (ns)]]&lt;$L$509)</f>
        <v>0</v>
      </c>
      <c r="AC154" t="b">
        <f>OR(Tabla512[[#This Row],[Tiempo_normal (ns)]]&gt;$M$508,Tabla512[[#This Row],[Tiempo_normal (ns)]]&lt;$M$509)</f>
        <v>0</v>
      </c>
      <c r="AD154" s="5">
        <v>151</v>
      </c>
      <c r="AE154" t="b">
        <f>OR(Tabla613[[#This Row],[Tiempo_lineal (ns)]]&gt;$O$508,Tabla613[[#This Row],[Tiempo_lineal (ns)]]&lt;$O$509)</f>
        <v>0</v>
      </c>
      <c r="AF154" s="6" t="b">
        <f>OR(Tabla613[[#This Row],[Tiempo_normal (ns)]]&gt;$P$508,Tabla613[[#This Row],[Tiempo_normal (ns)]]&lt;$P$509)</f>
        <v>0</v>
      </c>
    </row>
    <row r="155" spans="2:32" x14ac:dyDescent="0.3">
      <c r="B155">
        <v>152</v>
      </c>
      <c r="C155">
        <v>3938</v>
      </c>
      <c r="D155">
        <v>2405</v>
      </c>
      <c r="E155">
        <v>152</v>
      </c>
      <c r="F155">
        <v>4067</v>
      </c>
      <c r="G155">
        <v>2334</v>
      </c>
      <c r="H155">
        <v>152</v>
      </c>
      <c r="I155">
        <v>7294</v>
      </c>
      <c r="J155">
        <v>7244</v>
      </c>
      <c r="K155">
        <v>152</v>
      </c>
      <c r="L155">
        <v>14540</v>
      </c>
      <c r="M155">
        <v>66545</v>
      </c>
      <c r="N155">
        <v>152</v>
      </c>
      <c r="O155">
        <v>9377</v>
      </c>
      <c r="P155">
        <v>7709</v>
      </c>
      <c r="R155" s="7">
        <v>152</v>
      </c>
      <c r="S155" t="b">
        <f>OR(Tabla19[[#This Row],[Tiempo_lineal (ns)]]&gt;$C$508,Tabla19[[#This Row],[Tiempo_lineal (ns)]]&lt;$C$509)</f>
        <v>0</v>
      </c>
      <c r="T155" t="b">
        <f>OR(Tabla19[[#This Row],[Tiempo_normal (ns)]]&gt;$D$508,Tabla19[[#This Row],[Tiempo_normal (ns)]]&lt;$D$509)</f>
        <v>0</v>
      </c>
      <c r="U155" s="7">
        <v>152</v>
      </c>
      <c r="V155" t="b">
        <f>OR(Tabla310[[#This Row],[Tiempo_lineal (ns)]]&gt;$F$508,Tabla310[[#This Row],[Tiempo_lineal (ns)]]&lt;$F$509)</f>
        <v>0</v>
      </c>
      <c r="W155" t="b">
        <f>OR(Tabla310[[#This Row],[Tiempo_normal (ns)]]&gt;$G$508,Tabla310[[#This Row],[Tiempo_normal (ns)]]&lt;$G$509)</f>
        <v>0</v>
      </c>
      <c r="X155" s="7">
        <v>152</v>
      </c>
      <c r="Y155" t="b">
        <f>OR(Tabla411[[#This Row],[Tiempo_lineal (ns)]]&gt;$I$508,Tabla411[[#This Row],[Tiempo_lineal (ns)]]&lt;$I$509)</f>
        <v>0</v>
      </c>
      <c r="Z155" t="b">
        <f>OR(Tabla411[[#This Row],[Tiempo_normal (ns)]]&gt;$J$508,Tabla411[[#This Row],[Tiempo_normal (ns)]]&lt;$J$509)</f>
        <v>0</v>
      </c>
      <c r="AA155" s="7">
        <v>152</v>
      </c>
      <c r="AB155" t="b">
        <f>OR(Tabla512[[#This Row],[Tiempo_lineal (ns)]]&gt;$L$508,Tabla512[[#This Row],[Tiempo_lineal (ns)]]&lt;$L$509)</f>
        <v>0</v>
      </c>
      <c r="AC155" t="b">
        <f>OR(Tabla512[[#This Row],[Tiempo_normal (ns)]]&gt;$M$508,Tabla512[[#This Row],[Tiempo_normal (ns)]]&lt;$M$509)</f>
        <v>1</v>
      </c>
      <c r="AD155" s="7">
        <v>152</v>
      </c>
      <c r="AE155" t="b">
        <f>OR(Tabla613[[#This Row],[Tiempo_lineal (ns)]]&gt;$O$508,Tabla613[[#This Row],[Tiempo_lineal (ns)]]&lt;$O$509)</f>
        <v>0</v>
      </c>
      <c r="AF155" s="6" t="b">
        <f>OR(Tabla613[[#This Row],[Tiempo_normal (ns)]]&gt;$P$508,Tabla613[[#This Row],[Tiempo_normal (ns)]]&lt;$P$509)</f>
        <v>0</v>
      </c>
    </row>
    <row r="156" spans="2:32" x14ac:dyDescent="0.3">
      <c r="B156">
        <v>153</v>
      </c>
      <c r="C156">
        <v>4947</v>
      </c>
      <c r="D156">
        <v>1790</v>
      </c>
      <c r="E156">
        <v>153</v>
      </c>
      <c r="F156">
        <v>4825</v>
      </c>
      <c r="G156">
        <v>2410</v>
      </c>
      <c r="H156">
        <v>153</v>
      </c>
      <c r="I156">
        <v>10700</v>
      </c>
      <c r="J156">
        <v>5585</v>
      </c>
      <c r="K156">
        <v>153</v>
      </c>
      <c r="L156">
        <v>12082</v>
      </c>
      <c r="M156">
        <v>9026</v>
      </c>
      <c r="N156">
        <v>153</v>
      </c>
      <c r="O156">
        <v>11254</v>
      </c>
      <c r="P156">
        <v>6166</v>
      </c>
      <c r="R156" s="5">
        <v>153</v>
      </c>
      <c r="S156" t="b">
        <f>OR(Tabla19[[#This Row],[Tiempo_lineal (ns)]]&gt;$C$508,Tabla19[[#This Row],[Tiempo_lineal (ns)]]&lt;$C$509)</f>
        <v>0</v>
      </c>
      <c r="T156" t="b">
        <f>OR(Tabla19[[#This Row],[Tiempo_normal (ns)]]&gt;$D$508,Tabla19[[#This Row],[Tiempo_normal (ns)]]&lt;$D$509)</f>
        <v>0</v>
      </c>
      <c r="U156" s="5">
        <v>153</v>
      </c>
      <c r="V156" t="b">
        <f>OR(Tabla310[[#This Row],[Tiempo_lineal (ns)]]&gt;$F$508,Tabla310[[#This Row],[Tiempo_lineal (ns)]]&lt;$F$509)</f>
        <v>0</v>
      </c>
      <c r="W156" t="b">
        <f>OR(Tabla310[[#This Row],[Tiempo_normal (ns)]]&gt;$G$508,Tabla310[[#This Row],[Tiempo_normal (ns)]]&lt;$G$509)</f>
        <v>0</v>
      </c>
      <c r="X156" s="5">
        <v>153</v>
      </c>
      <c r="Y156" t="b">
        <f>OR(Tabla411[[#This Row],[Tiempo_lineal (ns)]]&gt;$I$508,Tabla411[[#This Row],[Tiempo_lineal (ns)]]&lt;$I$509)</f>
        <v>0</v>
      </c>
      <c r="Z156" t="b">
        <f>OR(Tabla411[[#This Row],[Tiempo_normal (ns)]]&gt;$J$508,Tabla411[[#This Row],[Tiempo_normal (ns)]]&lt;$J$509)</f>
        <v>0</v>
      </c>
      <c r="AA156" s="5">
        <v>153</v>
      </c>
      <c r="AB156" t="b">
        <f>OR(Tabla512[[#This Row],[Tiempo_lineal (ns)]]&gt;$L$508,Tabla512[[#This Row],[Tiempo_lineal (ns)]]&lt;$L$509)</f>
        <v>0</v>
      </c>
      <c r="AC156" t="b">
        <f>OR(Tabla512[[#This Row],[Tiempo_normal (ns)]]&gt;$M$508,Tabla512[[#This Row],[Tiempo_normal (ns)]]&lt;$M$509)</f>
        <v>0</v>
      </c>
      <c r="AD156" s="5">
        <v>153</v>
      </c>
      <c r="AE156" t="b">
        <f>OR(Tabla613[[#This Row],[Tiempo_lineal (ns)]]&gt;$O$508,Tabla613[[#This Row],[Tiempo_lineal (ns)]]&lt;$O$509)</f>
        <v>0</v>
      </c>
      <c r="AF156" s="6" t="b">
        <f>OR(Tabla613[[#This Row],[Tiempo_normal (ns)]]&gt;$P$508,Tabla613[[#This Row],[Tiempo_normal (ns)]]&lt;$P$509)</f>
        <v>0</v>
      </c>
    </row>
    <row r="157" spans="2:32" x14ac:dyDescent="0.3">
      <c r="B157">
        <v>154</v>
      </c>
      <c r="C157">
        <v>3387</v>
      </c>
      <c r="D157">
        <v>2070</v>
      </c>
      <c r="E157">
        <v>154</v>
      </c>
      <c r="F157">
        <v>3672</v>
      </c>
      <c r="G157">
        <v>1611</v>
      </c>
      <c r="H157">
        <v>154</v>
      </c>
      <c r="I157">
        <v>7016</v>
      </c>
      <c r="J157">
        <v>6227</v>
      </c>
      <c r="K157">
        <v>154</v>
      </c>
      <c r="L157">
        <v>12949</v>
      </c>
      <c r="M157">
        <v>13755</v>
      </c>
      <c r="N157">
        <v>154</v>
      </c>
      <c r="O157">
        <v>10544</v>
      </c>
      <c r="P157">
        <v>8161</v>
      </c>
      <c r="R157" s="7">
        <v>154</v>
      </c>
      <c r="S157" t="b">
        <f>OR(Tabla19[[#This Row],[Tiempo_lineal (ns)]]&gt;$C$508,Tabla19[[#This Row],[Tiempo_lineal (ns)]]&lt;$C$509)</f>
        <v>0</v>
      </c>
      <c r="T157" t="b">
        <f>OR(Tabla19[[#This Row],[Tiempo_normal (ns)]]&gt;$D$508,Tabla19[[#This Row],[Tiempo_normal (ns)]]&lt;$D$509)</f>
        <v>0</v>
      </c>
      <c r="U157" s="7">
        <v>154</v>
      </c>
      <c r="V157" t="b">
        <f>OR(Tabla310[[#This Row],[Tiempo_lineal (ns)]]&gt;$F$508,Tabla310[[#This Row],[Tiempo_lineal (ns)]]&lt;$F$509)</f>
        <v>0</v>
      </c>
      <c r="W157" t="b">
        <f>OR(Tabla310[[#This Row],[Tiempo_normal (ns)]]&gt;$G$508,Tabla310[[#This Row],[Tiempo_normal (ns)]]&lt;$G$509)</f>
        <v>0</v>
      </c>
      <c r="X157" s="7">
        <v>154</v>
      </c>
      <c r="Y157" t="b">
        <f>OR(Tabla411[[#This Row],[Tiempo_lineal (ns)]]&gt;$I$508,Tabla411[[#This Row],[Tiempo_lineal (ns)]]&lt;$I$509)</f>
        <v>0</v>
      </c>
      <c r="Z157" t="b">
        <f>OR(Tabla411[[#This Row],[Tiempo_normal (ns)]]&gt;$J$508,Tabla411[[#This Row],[Tiempo_normal (ns)]]&lt;$J$509)</f>
        <v>0</v>
      </c>
      <c r="AA157" s="7">
        <v>154</v>
      </c>
      <c r="AB157" t="b">
        <f>OR(Tabla512[[#This Row],[Tiempo_lineal (ns)]]&gt;$L$508,Tabla512[[#This Row],[Tiempo_lineal (ns)]]&lt;$L$509)</f>
        <v>0</v>
      </c>
      <c r="AC157" t="b">
        <f>OR(Tabla512[[#This Row],[Tiempo_normal (ns)]]&gt;$M$508,Tabla512[[#This Row],[Tiempo_normal (ns)]]&lt;$M$509)</f>
        <v>1</v>
      </c>
      <c r="AD157" s="7">
        <v>154</v>
      </c>
      <c r="AE157" t="b">
        <f>OR(Tabla613[[#This Row],[Tiempo_lineal (ns)]]&gt;$O$508,Tabla613[[#This Row],[Tiempo_lineal (ns)]]&lt;$O$509)</f>
        <v>0</v>
      </c>
      <c r="AF157" s="6" t="b">
        <f>OR(Tabla613[[#This Row],[Tiempo_normal (ns)]]&gt;$P$508,Tabla613[[#This Row],[Tiempo_normal (ns)]]&lt;$P$509)</f>
        <v>0</v>
      </c>
    </row>
    <row r="158" spans="2:32" x14ac:dyDescent="0.3">
      <c r="B158">
        <v>155</v>
      </c>
      <c r="C158">
        <v>5116</v>
      </c>
      <c r="D158">
        <v>2263</v>
      </c>
      <c r="E158">
        <v>155</v>
      </c>
      <c r="F158">
        <v>4455</v>
      </c>
      <c r="G158">
        <v>2545</v>
      </c>
      <c r="H158">
        <v>155</v>
      </c>
      <c r="I158">
        <v>10473</v>
      </c>
      <c r="J158">
        <v>6842</v>
      </c>
      <c r="K158">
        <v>155</v>
      </c>
      <c r="L158">
        <v>9329</v>
      </c>
      <c r="M158">
        <v>5776</v>
      </c>
      <c r="N158">
        <v>155</v>
      </c>
      <c r="O158">
        <v>16709</v>
      </c>
      <c r="P158">
        <v>6886</v>
      </c>
      <c r="R158" s="5">
        <v>155</v>
      </c>
      <c r="S158" t="b">
        <f>OR(Tabla19[[#This Row],[Tiempo_lineal (ns)]]&gt;$C$508,Tabla19[[#This Row],[Tiempo_lineal (ns)]]&lt;$C$509)</f>
        <v>0</v>
      </c>
      <c r="T158" t="b">
        <f>OR(Tabla19[[#This Row],[Tiempo_normal (ns)]]&gt;$D$508,Tabla19[[#This Row],[Tiempo_normal (ns)]]&lt;$D$509)</f>
        <v>0</v>
      </c>
      <c r="U158" s="5">
        <v>155</v>
      </c>
      <c r="V158" t="b">
        <f>OR(Tabla310[[#This Row],[Tiempo_lineal (ns)]]&gt;$F$508,Tabla310[[#This Row],[Tiempo_lineal (ns)]]&lt;$F$509)</f>
        <v>0</v>
      </c>
      <c r="W158" t="b">
        <f>OR(Tabla310[[#This Row],[Tiempo_normal (ns)]]&gt;$G$508,Tabla310[[#This Row],[Tiempo_normal (ns)]]&lt;$G$509)</f>
        <v>0</v>
      </c>
      <c r="X158" s="5">
        <v>155</v>
      </c>
      <c r="Y158" t="b">
        <f>OR(Tabla411[[#This Row],[Tiempo_lineal (ns)]]&gt;$I$508,Tabla411[[#This Row],[Tiempo_lineal (ns)]]&lt;$I$509)</f>
        <v>0</v>
      </c>
      <c r="Z158" t="b">
        <f>OR(Tabla411[[#This Row],[Tiempo_normal (ns)]]&gt;$J$508,Tabla411[[#This Row],[Tiempo_normal (ns)]]&lt;$J$509)</f>
        <v>0</v>
      </c>
      <c r="AA158" s="5">
        <v>155</v>
      </c>
      <c r="AB158" t="b">
        <f>OR(Tabla512[[#This Row],[Tiempo_lineal (ns)]]&gt;$L$508,Tabla512[[#This Row],[Tiempo_lineal (ns)]]&lt;$L$509)</f>
        <v>0</v>
      </c>
      <c r="AC158" t="b">
        <f>OR(Tabla512[[#This Row],[Tiempo_normal (ns)]]&gt;$M$508,Tabla512[[#This Row],[Tiempo_normal (ns)]]&lt;$M$509)</f>
        <v>0</v>
      </c>
      <c r="AD158" s="5">
        <v>155</v>
      </c>
      <c r="AE158" t="b">
        <f>OR(Tabla613[[#This Row],[Tiempo_lineal (ns)]]&gt;$O$508,Tabla613[[#This Row],[Tiempo_lineal (ns)]]&lt;$O$509)</f>
        <v>0</v>
      </c>
      <c r="AF158" s="6" t="b">
        <f>OR(Tabla613[[#This Row],[Tiempo_normal (ns)]]&gt;$P$508,Tabla613[[#This Row],[Tiempo_normal (ns)]]&lt;$P$509)</f>
        <v>0</v>
      </c>
    </row>
    <row r="159" spans="2:32" x14ac:dyDescent="0.3">
      <c r="B159">
        <v>156</v>
      </c>
      <c r="C159">
        <v>3453</v>
      </c>
      <c r="D159">
        <v>1585</v>
      </c>
      <c r="E159">
        <v>156</v>
      </c>
      <c r="F159">
        <v>5740</v>
      </c>
      <c r="G159">
        <v>2376</v>
      </c>
      <c r="H159">
        <v>156</v>
      </c>
      <c r="I159">
        <v>7226</v>
      </c>
      <c r="J159">
        <v>3877</v>
      </c>
      <c r="K159">
        <v>156</v>
      </c>
      <c r="L159">
        <v>11648</v>
      </c>
      <c r="M159">
        <v>9072</v>
      </c>
      <c r="N159">
        <v>156</v>
      </c>
      <c r="O159">
        <v>13267</v>
      </c>
      <c r="P159">
        <v>8436</v>
      </c>
      <c r="R159" s="7">
        <v>156</v>
      </c>
      <c r="S159" t="b">
        <f>OR(Tabla19[[#This Row],[Tiempo_lineal (ns)]]&gt;$C$508,Tabla19[[#This Row],[Tiempo_lineal (ns)]]&lt;$C$509)</f>
        <v>0</v>
      </c>
      <c r="T159" t="b">
        <f>OR(Tabla19[[#This Row],[Tiempo_normal (ns)]]&gt;$D$508,Tabla19[[#This Row],[Tiempo_normal (ns)]]&lt;$D$509)</f>
        <v>0</v>
      </c>
      <c r="U159" s="7">
        <v>156</v>
      </c>
      <c r="V159" t="b">
        <f>OR(Tabla310[[#This Row],[Tiempo_lineal (ns)]]&gt;$F$508,Tabla310[[#This Row],[Tiempo_lineal (ns)]]&lt;$F$509)</f>
        <v>0</v>
      </c>
      <c r="W159" t="b">
        <f>OR(Tabla310[[#This Row],[Tiempo_normal (ns)]]&gt;$G$508,Tabla310[[#This Row],[Tiempo_normal (ns)]]&lt;$G$509)</f>
        <v>0</v>
      </c>
      <c r="X159" s="7">
        <v>156</v>
      </c>
      <c r="Y159" t="b">
        <f>OR(Tabla411[[#This Row],[Tiempo_lineal (ns)]]&gt;$I$508,Tabla411[[#This Row],[Tiempo_lineal (ns)]]&lt;$I$509)</f>
        <v>0</v>
      </c>
      <c r="Z159" t="b">
        <f>OR(Tabla411[[#This Row],[Tiempo_normal (ns)]]&gt;$J$508,Tabla411[[#This Row],[Tiempo_normal (ns)]]&lt;$J$509)</f>
        <v>0</v>
      </c>
      <c r="AA159" s="7">
        <v>156</v>
      </c>
      <c r="AB159" t="b">
        <f>OR(Tabla512[[#This Row],[Tiempo_lineal (ns)]]&gt;$L$508,Tabla512[[#This Row],[Tiempo_lineal (ns)]]&lt;$L$509)</f>
        <v>0</v>
      </c>
      <c r="AC159" t="b">
        <f>OR(Tabla512[[#This Row],[Tiempo_normal (ns)]]&gt;$M$508,Tabla512[[#This Row],[Tiempo_normal (ns)]]&lt;$M$509)</f>
        <v>0</v>
      </c>
      <c r="AD159" s="7">
        <v>156</v>
      </c>
      <c r="AE159" t="b">
        <f>OR(Tabla613[[#This Row],[Tiempo_lineal (ns)]]&gt;$O$508,Tabla613[[#This Row],[Tiempo_lineal (ns)]]&lt;$O$509)</f>
        <v>0</v>
      </c>
      <c r="AF159" s="6" t="b">
        <f>OR(Tabla613[[#This Row],[Tiempo_normal (ns)]]&gt;$P$508,Tabla613[[#This Row],[Tiempo_normal (ns)]]&lt;$P$509)</f>
        <v>0</v>
      </c>
    </row>
    <row r="160" spans="2:32" x14ac:dyDescent="0.3">
      <c r="B160">
        <v>157</v>
      </c>
      <c r="C160">
        <v>3287</v>
      </c>
      <c r="D160">
        <v>4303</v>
      </c>
      <c r="E160">
        <v>157</v>
      </c>
      <c r="F160">
        <v>3930</v>
      </c>
      <c r="G160">
        <v>1431</v>
      </c>
      <c r="H160">
        <v>157</v>
      </c>
      <c r="I160">
        <v>7971</v>
      </c>
      <c r="J160">
        <v>3479</v>
      </c>
      <c r="K160">
        <v>157</v>
      </c>
      <c r="L160">
        <v>11471</v>
      </c>
      <c r="M160">
        <v>7040</v>
      </c>
      <c r="N160">
        <v>157</v>
      </c>
      <c r="O160">
        <v>13914</v>
      </c>
      <c r="P160">
        <v>8491</v>
      </c>
      <c r="R160" s="5">
        <v>157</v>
      </c>
      <c r="S160" t="b">
        <f>OR(Tabla19[[#This Row],[Tiempo_lineal (ns)]]&gt;$C$508,Tabla19[[#This Row],[Tiempo_lineal (ns)]]&lt;$C$509)</f>
        <v>0</v>
      </c>
      <c r="T160" t="b">
        <f>OR(Tabla19[[#This Row],[Tiempo_normal (ns)]]&gt;$D$508,Tabla19[[#This Row],[Tiempo_normal (ns)]]&lt;$D$509)</f>
        <v>1</v>
      </c>
      <c r="U160" s="5">
        <v>157</v>
      </c>
      <c r="V160" t="b">
        <f>OR(Tabla310[[#This Row],[Tiempo_lineal (ns)]]&gt;$F$508,Tabla310[[#This Row],[Tiempo_lineal (ns)]]&lt;$F$509)</f>
        <v>0</v>
      </c>
      <c r="W160" t="b">
        <f>OR(Tabla310[[#This Row],[Tiempo_normal (ns)]]&gt;$G$508,Tabla310[[#This Row],[Tiempo_normal (ns)]]&lt;$G$509)</f>
        <v>0</v>
      </c>
      <c r="X160" s="5">
        <v>157</v>
      </c>
      <c r="Y160" t="b">
        <f>OR(Tabla411[[#This Row],[Tiempo_lineal (ns)]]&gt;$I$508,Tabla411[[#This Row],[Tiempo_lineal (ns)]]&lt;$I$509)</f>
        <v>0</v>
      </c>
      <c r="Z160" t="b">
        <f>OR(Tabla411[[#This Row],[Tiempo_normal (ns)]]&gt;$J$508,Tabla411[[#This Row],[Tiempo_normal (ns)]]&lt;$J$509)</f>
        <v>0</v>
      </c>
      <c r="AA160" s="5">
        <v>157</v>
      </c>
      <c r="AB160" t="b">
        <f>OR(Tabla512[[#This Row],[Tiempo_lineal (ns)]]&gt;$L$508,Tabla512[[#This Row],[Tiempo_lineal (ns)]]&lt;$L$509)</f>
        <v>0</v>
      </c>
      <c r="AC160" t="b">
        <f>OR(Tabla512[[#This Row],[Tiempo_normal (ns)]]&gt;$M$508,Tabla512[[#This Row],[Tiempo_normal (ns)]]&lt;$M$509)</f>
        <v>0</v>
      </c>
      <c r="AD160" s="5">
        <v>157</v>
      </c>
      <c r="AE160" t="b">
        <f>OR(Tabla613[[#This Row],[Tiempo_lineal (ns)]]&gt;$O$508,Tabla613[[#This Row],[Tiempo_lineal (ns)]]&lt;$O$509)</f>
        <v>0</v>
      </c>
      <c r="AF160" s="6" t="b">
        <f>OR(Tabla613[[#This Row],[Tiempo_normal (ns)]]&gt;$P$508,Tabla613[[#This Row],[Tiempo_normal (ns)]]&lt;$P$509)</f>
        <v>0</v>
      </c>
    </row>
    <row r="161" spans="2:32" x14ac:dyDescent="0.3">
      <c r="B161">
        <v>158</v>
      </c>
      <c r="C161">
        <v>4297</v>
      </c>
      <c r="D161">
        <v>2026</v>
      </c>
      <c r="E161">
        <v>158</v>
      </c>
      <c r="F161">
        <v>5693</v>
      </c>
      <c r="G161">
        <v>2269</v>
      </c>
      <c r="H161">
        <v>158</v>
      </c>
      <c r="I161">
        <v>6856</v>
      </c>
      <c r="J161">
        <v>4433</v>
      </c>
      <c r="K161">
        <v>158</v>
      </c>
      <c r="L161">
        <v>10784</v>
      </c>
      <c r="M161">
        <v>6299</v>
      </c>
      <c r="N161">
        <v>158</v>
      </c>
      <c r="O161">
        <v>11168</v>
      </c>
      <c r="P161">
        <v>7842</v>
      </c>
      <c r="R161" s="7">
        <v>158</v>
      </c>
      <c r="S161" t="b">
        <f>OR(Tabla19[[#This Row],[Tiempo_lineal (ns)]]&gt;$C$508,Tabla19[[#This Row],[Tiempo_lineal (ns)]]&lt;$C$509)</f>
        <v>0</v>
      </c>
      <c r="T161" t="b">
        <f>OR(Tabla19[[#This Row],[Tiempo_normal (ns)]]&gt;$D$508,Tabla19[[#This Row],[Tiempo_normal (ns)]]&lt;$D$509)</f>
        <v>0</v>
      </c>
      <c r="U161" s="7">
        <v>158</v>
      </c>
      <c r="V161" t="b">
        <f>OR(Tabla310[[#This Row],[Tiempo_lineal (ns)]]&gt;$F$508,Tabla310[[#This Row],[Tiempo_lineal (ns)]]&lt;$F$509)</f>
        <v>0</v>
      </c>
      <c r="W161" t="b">
        <f>OR(Tabla310[[#This Row],[Tiempo_normal (ns)]]&gt;$G$508,Tabla310[[#This Row],[Tiempo_normal (ns)]]&lt;$G$509)</f>
        <v>0</v>
      </c>
      <c r="X161" s="7">
        <v>158</v>
      </c>
      <c r="Y161" t="b">
        <f>OR(Tabla411[[#This Row],[Tiempo_lineal (ns)]]&gt;$I$508,Tabla411[[#This Row],[Tiempo_lineal (ns)]]&lt;$I$509)</f>
        <v>0</v>
      </c>
      <c r="Z161" t="b">
        <f>OR(Tabla411[[#This Row],[Tiempo_normal (ns)]]&gt;$J$508,Tabla411[[#This Row],[Tiempo_normal (ns)]]&lt;$J$509)</f>
        <v>0</v>
      </c>
      <c r="AA161" s="7">
        <v>158</v>
      </c>
      <c r="AB161" t="b">
        <f>OR(Tabla512[[#This Row],[Tiempo_lineal (ns)]]&gt;$L$508,Tabla512[[#This Row],[Tiempo_lineal (ns)]]&lt;$L$509)</f>
        <v>0</v>
      </c>
      <c r="AC161" t="b">
        <f>OR(Tabla512[[#This Row],[Tiempo_normal (ns)]]&gt;$M$508,Tabla512[[#This Row],[Tiempo_normal (ns)]]&lt;$M$509)</f>
        <v>0</v>
      </c>
      <c r="AD161" s="7">
        <v>158</v>
      </c>
      <c r="AE161" t="b">
        <f>OR(Tabla613[[#This Row],[Tiempo_lineal (ns)]]&gt;$O$508,Tabla613[[#This Row],[Tiempo_lineal (ns)]]&lt;$O$509)</f>
        <v>0</v>
      </c>
      <c r="AF161" s="6" t="b">
        <f>OR(Tabla613[[#This Row],[Tiempo_normal (ns)]]&gt;$P$508,Tabla613[[#This Row],[Tiempo_normal (ns)]]&lt;$P$509)</f>
        <v>0</v>
      </c>
    </row>
    <row r="162" spans="2:32" x14ac:dyDescent="0.3">
      <c r="B162">
        <v>159</v>
      </c>
      <c r="C162">
        <v>3311</v>
      </c>
      <c r="D162">
        <v>1608</v>
      </c>
      <c r="E162">
        <v>159</v>
      </c>
      <c r="F162">
        <v>4392</v>
      </c>
      <c r="G162">
        <v>1645</v>
      </c>
      <c r="H162">
        <v>159</v>
      </c>
      <c r="I162">
        <v>8150</v>
      </c>
      <c r="J162">
        <v>14053</v>
      </c>
      <c r="K162">
        <v>159</v>
      </c>
      <c r="L162">
        <v>14006</v>
      </c>
      <c r="M162">
        <v>7776</v>
      </c>
      <c r="N162">
        <v>159</v>
      </c>
      <c r="O162">
        <v>9853</v>
      </c>
      <c r="P162">
        <v>10332</v>
      </c>
      <c r="R162" s="5">
        <v>159</v>
      </c>
      <c r="S162" t="b">
        <f>OR(Tabla19[[#This Row],[Tiempo_lineal (ns)]]&gt;$C$508,Tabla19[[#This Row],[Tiempo_lineal (ns)]]&lt;$C$509)</f>
        <v>0</v>
      </c>
      <c r="T162" t="b">
        <f>OR(Tabla19[[#This Row],[Tiempo_normal (ns)]]&gt;$D$508,Tabla19[[#This Row],[Tiempo_normal (ns)]]&lt;$D$509)</f>
        <v>0</v>
      </c>
      <c r="U162" s="5">
        <v>159</v>
      </c>
      <c r="V162" t="b">
        <f>OR(Tabla310[[#This Row],[Tiempo_lineal (ns)]]&gt;$F$508,Tabla310[[#This Row],[Tiempo_lineal (ns)]]&lt;$F$509)</f>
        <v>0</v>
      </c>
      <c r="W162" t="b">
        <f>OR(Tabla310[[#This Row],[Tiempo_normal (ns)]]&gt;$G$508,Tabla310[[#This Row],[Tiempo_normal (ns)]]&lt;$G$509)</f>
        <v>0</v>
      </c>
      <c r="X162" s="5">
        <v>159</v>
      </c>
      <c r="Y162" t="b">
        <f>OR(Tabla411[[#This Row],[Tiempo_lineal (ns)]]&gt;$I$508,Tabla411[[#This Row],[Tiempo_lineal (ns)]]&lt;$I$509)</f>
        <v>0</v>
      </c>
      <c r="Z162" t="b">
        <f>OR(Tabla411[[#This Row],[Tiempo_normal (ns)]]&gt;$J$508,Tabla411[[#This Row],[Tiempo_normal (ns)]]&lt;$J$509)</f>
        <v>1</v>
      </c>
      <c r="AA162" s="5">
        <v>159</v>
      </c>
      <c r="AB162" t="b">
        <f>OR(Tabla512[[#This Row],[Tiempo_lineal (ns)]]&gt;$L$508,Tabla512[[#This Row],[Tiempo_lineal (ns)]]&lt;$L$509)</f>
        <v>0</v>
      </c>
      <c r="AC162" t="b">
        <f>OR(Tabla512[[#This Row],[Tiempo_normal (ns)]]&gt;$M$508,Tabla512[[#This Row],[Tiempo_normal (ns)]]&lt;$M$509)</f>
        <v>0</v>
      </c>
      <c r="AD162" s="5">
        <v>159</v>
      </c>
      <c r="AE162" t="b">
        <f>OR(Tabla613[[#This Row],[Tiempo_lineal (ns)]]&gt;$O$508,Tabla613[[#This Row],[Tiempo_lineal (ns)]]&lt;$O$509)</f>
        <v>0</v>
      </c>
      <c r="AF162" s="6" t="b">
        <f>OR(Tabla613[[#This Row],[Tiempo_normal (ns)]]&gt;$P$508,Tabla613[[#This Row],[Tiempo_normal (ns)]]&lt;$P$509)</f>
        <v>0</v>
      </c>
    </row>
    <row r="163" spans="2:32" x14ac:dyDescent="0.3">
      <c r="B163">
        <v>160</v>
      </c>
      <c r="C163">
        <v>3090</v>
      </c>
      <c r="D163">
        <v>4313</v>
      </c>
      <c r="E163">
        <v>160</v>
      </c>
      <c r="F163">
        <v>3349</v>
      </c>
      <c r="G163">
        <v>1837</v>
      </c>
      <c r="H163">
        <v>160</v>
      </c>
      <c r="I163">
        <v>8750</v>
      </c>
      <c r="J163">
        <v>3416</v>
      </c>
      <c r="K163">
        <v>160</v>
      </c>
      <c r="L163">
        <v>14105</v>
      </c>
      <c r="M163">
        <v>19138</v>
      </c>
      <c r="N163">
        <v>160</v>
      </c>
      <c r="O163">
        <v>10841</v>
      </c>
      <c r="P163">
        <v>6034</v>
      </c>
      <c r="R163" s="7">
        <v>160</v>
      </c>
      <c r="S163" t="b">
        <f>OR(Tabla19[[#This Row],[Tiempo_lineal (ns)]]&gt;$C$508,Tabla19[[#This Row],[Tiempo_lineal (ns)]]&lt;$C$509)</f>
        <v>0</v>
      </c>
      <c r="T163" t="b">
        <f>OR(Tabla19[[#This Row],[Tiempo_normal (ns)]]&gt;$D$508,Tabla19[[#This Row],[Tiempo_normal (ns)]]&lt;$D$509)</f>
        <v>1</v>
      </c>
      <c r="U163" s="7">
        <v>160</v>
      </c>
      <c r="V163" t="b">
        <f>OR(Tabla310[[#This Row],[Tiempo_lineal (ns)]]&gt;$F$508,Tabla310[[#This Row],[Tiempo_lineal (ns)]]&lt;$F$509)</f>
        <v>0</v>
      </c>
      <c r="W163" t="b">
        <f>OR(Tabla310[[#This Row],[Tiempo_normal (ns)]]&gt;$G$508,Tabla310[[#This Row],[Tiempo_normal (ns)]]&lt;$G$509)</f>
        <v>0</v>
      </c>
      <c r="X163" s="7">
        <v>160</v>
      </c>
      <c r="Y163" t="b">
        <f>OR(Tabla411[[#This Row],[Tiempo_lineal (ns)]]&gt;$I$508,Tabla411[[#This Row],[Tiempo_lineal (ns)]]&lt;$I$509)</f>
        <v>0</v>
      </c>
      <c r="Z163" t="b">
        <f>OR(Tabla411[[#This Row],[Tiempo_normal (ns)]]&gt;$J$508,Tabla411[[#This Row],[Tiempo_normal (ns)]]&lt;$J$509)</f>
        <v>0</v>
      </c>
      <c r="AA163" s="7">
        <v>160</v>
      </c>
      <c r="AB163" t="b">
        <f>OR(Tabla512[[#This Row],[Tiempo_lineal (ns)]]&gt;$L$508,Tabla512[[#This Row],[Tiempo_lineal (ns)]]&lt;$L$509)</f>
        <v>0</v>
      </c>
      <c r="AC163" t="b">
        <f>OR(Tabla512[[#This Row],[Tiempo_normal (ns)]]&gt;$M$508,Tabla512[[#This Row],[Tiempo_normal (ns)]]&lt;$M$509)</f>
        <v>1</v>
      </c>
      <c r="AD163" s="7">
        <v>160</v>
      </c>
      <c r="AE163" t="b">
        <f>OR(Tabla613[[#This Row],[Tiempo_lineal (ns)]]&gt;$O$508,Tabla613[[#This Row],[Tiempo_lineal (ns)]]&lt;$O$509)</f>
        <v>0</v>
      </c>
      <c r="AF163" s="6" t="b">
        <f>OR(Tabla613[[#This Row],[Tiempo_normal (ns)]]&gt;$P$508,Tabla613[[#This Row],[Tiempo_normal (ns)]]&lt;$P$509)</f>
        <v>0</v>
      </c>
    </row>
    <row r="164" spans="2:32" x14ac:dyDescent="0.3">
      <c r="B164">
        <v>161</v>
      </c>
      <c r="C164">
        <v>3478</v>
      </c>
      <c r="D164">
        <v>1563</v>
      </c>
      <c r="E164">
        <v>161</v>
      </c>
      <c r="F164">
        <v>4978</v>
      </c>
      <c r="G164">
        <v>2472</v>
      </c>
      <c r="H164">
        <v>161</v>
      </c>
      <c r="I164">
        <v>8140</v>
      </c>
      <c r="J164">
        <v>4680</v>
      </c>
      <c r="K164">
        <v>161</v>
      </c>
      <c r="L164">
        <v>12978</v>
      </c>
      <c r="M164">
        <v>6139</v>
      </c>
      <c r="N164">
        <v>161</v>
      </c>
      <c r="O164">
        <v>12914</v>
      </c>
      <c r="P164">
        <v>9235</v>
      </c>
      <c r="R164" s="5">
        <v>161</v>
      </c>
      <c r="S164" t="b">
        <f>OR(Tabla19[[#This Row],[Tiempo_lineal (ns)]]&gt;$C$508,Tabla19[[#This Row],[Tiempo_lineal (ns)]]&lt;$C$509)</f>
        <v>0</v>
      </c>
      <c r="T164" t="b">
        <f>OR(Tabla19[[#This Row],[Tiempo_normal (ns)]]&gt;$D$508,Tabla19[[#This Row],[Tiempo_normal (ns)]]&lt;$D$509)</f>
        <v>0</v>
      </c>
      <c r="U164" s="5">
        <v>161</v>
      </c>
      <c r="V164" t="b">
        <f>OR(Tabla310[[#This Row],[Tiempo_lineal (ns)]]&gt;$F$508,Tabla310[[#This Row],[Tiempo_lineal (ns)]]&lt;$F$509)</f>
        <v>0</v>
      </c>
      <c r="W164" t="b">
        <f>OR(Tabla310[[#This Row],[Tiempo_normal (ns)]]&gt;$G$508,Tabla310[[#This Row],[Tiempo_normal (ns)]]&lt;$G$509)</f>
        <v>0</v>
      </c>
      <c r="X164" s="5">
        <v>161</v>
      </c>
      <c r="Y164" t="b">
        <f>OR(Tabla411[[#This Row],[Tiempo_lineal (ns)]]&gt;$I$508,Tabla411[[#This Row],[Tiempo_lineal (ns)]]&lt;$I$509)</f>
        <v>0</v>
      </c>
      <c r="Z164" t="b">
        <f>OR(Tabla411[[#This Row],[Tiempo_normal (ns)]]&gt;$J$508,Tabla411[[#This Row],[Tiempo_normal (ns)]]&lt;$J$509)</f>
        <v>0</v>
      </c>
      <c r="AA164" s="5">
        <v>161</v>
      </c>
      <c r="AB164" t="b">
        <f>OR(Tabla512[[#This Row],[Tiempo_lineal (ns)]]&gt;$L$508,Tabla512[[#This Row],[Tiempo_lineal (ns)]]&lt;$L$509)</f>
        <v>0</v>
      </c>
      <c r="AC164" t="b">
        <f>OR(Tabla512[[#This Row],[Tiempo_normal (ns)]]&gt;$M$508,Tabla512[[#This Row],[Tiempo_normal (ns)]]&lt;$M$509)</f>
        <v>0</v>
      </c>
      <c r="AD164" s="5">
        <v>161</v>
      </c>
      <c r="AE164" t="b">
        <f>OR(Tabla613[[#This Row],[Tiempo_lineal (ns)]]&gt;$O$508,Tabla613[[#This Row],[Tiempo_lineal (ns)]]&lt;$O$509)</f>
        <v>0</v>
      </c>
      <c r="AF164" s="6" t="b">
        <f>OR(Tabla613[[#This Row],[Tiempo_normal (ns)]]&gt;$P$508,Tabla613[[#This Row],[Tiempo_normal (ns)]]&lt;$P$509)</f>
        <v>0</v>
      </c>
    </row>
    <row r="165" spans="2:32" x14ac:dyDescent="0.3">
      <c r="B165">
        <v>162</v>
      </c>
      <c r="C165">
        <v>3827</v>
      </c>
      <c r="D165">
        <v>1721</v>
      </c>
      <c r="E165">
        <v>162</v>
      </c>
      <c r="F165">
        <v>3842</v>
      </c>
      <c r="G165">
        <v>7381</v>
      </c>
      <c r="H165">
        <v>162</v>
      </c>
      <c r="I165">
        <v>6980</v>
      </c>
      <c r="J165">
        <v>4474</v>
      </c>
      <c r="K165">
        <v>162</v>
      </c>
      <c r="L165">
        <v>11163</v>
      </c>
      <c r="M165">
        <v>8926</v>
      </c>
      <c r="N165">
        <v>162</v>
      </c>
      <c r="O165">
        <v>14654</v>
      </c>
      <c r="P165">
        <v>6583</v>
      </c>
      <c r="R165" s="7">
        <v>162</v>
      </c>
      <c r="S165" t="b">
        <f>OR(Tabla19[[#This Row],[Tiempo_lineal (ns)]]&gt;$C$508,Tabla19[[#This Row],[Tiempo_lineal (ns)]]&lt;$C$509)</f>
        <v>0</v>
      </c>
      <c r="T165" t="b">
        <f>OR(Tabla19[[#This Row],[Tiempo_normal (ns)]]&gt;$D$508,Tabla19[[#This Row],[Tiempo_normal (ns)]]&lt;$D$509)</f>
        <v>0</v>
      </c>
      <c r="U165" s="7">
        <v>162</v>
      </c>
      <c r="V165" t="b">
        <f>OR(Tabla310[[#This Row],[Tiempo_lineal (ns)]]&gt;$F$508,Tabla310[[#This Row],[Tiempo_lineal (ns)]]&lt;$F$509)</f>
        <v>0</v>
      </c>
      <c r="W165" t="b">
        <f>OR(Tabla310[[#This Row],[Tiempo_normal (ns)]]&gt;$G$508,Tabla310[[#This Row],[Tiempo_normal (ns)]]&lt;$G$509)</f>
        <v>1</v>
      </c>
      <c r="X165" s="7">
        <v>162</v>
      </c>
      <c r="Y165" t="b">
        <f>OR(Tabla411[[#This Row],[Tiempo_lineal (ns)]]&gt;$I$508,Tabla411[[#This Row],[Tiempo_lineal (ns)]]&lt;$I$509)</f>
        <v>0</v>
      </c>
      <c r="Z165" t="b">
        <f>OR(Tabla411[[#This Row],[Tiempo_normal (ns)]]&gt;$J$508,Tabla411[[#This Row],[Tiempo_normal (ns)]]&lt;$J$509)</f>
        <v>0</v>
      </c>
      <c r="AA165" s="7">
        <v>162</v>
      </c>
      <c r="AB165" t="b">
        <f>OR(Tabla512[[#This Row],[Tiempo_lineal (ns)]]&gt;$L$508,Tabla512[[#This Row],[Tiempo_lineal (ns)]]&lt;$L$509)</f>
        <v>0</v>
      </c>
      <c r="AC165" t="b">
        <f>OR(Tabla512[[#This Row],[Tiempo_normal (ns)]]&gt;$M$508,Tabla512[[#This Row],[Tiempo_normal (ns)]]&lt;$M$509)</f>
        <v>0</v>
      </c>
      <c r="AD165" s="7">
        <v>162</v>
      </c>
      <c r="AE165" t="b">
        <f>OR(Tabla613[[#This Row],[Tiempo_lineal (ns)]]&gt;$O$508,Tabla613[[#This Row],[Tiempo_lineal (ns)]]&lt;$O$509)</f>
        <v>0</v>
      </c>
      <c r="AF165" s="6" t="b">
        <f>OR(Tabla613[[#This Row],[Tiempo_normal (ns)]]&gt;$P$508,Tabla613[[#This Row],[Tiempo_normal (ns)]]&lt;$P$509)</f>
        <v>0</v>
      </c>
    </row>
    <row r="166" spans="2:32" x14ac:dyDescent="0.3">
      <c r="B166">
        <v>163</v>
      </c>
      <c r="C166">
        <v>5414</v>
      </c>
      <c r="D166">
        <v>2300</v>
      </c>
      <c r="E166">
        <v>163</v>
      </c>
      <c r="F166">
        <v>5585</v>
      </c>
      <c r="G166">
        <v>3462</v>
      </c>
      <c r="H166">
        <v>163</v>
      </c>
      <c r="I166">
        <v>8218</v>
      </c>
      <c r="J166">
        <v>4644</v>
      </c>
      <c r="K166">
        <v>163</v>
      </c>
      <c r="L166">
        <v>10756</v>
      </c>
      <c r="M166">
        <v>9569</v>
      </c>
      <c r="N166">
        <v>163</v>
      </c>
      <c r="O166">
        <v>10325</v>
      </c>
      <c r="P166">
        <v>8716</v>
      </c>
      <c r="R166" s="5">
        <v>163</v>
      </c>
      <c r="S166" t="b">
        <f>OR(Tabla19[[#This Row],[Tiempo_lineal (ns)]]&gt;$C$508,Tabla19[[#This Row],[Tiempo_lineal (ns)]]&lt;$C$509)</f>
        <v>0</v>
      </c>
      <c r="T166" t="b">
        <f>OR(Tabla19[[#This Row],[Tiempo_normal (ns)]]&gt;$D$508,Tabla19[[#This Row],[Tiempo_normal (ns)]]&lt;$D$509)</f>
        <v>0</v>
      </c>
      <c r="U166" s="5">
        <v>163</v>
      </c>
      <c r="V166" t="b">
        <f>OR(Tabla310[[#This Row],[Tiempo_lineal (ns)]]&gt;$F$508,Tabla310[[#This Row],[Tiempo_lineal (ns)]]&lt;$F$509)</f>
        <v>0</v>
      </c>
      <c r="W166" t="b">
        <f>OR(Tabla310[[#This Row],[Tiempo_normal (ns)]]&gt;$G$508,Tabla310[[#This Row],[Tiempo_normal (ns)]]&lt;$G$509)</f>
        <v>0</v>
      </c>
      <c r="X166" s="5">
        <v>163</v>
      </c>
      <c r="Y166" t="b">
        <f>OR(Tabla411[[#This Row],[Tiempo_lineal (ns)]]&gt;$I$508,Tabla411[[#This Row],[Tiempo_lineal (ns)]]&lt;$I$509)</f>
        <v>0</v>
      </c>
      <c r="Z166" t="b">
        <f>OR(Tabla411[[#This Row],[Tiempo_normal (ns)]]&gt;$J$508,Tabla411[[#This Row],[Tiempo_normal (ns)]]&lt;$J$509)</f>
        <v>0</v>
      </c>
      <c r="AA166" s="5">
        <v>163</v>
      </c>
      <c r="AB166" t="b">
        <f>OR(Tabla512[[#This Row],[Tiempo_lineal (ns)]]&gt;$L$508,Tabla512[[#This Row],[Tiempo_lineal (ns)]]&lt;$L$509)</f>
        <v>0</v>
      </c>
      <c r="AC166" t="b">
        <f>OR(Tabla512[[#This Row],[Tiempo_normal (ns)]]&gt;$M$508,Tabla512[[#This Row],[Tiempo_normal (ns)]]&lt;$M$509)</f>
        <v>0</v>
      </c>
      <c r="AD166" s="5">
        <v>163</v>
      </c>
      <c r="AE166" t="b">
        <f>OR(Tabla613[[#This Row],[Tiempo_lineal (ns)]]&gt;$O$508,Tabla613[[#This Row],[Tiempo_lineal (ns)]]&lt;$O$509)</f>
        <v>0</v>
      </c>
      <c r="AF166" s="6" t="b">
        <f>OR(Tabla613[[#This Row],[Tiempo_normal (ns)]]&gt;$P$508,Tabla613[[#This Row],[Tiempo_normal (ns)]]&lt;$P$509)</f>
        <v>0</v>
      </c>
    </row>
    <row r="167" spans="2:32" x14ac:dyDescent="0.3">
      <c r="B167">
        <v>164</v>
      </c>
      <c r="C167">
        <v>3046</v>
      </c>
      <c r="D167">
        <v>1211</v>
      </c>
      <c r="E167">
        <v>164</v>
      </c>
      <c r="F167">
        <v>3692</v>
      </c>
      <c r="G167">
        <v>1349</v>
      </c>
      <c r="H167">
        <v>164</v>
      </c>
      <c r="I167">
        <v>7718</v>
      </c>
      <c r="J167">
        <v>5147</v>
      </c>
      <c r="K167">
        <v>164</v>
      </c>
      <c r="L167">
        <v>10820</v>
      </c>
      <c r="M167">
        <v>7425</v>
      </c>
      <c r="N167">
        <v>164</v>
      </c>
      <c r="O167">
        <v>10291</v>
      </c>
      <c r="P167">
        <v>4799</v>
      </c>
      <c r="R167" s="7">
        <v>164</v>
      </c>
      <c r="S167" t="b">
        <f>OR(Tabla19[[#This Row],[Tiempo_lineal (ns)]]&gt;$C$508,Tabla19[[#This Row],[Tiempo_lineal (ns)]]&lt;$C$509)</f>
        <v>0</v>
      </c>
      <c r="T167" t="b">
        <f>OR(Tabla19[[#This Row],[Tiempo_normal (ns)]]&gt;$D$508,Tabla19[[#This Row],[Tiempo_normal (ns)]]&lt;$D$509)</f>
        <v>0</v>
      </c>
      <c r="U167" s="7">
        <v>164</v>
      </c>
      <c r="V167" t="b">
        <f>OR(Tabla310[[#This Row],[Tiempo_lineal (ns)]]&gt;$F$508,Tabla310[[#This Row],[Tiempo_lineal (ns)]]&lt;$F$509)</f>
        <v>0</v>
      </c>
      <c r="W167" t="b">
        <f>OR(Tabla310[[#This Row],[Tiempo_normal (ns)]]&gt;$G$508,Tabla310[[#This Row],[Tiempo_normal (ns)]]&lt;$G$509)</f>
        <v>0</v>
      </c>
      <c r="X167" s="7">
        <v>164</v>
      </c>
      <c r="Y167" t="b">
        <f>OR(Tabla411[[#This Row],[Tiempo_lineal (ns)]]&gt;$I$508,Tabla411[[#This Row],[Tiempo_lineal (ns)]]&lt;$I$509)</f>
        <v>0</v>
      </c>
      <c r="Z167" t="b">
        <f>OR(Tabla411[[#This Row],[Tiempo_normal (ns)]]&gt;$J$508,Tabla411[[#This Row],[Tiempo_normal (ns)]]&lt;$J$509)</f>
        <v>0</v>
      </c>
      <c r="AA167" s="7">
        <v>164</v>
      </c>
      <c r="AB167" t="b">
        <f>OR(Tabla512[[#This Row],[Tiempo_lineal (ns)]]&gt;$L$508,Tabla512[[#This Row],[Tiempo_lineal (ns)]]&lt;$L$509)</f>
        <v>0</v>
      </c>
      <c r="AC167" t="b">
        <f>OR(Tabla512[[#This Row],[Tiempo_normal (ns)]]&gt;$M$508,Tabla512[[#This Row],[Tiempo_normal (ns)]]&lt;$M$509)</f>
        <v>0</v>
      </c>
      <c r="AD167" s="7">
        <v>164</v>
      </c>
      <c r="AE167" t="b">
        <f>OR(Tabla613[[#This Row],[Tiempo_lineal (ns)]]&gt;$O$508,Tabla613[[#This Row],[Tiempo_lineal (ns)]]&lt;$O$509)</f>
        <v>0</v>
      </c>
      <c r="AF167" s="6" t="b">
        <f>OR(Tabla613[[#This Row],[Tiempo_normal (ns)]]&gt;$P$508,Tabla613[[#This Row],[Tiempo_normal (ns)]]&lt;$P$509)</f>
        <v>0</v>
      </c>
    </row>
    <row r="168" spans="2:32" x14ac:dyDescent="0.3">
      <c r="B168">
        <v>165</v>
      </c>
      <c r="C168">
        <v>2917</v>
      </c>
      <c r="D168">
        <v>1856</v>
      </c>
      <c r="E168">
        <v>165</v>
      </c>
      <c r="F168">
        <v>3986</v>
      </c>
      <c r="G168">
        <v>2394</v>
      </c>
      <c r="H168">
        <v>165</v>
      </c>
      <c r="I168">
        <v>7600</v>
      </c>
      <c r="J168">
        <v>4557</v>
      </c>
      <c r="K168">
        <v>165</v>
      </c>
      <c r="L168">
        <v>12008</v>
      </c>
      <c r="M168">
        <v>7377</v>
      </c>
      <c r="N168">
        <v>165</v>
      </c>
      <c r="O168">
        <v>13903</v>
      </c>
      <c r="P168">
        <v>6250</v>
      </c>
      <c r="R168" s="5">
        <v>165</v>
      </c>
      <c r="S168" t="b">
        <f>OR(Tabla19[[#This Row],[Tiempo_lineal (ns)]]&gt;$C$508,Tabla19[[#This Row],[Tiempo_lineal (ns)]]&lt;$C$509)</f>
        <v>0</v>
      </c>
      <c r="T168" t="b">
        <f>OR(Tabla19[[#This Row],[Tiempo_normal (ns)]]&gt;$D$508,Tabla19[[#This Row],[Tiempo_normal (ns)]]&lt;$D$509)</f>
        <v>0</v>
      </c>
      <c r="U168" s="5">
        <v>165</v>
      </c>
      <c r="V168" t="b">
        <f>OR(Tabla310[[#This Row],[Tiempo_lineal (ns)]]&gt;$F$508,Tabla310[[#This Row],[Tiempo_lineal (ns)]]&lt;$F$509)</f>
        <v>0</v>
      </c>
      <c r="W168" t="b">
        <f>OR(Tabla310[[#This Row],[Tiempo_normal (ns)]]&gt;$G$508,Tabla310[[#This Row],[Tiempo_normal (ns)]]&lt;$G$509)</f>
        <v>0</v>
      </c>
      <c r="X168" s="5">
        <v>165</v>
      </c>
      <c r="Y168" t="b">
        <f>OR(Tabla411[[#This Row],[Tiempo_lineal (ns)]]&gt;$I$508,Tabla411[[#This Row],[Tiempo_lineal (ns)]]&lt;$I$509)</f>
        <v>0</v>
      </c>
      <c r="Z168" t="b">
        <f>OR(Tabla411[[#This Row],[Tiempo_normal (ns)]]&gt;$J$508,Tabla411[[#This Row],[Tiempo_normal (ns)]]&lt;$J$509)</f>
        <v>0</v>
      </c>
      <c r="AA168" s="5">
        <v>165</v>
      </c>
      <c r="AB168" t="b">
        <f>OR(Tabla512[[#This Row],[Tiempo_lineal (ns)]]&gt;$L$508,Tabla512[[#This Row],[Tiempo_lineal (ns)]]&lt;$L$509)</f>
        <v>0</v>
      </c>
      <c r="AC168" t="b">
        <f>OR(Tabla512[[#This Row],[Tiempo_normal (ns)]]&gt;$M$508,Tabla512[[#This Row],[Tiempo_normal (ns)]]&lt;$M$509)</f>
        <v>0</v>
      </c>
      <c r="AD168" s="5">
        <v>165</v>
      </c>
      <c r="AE168" t="b">
        <f>OR(Tabla613[[#This Row],[Tiempo_lineal (ns)]]&gt;$O$508,Tabla613[[#This Row],[Tiempo_lineal (ns)]]&lt;$O$509)</f>
        <v>0</v>
      </c>
      <c r="AF168" s="6" t="b">
        <f>OR(Tabla613[[#This Row],[Tiempo_normal (ns)]]&gt;$P$508,Tabla613[[#This Row],[Tiempo_normal (ns)]]&lt;$P$509)</f>
        <v>0</v>
      </c>
    </row>
    <row r="169" spans="2:32" x14ac:dyDescent="0.3">
      <c r="B169">
        <v>166</v>
      </c>
      <c r="C169">
        <v>4056</v>
      </c>
      <c r="D169">
        <v>1756</v>
      </c>
      <c r="E169">
        <v>166</v>
      </c>
      <c r="F169">
        <v>5094</v>
      </c>
      <c r="G169">
        <v>2259</v>
      </c>
      <c r="H169">
        <v>166</v>
      </c>
      <c r="I169">
        <v>8405</v>
      </c>
      <c r="J169">
        <v>5475</v>
      </c>
      <c r="K169">
        <v>166</v>
      </c>
      <c r="L169">
        <v>10830</v>
      </c>
      <c r="M169">
        <v>7193</v>
      </c>
      <c r="N169">
        <v>166</v>
      </c>
      <c r="O169">
        <v>9735</v>
      </c>
      <c r="P169">
        <v>6069</v>
      </c>
      <c r="R169" s="7">
        <v>166</v>
      </c>
      <c r="S169" t="b">
        <f>OR(Tabla19[[#This Row],[Tiempo_lineal (ns)]]&gt;$C$508,Tabla19[[#This Row],[Tiempo_lineal (ns)]]&lt;$C$509)</f>
        <v>0</v>
      </c>
      <c r="T169" t="b">
        <f>OR(Tabla19[[#This Row],[Tiempo_normal (ns)]]&gt;$D$508,Tabla19[[#This Row],[Tiempo_normal (ns)]]&lt;$D$509)</f>
        <v>0</v>
      </c>
      <c r="U169" s="7">
        <v>166</v>
      </c>
      <c r="V169" t="b">
        <f>OR(Tabla310[[#This Row],[Tiempo_lineal (ns)]]&gt;$F$508,Tabla310[[#This Row],[Tiempo_lineal (ns)]]&lt;$F$509)</f>
        <v>0</v>
      </c>
      <c r="W169" t="b">
        <f>OR(Tabla310[[#This Row],[Tiempo_normal (ns)]]&gt;$G$508,Tabla310[[#This Row],[Tiempo_normal (ns)]]&lt;$G$509)</f>
        <v>0</v>
      </c>
      <c r="X169" s="7">
        <v>166</v>
      </c>
      <c r="Y169" t="b">
        <f>OR(Tabla411[[#This Row],[Tiempo_lineal (ns)]]&gt;$I$508,Tabla411[[#This Row],[Tiempo_lineal (ns)]]&lt;$I$509)</f>
        <v>0</v>
      </c>
      <c r="Z169" t="b">
        <f>OR(Tabla411[[#This Row],[Tiempo_normal (ns)]]&gt;$J$508,Tabla411[[#This Row],[Tiempo_normal (ns)]]&lt;$J$509)</f>
        <v>0</v>
      </c>
      <c r="AA169" s="7">
        <v>166</v>
      </c>
      <c r="AB169" t="b">
        <f>OR(Tabla512[[#This Row],[Tiempo_lineal (ns)]]&gt;$L$508,Tabla512[[#This Row],[Tiempo_lineal (ns)]]&lt;$L$509)</f>
        <v>0</v>
      </c>
      <c r="AC169" t="b">
        <f>OR(Tabla512[[#This Row],[Tiempo_normal (ns)]]&gt;$M$508,Tabla512[[#This Row],[Tiempo_normal (ns)]]&lt;$M$509)</f>
        <v>0</v>
      </c>
      <c r="AD169" s="7">
        <v>166</v>
      </c>
      <c r="AE169" t="b">
        <f>OR(Tabla613[[#This Row],[Tiempo_lineal (ns)]]&gt;$O$508,Tabla613[[#This Row],[Tiempo_lineal (ns)]]&lt;$O$509)</f>
        <v>0</v>
      </c>
      <c r="AF169" s="6" t="b">
        <f>OR(Tabla613[[#This Row],[Tiempo_normal (ns)]]&gt;$P$508,Tabla613[[#This Row],[Tiempo_normal (ns)]]&lt;$P$509)</f>
        <v>0</v>
      </c>
    </row>
    <row r="170" spans="2:32" x14ac:dyDescent="0.3">
      <c r="B170">
        <v>167</v>
      </c>
      <c r="C170">
        <v>2651</v>
      </c>
      <c r="D170">
        <v>957</v>
      </c>
      <c r="E170">
        <v>167</v>
      </c>
      <c r="F170">
        <v>4890</v>
      </c>
      <c r="G170">
        <v>1518</v>
      </c>
      <c r="H170">
        <v>167</v>
      </c>
      <c r="I170">
        <v>7292</v>
      </c>
      <c r="J170">
        <v>3862</v>
      </c>
      <c r="K170">
        <v>167</v>
      </c>
      <c r="L170">
        <v>9973</v>
      </c>
      <c r="M170">
        <v>8016</v>
      </c>
      <c r="N170">
        <v>167</v>
      </c>
      <c r="O170">
        <v>11574</v>
      </c>
      <c r="P170">
        <v>6991</v>
      </c>
      <c r="R170" s="5">
        <v>167</v>
      </c>
      <c r="S170" t="b">
        <f>OR(Tabla19[[#This Row],[Tiempo_lineal (ns)]]&gt;$C$508,Tabla19[[#This Row],[Tiempo_lineal (ns)]]&lt;$C$509)</f>
        <v>0</v>
      </c>
      <c r="T170" t="b">
        <f>OR(Tabla19[[#This Row],[Tiempo_normal (ns)]]&gt;$D$508,Tabla19[[#This Row],[Tiempo_normal (ns)]]&lt;$D$509)</f>
        <v>0</v>
      </c>
      <c r="U170" s="5">
        <v>167</v>
      </c>
      <c r="V170" t="b">
        <f>OR(Tabla310[[#This Row],[Tiempo_lineal (ns)]]&gt;$F$508,Tabla310[[#This Row],[Tiempo_lineal (ns)]]&lt;$F$509)</f>
        <v>0</v>
      </c>
      <c r="W170" t="b">
        <f>OR(Tabla310[[#This Row],[Tiempo_normal (ns)]]&gt;$G$508,Tabla310[[#This Row],[Tiempo_normal (ns)]]&lt;$G$509)</f>
        <v>0</v>
      </c>
      <c r="X170" s="5">
        <v>167</v>
      </c>
      <c r="Y170" t="b">
        <f>OR(Tabla411[[#This Row],[Tiempo_lineal (ns)]]&gt;$I$508,Tabla411[[#This Row],[Tiempo_lineal (ns)]]&lt;$I$509)</f>
        <v>0</v>
      </c>
      <c r="Z170" t="b">
        <f>OR(Tabla411[[#This Row],[Tiempo_normal (ns)]]&gt;$J$508,Tabla411[[#This Row],[Tiempo_normal (ns)]]&lt;$J$509)</f>
        <v>0</v>
      </c>
      <c r="AA170" s="5">
        <v>167</v>
      </c>
      <c r="AB170" t="b">
        <f>OR(Tabla512[[#This Row],[Tiempo_lineal (ns)]]&gt;$L$508,Tabla512[[#This Row],[Tiempo_lineal (ns)]]&lt;$L$509)</f>
        <v>0</v>
      </c>
      <c r="AC170" t="b">
        <f>OR(Tabla512[[#This Row],[Tiempo_normal (ns)]]&gt;$M$508,Tabla512[[#This Row],[Tiempo_normal (ns)]]&lt;$M$509)</f>
        <v>0</v>
      </c>
      <c r="AD170" s="5">
        <v>167</v>
      </c>
      <c r="AE170" t="b">
        <f>OR(Tabla613[[#This Row],[Tiempo_lineal (ns)]]&gt;$O$508,Tabla613[[#This Row],[Tiempo_lineal (ns)]]&lt;$O$509)</f>
        <v>0</v>
      </c>
      <c r="AF170" s="6" t="b">
        <f>OR(Tabla613[[#This Row],[Tiempo_normal (ns)]]&gt;$P$508,Tabla613[[#This Row],[Tiempo_normal (ns)]]&lt;$P$509)</f>
        <v>0</v>
      </c>
    </row>
    <row r="171" spans="2:32" x14ac:dyDescent="0.3">
      <c r="B171">
        <v>168</v>
      </c>
      <c r="C171">
        <v>3012</v>
      </c>
      <c r="D171">
        <v>2094</v>
      </c>
      <c r="E171">
        <v>168</v>
      </c>
      <c r="F171">
        <v>3763</v>
      </c>
      <c r="G171">
        <v>3561</v>
      </c>
      <c r="H171">
        <v>168</v>
      </c>
      <c r="I171">
        <v>6368</v>
      </c>
      <c r="J171">
        <v>7954</v>
      </c>
      <c r="K171">
        <v>168</v>
      </c>
      <c r="L171">
        <v>10452</v>
      </c>
      <c r="M171">
        <v>18383</v>
      </c>
      <c r="N171">
        <v>168</v>
      </c>
      <c r="O171">
        <v>9562</v>
      </c>
      <c r="P171">
        <v>6526</v>
      </c>
      <c r="R171" s="7">
        <v>168</v>
      </c>
      <c r="S171" t="b">
        <f>OR(Tabla19[[#This Row],[Tiempo_lineal (ns)]]&gt;$C$508,Tabla19[[#This Row],[Tiempo_lineal (ns)]]&lt;$C$509)</f>
        <v>0</v>
      </c>
      <c r="T171" t="b">
        <f>OR(Tabla19[[#This Row],[Tiempo_normal (ns)]]&gt;$D$508,Tabla19[[#This Row],[Tiempo_normal (ns)]]&lt;$D$509)</f>
        <v>0</v>
      </c>
      <c r="U171" s="7">
        <v>168</v>
      </c>
      <c r="V171" t="b">
        <f>OR(Tabla310[[#This Row],[Tiempo_lineal (ns)]]&gt;$F$508,Tabla310[[#This Row],[Tiempo_lineal (ns)]]&lt;$F$509)</f>
        <v>0</v>
      </c>
      <c r="W171" t="b">
        <f>OR(Tabla310[[#This Row],[Tiempo_normal (ns)]]&gt;$G$508,Tabla310[[#This Row],[Tiempo_normal (ns)]]&lt;$G$509)</f>
        <v>0</v>
      </c>
      <c r="X171" s="7">
        <v>168</v>
      </c>
      <c r="Y171" t="b">
        <f>OR(Tabla411[[#This Row],[Tiempo_lineal (ns)]]&gt;$I$508,Tabla411[[#This Row],[Tiempo_lineal (ns)]]&lt;$I$509)</f>
        <v>0</v>
      </c>
      <c r="Z171" t="b">
        <f>OR(Tabla411[[#This Row],[Tiempo_normal (ns)]]&gt;$J$508,Tabla411[[#This Row],[Tiempo_normal (ns)]]&lt;$J$509)</f>
        <v>0</v>
      </c>
      <c r="AA171" s="7">
        <v>168</v>
      </c>
      <c r="AB171" t="b">
        <f>OR(Tabla512[[#This Row],[Tiempo_lineal (ns)]]&gt;$L$508,Tabla512[[#This Row],[Tiempo_lineal (ns)]]&lt;$L$509)</f>
        <v>0</v>
      </c>
      <c r="AC171" t="b">
        <f>OR(Tabla512[[#This Row],[Tiempo_normal (ns)]]&gt;$M$508,Tabla512[[#This Row],[Tiempo_normal (ns)]]&lt;$M$509)</f>
        <v>1</v>
      </c>
      <c r="AD171" s="7">
        <v>168</v>
      </c>
      <c r="AE171" t="b">
        <f>OR(Tabla613[[#This Row],[Tiempo_lineal (ns)]]&gt;$O$508,Tabla613[[#This Row],[Tiempo_lineal (ns)]]&lt;$O$509)</f>
        <v>0</v>
      </c>
      <c r="AF171" s="6" t="b">
        <f>OR(Tabla613[[#This Row],[Tiempo_normal (ns)]]&gt;$P$508,Tabla613[[#This Row],[Tiempo_normal (ns)]]&lt;$P$509)</f>
        <v>0</v>
      </c>
    </row>
    <row r="172" spans="2:32" x14ac:dyDescent="0.3">
      <c r="B172">
        <v>169</v>
      </c>
      <c r="C172">
        <v>3607</v>
      </c>
      <c r="D172">
        <v>922</v>
      </c>
      <c r="E172">
        <v>169</v>
      </c>
      <c r="F172">
        <v>4957</v>
      </c>
      <c r="G172">
        <v>3703</v>
      </c>
      <c r="H172">
        <v>169</v>
      </c>
      <c r="I172">
        <v>7343</v>
      </c>
      <c r="J172">
        <v>6818</v>
      </c>
      <c r="K172">
        <v>169</v>
      </c>
      <c r="L172">
        <v>9939</v>
      </c>
      <c r="M172">
        <v>7479</v>
      </c>
      <c r="N172">
        <v>169</v>
      </c>
      <c r="O172">
        <v>9733</v>
      </c>
      <c r="P172">
        <v>6025</v>
      </c>
      <c r="R172" s="5">
        <v>169</v>
      </c>
      <c r="S172" t="b">
        <f>OR(Tabla19[[#This Row],[Tiempo_lineal (ns)]]&gt;$C$508,Tabla19[[#This Row],[Tiempo_lineal (ns)]]&lt;$C$509)</f>
        <v>0</v>
      </c>
      <c r="T172" t="b">
        <f>OR(Tabla19[[#This Row],[Tiempo_normal (ns)]]&gt;$D$508,Tabla19[[#This Row],[Tiempo_normal (ns)]]&lt;$D$509)</f>
        <v>0</v>
      </c>
      <c r="U172" s="5">
        <v>169</v>
      </c>
      <c r="V172" t="b">
        <f>OR(Tabla310[[#This Row],[Tiempo_lineal (ns)]]&gt;$F$508,Tabla310[[#This Row],[Tiempo_lineal (ns)]]&lt;$F$509)</f>
        <v>0</v>
      </c>
      <c r="W172" t="b">
        <f>OR(Tabla310[[#This Row],[Tiempo_normal (ns)]]&gt;$G$508,Tabla310[[#This Row],[Tiempo_normal (ns)]]&lt;$G$509)</f>
        <v>0</v>
      </c>
      <c r="X172" s="5">
        <v>169</v>
      </c>
      <c r="Y172" t="b">
        <f>OR(Tabla411[[#This Row],[Tiempo_lineal (ns)]]&gt;$I$508,Tabla411[[#This Row],[Tiempo_lineal (ns)]]&lt;$I$509)</f>
        <v>0</v>
      </c>
      <c r="Z172" t="b">
        <f>OR(Tabla411[[#This Row],[Tiempo_normal (ns)]]&gt;$J$508,Tabla411[[#This Row],[Tiempo_normal (ns)]]&lt;$J$509)</f>
        <v>0</v>
      </c>
      <c r="AA172" s="5">
        <v>169</v>
      </c>
      <c r="AB172" t="b">
        <f>OR(Tabla512[[#This Row],[Tiempo_lineal (ns)]]&gt;$L$508,Tabla512[[#This Row],[Tiempo_lineal (ns)]]&lt;$L$509)</f>
        <v>0</v>
      </c>
      <c r="AC172" t="b">
        <f>OR(Tabla512[[#This Row],[Tiempo_normal (ns)]]&gt;$M$508,Tabla512[[#This Row],[Tiempo_normal (ns)]]&lt;$M$509)</f>
        <v>0</v>
      </c>
      <c r="AD172" s="5">
        <v>169</v>
      </c>
      <c r="AE172" t="b">
        <f>OR(Tabla613[[#This Row],[Tiempo_lineal (ns)]]&gt;$O$508,Tabla613[[#This Row],[Tiempo_lineal (ns)]]&lt;$O$509)</f>
        <v>0</v>
      </c>
      <c r="AF172" s="6" t="b">
        <f>OR(Tabla613[[#This Row],[Tiempo_normal (ns)]]&gt;$P$508,Tabla613[[#This Row],[Tiempo_normal (ns)]]&lt;$P$509)</f>
        <v>0</v>
      </c>
    </row>
    <row r="173" spans="2:32" x14ac:dyDescent="0.3">
      <c r="B173">
        <v>170</v>
      </c>
      <c r="C173">
        <v>4576</v>
      </c>
      <c r="D173">
        <v>1994</v>
      </c>
      <c r="E173">
        <v>170</v>
      </c>
      <c r="F173">
        <v>5053</v>
      </c>
      <c r="G173">
        <v>3691</v>
      </c>
      <c r="H173">
        <v>170</v>
      </c>
      <c r="I173">
        <v>7027</v>
      </c>
      <c r="J173">
        <v>7972</v>
      </c>
      <c r="K173">
        <v>170</v>
      </c>
      <c r="L173">
        <v>10122</v>
      </c>
      <c r="M173">
        <v>5499</v>
      </c>
      <c r="N173">
        <v>170</v>
      </c>
      <c r="O173">
        <v>8764</v>
      </c>
      <c r="P173">
        <v>7124</v>
      </c>
      <c r="R173" s="7">
        <v>170</v>
      </c>
      <c r="S173" t="b">
        <f>OR(Tabla19[[#This Row],[Tiempo_lineal (ns)]]&gt;$C$508,Tabla19[[#This Row],[Tiempo_lineal (ns)]]&lt;$C$509)</f>
        <v>0</v>
      </c>
      <c r="T173" t="b">
        <f>OR(Tabla19[[#This Row],[Tiempo_normal (ns)]]&gt;$D$508,Tabla19[[#This Row],[Tiempo_normal (ns)]]&lt;$D$509)</f>
        <v>0</v>
      </c>
      <c r="U173" s="7">
        <v>170</v>
      </c>
      <c r="V173" t="b">
        <f>OR(Tabla310[[#This Row],[Tiempo_lineal (ns)]]&gt;$F$508,Tabla310[[#This Row],[Tiempo_lineal (ns)]]&lt;$F$509)</f>
        <v>0</v>
      </c>
      <c r="W173" t="b">
        <f>OR(Tabla310[[#This Row],[Tiempo_normal (ns)]]&gt;$G$508,Tabla310[[#This Row],[Tiempo_normal (ns)]]&lt;$G$509)</f>
        <v>0</v>
      </c>
      <c r="X173" s="7">
        <v>170</v>
      </c>
      <c r="Y173" t="b">
        <f>OR(Tabla411[[#This Row],[Tiempo_lineal (ns)]]&gt;$I$508,Tabla411[[#This Row],[Tiempo_lineal (ns)]]&lt;$I$509)</f>
        <v>0</v>
      </c>
      <c r="Z173" t="b">
        <f>OR(Tabla411[[#This Row],[Tiempo_normal (ns)]]&gt;$J$508,Tabla411[[#This Row],[Tiempo_normal (ns)]]&lt;$J$509)</f>
        <v>0</v>
      </c>
      <c r="AA173" s="7">
        <v>170</v>
      </c>
      <c r="AB173" t="b">
        <f>OR(Tabla512[[#This Row],[Tiempo_lineal (ns)]]&gt;$L$508,Tabla512[[#This Row],[Tiempo_lineal (ns)]]&lt;$L$509)</f>
        <v>0</v>
      </c>
      <c r="AC173" t="b">
        <f>OR(Tabla512[[#This Row],[Tiempo_normal (ns)]]&gt;$M$508,Tabla512[[#This Row],[Tiempo_normal (ns)]]&lt;$M$509)</f>
        <v>0</v>
      </c>
      <c r="AD173" s="7">
        <v>170</v>
      </c>
      <c r="AE173" t="b">
        <f>OR(Tabla613[[#This Row],[Tiempo_lineal (ns)]]&gt;$O$508,Tabla613[[#This Row],[Tiempo_lineal (ns)]]&lt;$O$509)</f>
        <v>0</v>
      </c>
      <c r="AF173" s="6" t="b">
        <f>OR(Tabla613[[#This Row],[Tiempo_normal (ns)]]&gt;$P$508,Tabla613[[#This Row],[Tiempo_normal (ns)]]&lt;$P$509)</f>
        <v>0</v>
      </c>
    </row>
    <row r="174" spans="2:32" x14ac:dyDescent="0.3">
      <c r="B174">
        <v>171</v>
      </c>
      <c r="C174">
        <v>3050</v>
      </c>
      <c r="D174">
        <v>1163</v>
      </c>
      <c r="E174">
        <v>171</v>
      </c>
      <c r="F174">
        <v>4444</v>
      </c>
      <c r="G174">
        <v>1318</v>
      </c>
      <c r="H174">
        <v>171</v>
      </c>
      <c r="I174">
        <v>7625</v>
      </c>
      <c r="J174">
        <v>6489</v>
      </c>
      <c r="K174">
        <v>171</v>
      </c>
      <c r="L174">
        <v>23189</v>
      </c>
      <c r="M174">
        <v>6009</v>
      </c>
      <c r="N174">
        <v>171</v>
      </c>
      <c r="O174">
        <v>10952</v>
      </c>
      <c r="P174">
        <v>5572</v>
      </c>
      <c r="R174" s="5">
        <v>171</v>
      </c>
      <c r="S174" t="b">
        <f>OR(Tabla19[[#This Row],[Tiempo_lineal (ns)]]&gt;$C$508,Tabla19[[#This Row],[Tiempo_lineal (ns)]]&lt;$C$509)</f>
        <v>0</v>
      </c>
      <c r="T174" t="b">
        <f>OR(Tabla19[[#This Row],[Tiempo_normal (ns)]]&gt;$D$508,Tabla19[[#This Row],[Tiempo_normal (ns)]]&lt;$D$509)</f>
        <v>0</v>
      </c>
      <c r="U174" s="5">
        <v>171</v>
      </c>
      <c r="V174" t="b">
        <f>OR(Tabla310[[#This Row],[Tiempo_lineal (ns)]]&gt;$F$508,Tabla310[[#This Row],[Tiempo_lineal (ns)]]&lt;$F$509)</f>
        <v>0</v>
      </c>
      <c r="W174" t="b">
        <f>OR(Tabla310[[#This Row],[Tiempo_normal (ns)]]&gt;$G$508,Tabla310[[#This Row],[Tiempo_normal (ns)]]&lt;$G$509)</f>
        <v>0</v>
      </c>
      <c r="X174" s="5">
        <v>171</v>
      </c>
      <c r="Y174" t="b">
        <f>OR(Tabla411[[#This Row],[Tiempo_lineal (ns)]]&gt;$I$508,Tabla411[[#This Row],[Tiempo_lineal (ns)]]&lt;$I$509)</f>
        <v>0</v>
      </c>
      <c r="Z174" t="b">
        <f>OR(Tabla411[[#This Row],[Tiempo_normal (ns)]]&gt;$J$508,Tabla411[[#This Row],[Tiempo_normal (ns)]]&lt;$J$509)</f>
        <v>0</v>
      </c>
      <c r="AA174" s="5">
        <v>171</v>
      </c>
      <c r="AB174" t="b">
        <f>OR(Tabla512[[#This Row],[Tiempo_lineal (ns)]]&gt;$L$508,Tabla512[[#This Row],[Tiempo_lineal (ns)]]&lt;$L$509)</f>
        <v>1</v>
      </c>
      <c r="AC174" t="b">
        <f>OR(Tabla512[[#This Row],[Tiempo_normal (ns)]]&gt;$M$508,Tabla512[[#This Row],[Tiempo_normal (ns)]]&lt;$M$509)</f>
        <v>0</v>
      </c>
      <c r="AD174" s="5">
        <v>171</v>
      </c>
      <c r="AE174" t="b">
        <f>OR(Tabla613[[#This Row],[Tiempo_lineal (ns)]]&gt;$O$508,Tabla613[[#This Row],[Tiempo_lineal (ns)]]&lt;$O$509)</f>
        <v>0</v>
      </c>
      <c r="AF174" s="6" t="b">
        <f>OR(Tabla613[[#This Row],[Tiempo_normal (ns)]]&gt;$P$508,Tabla613[[#This Row],[Tiempo_normal (ns)]]&lt;$P$509)</f>
        <v>0</v>
      </c>
    </row>
    <row r="175" spans="2:32" x14ac:dyDescent="0.3">
      <c r="B175">
        <v>172</v>
      </c>
      <c r="C175">
        <v>2963</v>
      </c>
      <c r="D175">
        <v>1087</v>
      </c>
      <c r="E175">
        <v>172</v>
      </c>
      <c r="F175">
        <v>4972</v>
      </c>
      <c r="G175">
        <v>2797</v>
      </c>
      <c r="H175">
        <v>172</v>
      </c>
      <c r="I175">
        <v>7953</v>
      </c>
      <c r="J175">
        <v>6567</v>
      </c>
      <c r="K175">
        <v>172</v>
      </c>
      <c r="L175">
        <v>10004</v>
      </c>
      <c r="M175">
        <v>6695</v>
      </c>
      <c r="N175">
        <v>172</v>
      </c>
      <c r="O175">
        <v>9870</v>
      </c>
      <c r="P175">
        <v>6865</v>
      </c>
      <c r="R175" s="7">
        <v>172</v>
      </c>
      <c r="S175" t="b">
        <f>OR(Tabla19[[#This Row],[Tiempo_lineal (ns)]]&gt;$C$508,Tabla19[[#This Row],[Tiempo_lineal (ns)]]&lt;$C$509)</f>
        <v>0</v>
      </c>
      <c r="T175" t="b">
        <f>OR(Tabla19[[#This Row],[Tiempo_normal (ns)]]&gt;$D$508,Tabla19[[#This Row],[Tiempo_normal (ns)]]&lt;$D$509)</f>
        <v>0</v>
      </c>
      <c r="U175" s="7">
        <v>172</v>
      </c>
      <c r="V175" t="b">
        <f>OR(Tabla310[[#This Row],[Tiempo_lineal (ns)]]&gt;$F$508,Tabla310[[#This Row],[Tiempo_lineal (ns)]]&lt;$F$509)</f>
        <v>0</v>
      </c>
      <c r="W175" t="b">
        <f>OR(Tabla310[[#This Row],[Tiempo_normal (ns)]]&gt;$G$508,Tabla310[[#This Row],[Tiempo_normal (ns)]]&lt;$G$509)</f>
        <v>0</v>
      </c>
      <c r="X175" s="7">
        <v>172</v>
      </c>
      <c r="Y175" t="b">
        <f>OR(Tabla411[[#This Row],[Tiempo_lineal (ns)]]&gt;$I$508,Tabla411[[#This Row],[Tiempo_lineal (ns)]]&lt;$I$509)</f>
        <v>0</v>
      </c>
      <c r="Z175" t="b">
        <f>OR(Tabla411[[#This Row],[Tiempo_normal (ns)]]&gt;$J$508,Tabla411[[#This Row],[Tiempo_normal (ns)]]&lt;$J$509)</f>
        <v>0</v>
      </c>
      <c r="AA175" s="7">
        <v>172</v>
      </c>
      <c r="AB175" t="b">
        <f>OR(Tabla512[[#This Row],[Tiempo_lineal (ns)]]&gt;$L$508,Tabla512[[#This Row],[Tiempo_lineal (ns)]]&lt;$L$509)</f>
        <v>0</v>
      </c>
      <c r="AC175" t="b">
        <f>OR(Tabla512[[#This Row],[Tiempo_normal (ns)]]&gt;$M$508,Tabla512[[#This Row],[Tiempo_normal (ns)]]&lt;$M$509)</f>
        <v>0</v>
      </c>
      <c r="AD175" s="7">
        <v>172</v>
      </c>
      <c r="AE175" t="b">
        <f>OR(Tabla613[[#This Row],[Tiempo_lineal (ns)]]&gt;$O$508,Tabla613[[#This Row],[Tiempo_lineal (ns)]]&lt;$O$509)</f>
        <v>0</v>
      </c>
      <c r="AF175" s="6" t="b">
        <f>OR(Tabla613[[#This Row],[Tiempo_normal (ns)]]&gt;$P$508,Tabla613[[#This Row],[Tiempo_normal (ns)]]&lt;$P$509)</f>
        <v>0</v>
      </c>
    </row>
    <row r="176" spans="2:32" x14ac:dyDescent="0.3">
      <c r="B176">
        <v>173</v>
      </c>
      <c r="C176">
        <v>4282</v>
      </c>
      <c r="D176">
        <v>1295</v>
      </c>
      <c r="E176">
        <v>173</v>
      </c>
      <c r="F176">
        <v>4866</v>
      </c>
      <c r="G176">
        <v>2683</v>
      </c>
      <c r="H176">
        <v>173</v>
      </c>
      <c r="I176">
        <v>8184</v>
      </c>
      <c r="J176">
        <v>7258</v>
      </c>
      <c r="K176">
        <v>173</v>
      </c>
      <c r="L176">
        <v>10627</v>
      </c>
      <c r="M176">
        <v>5634</v>
      </c>
      <c r="N176">
        <v>173</v>
      </c>
      <c r="O176">
        <v>9595</v>
      </c>
      <c r="P176">
        <v>5805</v>
      </c>
      <c r="R176" s="5">
        <v>173</v>
      </c>
      <c r="S176" t="b">
        <f>OR(Tabla19[[#This Row],[Tiempo_lineal (ns)]]&gt;$C$508,Tabla19[[#This Row],[Tiempo_lineal (ns)]]&lt;$C$509)</f>
        <v>0</v>
      </c>
      <c r="T176" t="b">
        <f>OR(Tabla19[[#This Row],[Tiempo_normal (ns)]]&gt;$D$508,Tabla19[[#This Row],[Tiempo_normal (ns)]]&lt;$D$509)</f>
        <v>0</v>
      </c>
      <c r="U176" s="5">
        <v>173</v>
      </c>
      <c r="V176" t="b">
        <f>OR(Tabla310[[#This Row],[Tiempo_lineal (ns)]]&gt;$F$508,Tabla310[[#This Row],[Tiempo_lineal (ns)]]&lt;$F$509)</f>
        <v>0</v>
      </c>
      <c r="W176" t="b">
        <f>OR(Tabla310[[#This Row],[Tiempo_normal (ns)]]&gt;$G$508,Tabla310[[#This Row],[Tiempo_normal (ns)]]&lt;$G$509)</f>
        <v>0</v>
      </c>
      <c r="X176" s="5">
        <v>173</v>
      </c>
      <c r="Y176" t="b">
        <f>OR(Tabla411[[#This Row],[Tiempo_lineal (ns)]]&gt;$I$508,Tabla411[[#This Row],[Tiempo_lineal (ns)]]&lt;$I$509)</f>
        <v>0</v>
      </c>
      <c r="Z176" t="b">
        <f>OR(Tabla411[[#This Row],[Tiempo_normal (ns)]]&gt;$J$508,Tabla411[[#This Row],[Tiempo_normal (ns)]]&lt;$J$509)</f>
        <v>0</v>
      </c>
      <c r="AA176" s="5">
        <v>173</v>
      </c>
      <c r="AB176" t="b">
        <f>OR(Tabla512[[#This Row],[Tiempo_lineal (ns)]]&gt;$L$508,Tabla512[[#This Row],[Tiempo_lineal (ns)]]&lt;$L$509)</f>
        <v>0</v>
      </c>
      <c r="AC176" t="b">
        <f>OR(Tabla512[[#This Row],[Tiempo_normal (ns)]]&gt;$M$508,Tabla512[[#This Row],[Tiempo_normal (ns)]]&lt;$M$509)</f>
        <v>0</v>
      </c>
      <c r="AD176" s="5">
        <v>173</v>
      </c>
      <c r="AE176" t="b">
        <f>OR(Tabla613[[#This Row],[Tiempo_lineal (ns)]]&gt;$O$508,Tabla613[[#This Row],[Tiempo_lineal (ns)]]&lt;$O$509)</f>
        <v>0</v>
      </c>
      <c r="AF176" s="6" t="b">
        <f>OR(Tabla613[[#This Row],[Tiempo_normal (ns)]]&gt;$P$508,Tabla613[[#This Row],[Tiempo_normal (ns)]]&lt;$P$509)</f>
        <v>0</v>
      </c>
    </row>
    <row r="177" spans="2:32" x14ac:dyDescent="0.3">
      <c r="B177">
        <v>174</v>
      </c>
      <c r="C177">
        <v>2744</v>
      </c>
      <c r="D177">
        <v>2241</v>
      </c>
      <c r="E177">
        <v>174</v>
      </c>
      <c r="F177">
        <v>4777</v>
      </c>
      <c r="G177">
        <v>1410</v>
      </c>
      <c r="H177">
        <v>174</v>
      </c>
      <c r="I177">
        <v>11960</v>
      </c>
      <c r="J177">
        <v>6209</v>
      </c>
      <c r="K177">
        <v>174</v>
      </c>
      <c r="L177">
        <v>11389</v>
      </c>
      <c r="M177">
        <v>9372</v>
      </c>
      <c r="N177">
        <v>174</v>
      </c>
      <c r="O177">
        <v>10056</v>
      </c>
      <c r="P177">
        <v>6706</v>
      </c>
      <c r="R177" s="7">
        <v>174</v>
      </c>
      <c r="S177" t="b">
        <f>OR(Tabla19[[#This Row],[Tiempo_lineal (ns)]]&gt;$C$508,Tabla19[[#This Row],[Tiempo_lineal (ns)]]&lt;$C$509)</f>
        <v>0</v>
      </c>
      <c r="T177" t="b">
        <f>OR(Tabla19[[#This Row],[Tiempo_normal (ns)]]&gt;$D$508,Tabla19[[#This Row],[Tiempo_normal (ns)]]&lt;$D$509)</f>
        <v>0</v>
      </c>
      <c r="U177" s="7">
        <v>174</v>
      </c>
      <c r="V177" t="b">
        <f>OR(Tabla310[[#This Row],[Tiempo_lineal (ns)]]&gt;$F$508,Tabla310[[#This Row],[Tiempo_lineal (ns)]]&lt;$F$509)</f>
        <v>0</v>
      </c>
      <c r="W177" t="b">
        <f>OR(Tabla310[[#This Row],[Tiempo_normal (ns)]]&gt;$G$508,Tabla310[[#This Row],[Tiempo_normal (ns)]]&lt;$G$509)</f>
        <v>0</v>
      </c>
      <c r="X177" s="7">
        <v>174</v>
      </c>
      <c r="Y177" t="b">
        <f>OR(Tabla411[[#This Row],[Tiempo_lineal (ns)]]&gt;$I$508,Tabla411[[#This Row],[Tiempo_lineal (ns)]]&lt;$I$509)</f>
        <v>0</v>
      </c>
      <c r="Z177" t="b">
        <f>OR(Tabla411[[#This Row],[Tiempo_normal (ns)]]&gt;$J$508,Tabla411[[#This Row],[Tiempo_normal (ns)]]&lt;$J$509)</f>
        <v>0</v>
      </c>
      <c r="AA177" s="7">
        <v>174</v>
      </c>
      <c r="AB177" t="b">
        <f>OR(Tabla512[[#This Row],[Tiempo_lineal (ns)]]&gt;$L$508,Tabla512[[#This Row],[Tiempo_lineal (ns)]]&lt;$L$509)</f>
        <v>0</v>
      </c>
      <c r="AC177" t="b">
        <f>OR(Tabla512[[#This Row],[Tiempo_normal (ns)]]&gt;$M$508,Tabla512[[#This Row],[Tiempo_normal (ns)]]&lt;$M$509)</f>
        <v>0</v>
      </c>
      <c r="AD177" s="7">
        <v>174</v>
      </c>
      <c r="AE177" t="b">
        <f>OR(Tabla613[[#This Row],[Tiempo_lineal (ns)]]&gt;$O$508,Tabla613[[#This Row],[Tiempo_lineal (ns)]]&lt;$O$509)</f>
        <v>0</v>
      </c>
      <c r="AF177" s="6" t="b">
        <f>OR(Tabla613[[#This Row],[Tiempo_normal (ns)]]&gt;$P$508,Tabla613[[#This Row],[Tiempo_normal (ns)]]&lt;$P$509)</f>
        <v>0</v>
      </c>
    </row>
    <row r="178" spans="2:32" x14ac:dyDescent="0.3">
      <c r="B178">
        <v>175</v>
      </c>
      <c r="C178">
        <v>3414</v>
      </c>
      <c r="D178">
        <v>1067</v>
      </c>
      <c r="E178">
        <v>175</v>
      </c>
      <c r="F178">
        <v>4010</v>
      </c>
      <c r="G178">
        <v>2884</v>
      </c>
      <c r="H178">
        <v>175</v>
      </c>
      <c r="I178">
        <v>10504</v>
      </c>
      <c r="J178">
        <v>7706</v>
      </c>
      <c r="K178">
        <v>175</v>
      </c>
      <c r="L178">
        <v>14315</v>
      </c>
      <c r="M178">
        <v>7659</v>
      </c>
      <c r="N178">
        <v>175</v>
      </c>
      <c r="O178">
        <v>11974</v>
      </c>
      <c r="P178">
        <v>6452</v>
      </c>
      <c r="R178" s="5">
        <v>175</v>
      </c>
      <c r="S178" t="b">
        <f>OR(Tabla19[[#This Row],[Tiempo_lineal (ns)]]&gt;$C$508,Tabla19[[#This Row],[Tiempo_lineal (ns)]]&lt;$C$509)</f>
        <v>0</v>
      </c>
      <c r="T178" t="b">
        <f>OR(Tabla19[[#This Row],[Tiempo_normal (ns)]]&gt;$D$508,Tabla19[[#This Row],[Tiempo_normal (ns)]]&lt;$D$509)</f>
        <v>0</v>
      </c>
      <c r="U178" s="5">
        <v>175</v>
      </c>
      <c r="V178" t="b">
        <f>OR(Tabla310[[#This Row],[Tiempo_lineal (ns)]]&gt;$F$508,Tabla310[[#This Row],[Tiempo_lineal (ns)]]&lt;$F$509)</f>
        <v>0</v>
      </c>
      <c r="W178" t="b">
        <f>OR(Tabla310[[#This Row],[Tiempo_normal (ns)]]&gt;$G$508,Tabla310[[#This Row],[Tiempo_normal (ns)]]&lt;$G$509)</f>
        <v>0</v>
      </c>
      <c r="X178" s="5">
        <v>175</v>
      </c>
      <c r="Y178" t="b">
        <f>OR(Tabla411[[#This Row],[Tiempo_lineal (ns)]]&gt;$I$508,Tabla411[[#This Row],[Tiempo_lineal (ns)]]&lt;$I$509)</f>
        <v>0</v>
      </c>
      <c r="Z178" t="b">
        <f>OR(Tabla411[[#This Row],[Tiempo_normal (ns)]]&gt;$J$508,Tabla411[[#This Row],[Tiempo_normal (ns)]]&lt;$J$509)</f>
        <v>0</v>
      </c>
      <c r="AA178" s="5">
        <v>175</v>
      </c>
      <c r="AB178" t="b">
        <f>OR(Tabla512[[#This Row],[Tiempo_lineal (ns)]]&gt;$L$508,Tabla512[[#This Row],[Tiempo_lineal (ns)]]&lt;$L$509)</f>
        <v>0</v>
      </c>
      <c r="AC178" t="b">
        <f>OR(Tabla512[[#This Row],[Tiempo_normal (ns)]]&gt;$M$508,Tabla512[[#This Row],[Tiempo_normal (ns)]]&lt;$M$509)</f>
        <v>0</v>
      </c>
      <c r="AD178" s="5">
        <v>175</v>
      </c>
      <c r="AE178" t="b">
        <f>OR(Tabla613[[#This Row],[Tiempo_lineal (ns)]]&gt;$O$508,Tabla613[[#This Row],[Tiempo_lineal (ns)]]&lt;$O$509)</f>
        <v>0</v>
      </c>
      <c r="AF178" s="6" t="b">
        <f>OR(Tabla613[[#This Row],[Tiempo_normal (ns)]]&gt;$P$508,Tabla613[[#This Row],[Tiempo_normal (ns)]]&lt;$P$509)</f>
        <v>0</v>
      </c>
    </row>
    <row r="179" spans="2:32" x14ac:dyDescent="0.3">
      <c r="B179">
        <v>176</v>
      </c>
      <c r="C179">
        <v>3285</v>
      </c>
      <c r="D179">
        <v>1159</v>
      </c>
      <c r="E179">
        <v>176</v>
      </c>
      <c r="F179">
        <v>6124</v>
      </c>
      <c r="G179">
        <v>2721</v>
      </c>
      <c r="H179">
        <v>176</v>
      </c>
      <c r="I179">
        <v>8023</v>
      </c>
      <c r="J179">
        <v>5652</v>
      </c>
      <c r="K179">
        <v>176</v>
      </c>
      <c r="L179">
        <v>9185</v>
      </c>
      <c r="M179">
        <v>6372</v>
      </c>
      <c r="N179">
        <v>176</v>
      </c>
      <c r="O179">
        <v>9873</v>
      </c>
      <c r="P179">
        <v>6740</v>
      </c>
      <c r="R179" s="7">
        <v>176</v>
      </c>
      <c r="S179" t="b">
        <f>OR(Tabla19[[#This Row],[Tiempo_lineal (ns)]]&gt;$C$508,Tabla19[[#This Row],[Tiempo_lineal (ns)]]&lt;$C$509)</f>
        <v>0</v>
      </c>
      <c r="T179" t="b">
        <f>OR(Tabla19[[#This Row],[Tiempo_normal (ns)]]&gt;$D$508,Tabla19[[#This Row],[Tiempo_normal (ns)]]&lt;$D$509)</f>
        <v>0</v>
      </c>
      <c r="U179" s="7">
        <v>176</v>
      </c>
      <c r="V179" t="b">
        <f>OR(Tabla310[[#This Row],[Tiempo_lineal (ns)]]&gt;$F$508,Tabla310[[#This Row],[Tiempo_lineal (ns)]]&lt;$F$509)</f>
        <v>0</v>
      </c>
      <c r="W179" t="b">
        <f>OR(Tabla310[[#This Row],[Tiempo_normal (ns)]]&gt;$G$508,Tabla310[[#This Row],[Tiempo_normal (ns)]]&lt;$G$509)</f>
        <v>0</v>
      </c>
      <c r="X179" s="7">
        <v>176</v>
      </c>
      <c r="Y179" t="b">
        <f>OR(Tabla411[[#This Row],[Tiempo_lineal (ns)]]&gt;$I$508,Tabla411[[#This Row],[Tiempo_lineal (ns)]]&lt;$I$509)</f>
        <v>0</v>
      </c>
      <c r="Z179" t="b">
        <f>OR(Tabla411[[#This Row],[Tiempo_normal (ns)]]&gt;$J$508,Tabla411[[#This Row],[Tiempo_normal (ns)]]&lt;$J$509)</f>
        <v>0</v>
      </c>
      <c r="AA179" s="7">
        <v>176</v>
      </c>
      <c r="AB179" t="b">
        <f>OR(Tabla512[[#This Row],[Tiempo_lineal (ns)]]&gt;$L$508,Tabla512[[#This Row],[Tiempo_lineal (ns)]]&lt;$L$509)</f>
        <v>0</v>
      </c>
      <c r="AC179" t="b">
        <f>OR(Tabla512[[#This Row],[Tiempo_normal (ns)]]&gt;$M$508,Tabla512[[#This Row],[Tiempo_normal (ns)]]&lt;$M$509)</f>
        <v>0</v>
      </c>
      <c r="AD179" s="7">
        <v>176</v>
      </c>
      <c r="AE179" t="b">
        <f>OR(Tabla613[[#This Row],[Tiempo_lineal (ns)]]&gt;$O$508,Tabla613[[#This Row],[Tiempo_lineal (ns)]]&lt;$O$509)</f>
        <v>0</v>
      </c>
      <c r="AF179" s="6" t="b">
        <f>OR(Tabla613[[#This Row],[Tiempo_normal (ns)]]&gt;$P$508,Tabla613[[#This Row],[Tiempo_normal (ns)]]&lt;$P$509)</f>
        <v>0</v>
      </c>
    </row>
    <row r="180" spans="2:32" x14ac:dyDescent="0.3">
      <c r="B180">
        <v>177</v>
      </c>
      <c r="C180">
        <v>3837</v>
      </c>
      <c r="D180">
        <v>2819</v>
      </c>
      <c r="E180">
        <v>177</v>
      </c>
      <c r="F180">
        <v>4245</v>
      </c>
      <c r="G180">
        <v>1918</v>
      </c>
      <c r="H180">
        <v>177</v>
      </c>
      <c r="I180">
        <v>7533</v>
      </c>
      <c r="J180">
        <v>4900</v>
      </c>
      <c r="K180">
        <v>177</v>
      </c>
      <c r="L180">
        <v>9479</v>
      </c>
      <c r="M180">
        <v>8520</v>
      </c>
      <c r="N180">
        <v>177</v>
      </c>
      <c r="O180">
        <v>104031</v>
      </c>
      <c r="P180">
        <v>16853</v>
      </c>
      <c r="R180" s="5">
        <v>177</v>
      </c>
      <c r="S180" t="b">
        <f>OR(Tabla19[[#This Row],[Tiempo_lineal (ns)]]&gt;$C$508,Tabla19[[#This Row],[Tiempo_lineal (ns)]]&lt;$C$509)</f>
        <v>0</v>
      </c>
      <c r="T180" t="b">
        <f>OR(Tabla19[[#This Row],[Tiempo_normal (ns)]]&gt;$D$508,Tabla19[[#This Row],[Tiempo_normal (ns)]]&lt;$D$509)</f>
        <v>0</v>
      </c>
      <c r="U180" s="5">
        <v>177</v>
      </c>
      <c r="V180" t="b">
        <f>OR(Tabla310[[#This Row],[Tiempo_lineal (ns)]]&gt;$F$508,Tabla310[[#This Row],[Tiempo_lineal (ns)]]&lt;$F$509)</f>
        <v>0</v>
      </c>
      <c r="W180" t="b">
        <f>OR(Tabla310[[#This Row],[Tiempo_normal (ns)]]&gt;$G$508,Tabla310[[#This Row],[Tiempo_normal (ns)]]&lt;$G$509)</f>
        <v>0</v>
      </c>
      <c r="X180" s="5">
        <v>177</v>
      </c>
      <c r="Y180" t="b">
        <f>OR(Tabla411[[#This Row],[Tiempo_lineal (ns)]]&gt;$I$508,Tabla411[[#This Row],[Tiempo_lineal (ns)]]&lt;$I$509)</f>
        <v>0</v>
      </c>
      <c r="Z180" t="b">
        <f>OR(Tabla411[[#This Row],[Tiempo_normal (ns)]]&gt;$J$508,Tabla411[[#This Row],[Tiempo_normal (ns)]]&lt;$J$509)</f>
        <v>0</v>
      </c>
      <c r="AA180" s="5">
        <v>177</v>
      </c>
      <c r="AB180" t="b">
        <f>OR(Tabla512[[#This Row],[Tiempo_lineal (ns)]]&gt;$L$508,Tabla512[[#This Row],[Tiempo_lineal (ns)]]&lt;$L$509)</f>
        <v>0</v>
      </c>
      <c r="AC180" t="b">
        <f>OR(Tabla512[[#This Row],[Tiempo_normal (ns)]]&gt;$M$508,Tabla512[[#This Row],[Tiempo_normal (ns)]]&lt;$M$509)</f>
        <v>0</v>
      </c>
      <c r="AD180" s="5">
        <v>177</v>
      </c>
      <c r="AE180" t="b">
        <f>OR(Tabla613[[#This Row],[Tiempo_lineal (ns)]]&gt;$O$508,Tabla613[[#This Row],[Tiempo_lineal (ns)]]&lt;$O$509)</f>
        <v>1</v>
      </c>
      <c r="AF180" s="6" t="b">
        <f>OR(Tabla613[[#This Row],[Tiempo_normal (ns)]]&gt;$P$508,Tabla613[[#This Row],[Tiempo_normal (ns)]]&lt;$P$509)</f>
        <v>1</v>
      </c>
    </row>
    <row r="181" spans="2:32" x14ac:dyDescent="0.3">
      <c r="B181">
        <v>178</v>
      </c>
      <c r="C181">
        <v>3562</v>
      </c>
      <c r="D181">
        <v>2082</v>
      </c>
      <c r="E181">
        <v>178</v>
      </c>
      <c r="F181">
        <v>4530</v>
      </c>
      <c r="G181">
        <v>2744</v>
      </c>
      <c r="H181">
        <v>178</v>
      </c>
      <c r="I181">
        <v>6464</v>
      </c>
      <c r="J181">
        <v>4872</v>
      </c>
      <c r="K181">
        <v>178</v>
      </c>
      <c r="L181">
        <v>10420</v>
      </c>
      <c r="M181">
        <v>7602</v>
      </c>
      <c r="N181">
        <v>178</v>
      </c>
      <c r="O181">
        <v>10756</v>
      </c>
      <c r="P181">
        <v>9749</v>
      </c>
      <c r="R181" s="7">
        <v>178</v>
      </c>
      <c r="S181" t="b">
        <f>OR(Tabla19[[#This Row],[Tiempo_lineal (ns)]]&gt;$C$508,Tabla19[[#This Row],[Tiempo_lineal (ns)]]&lt;$C$509)</f>
        <v>0</v>
      </c>
      <c r="T181" t="b">
        <f>OR(Tabla19[[#This Row],[Tiempo_normal (ns)]]&gt;$D$508,Tabla19[[#This Row],[Tiempo_normal (ns)]]&lt;$D$509)</f>
        <v>0</v>
      </c>
      <c r="U181" s="7">
        <v>178</v>
      </c>
      <c r="V181" t="b">
        <f>OR(Tabla310[[#This Row],[Tiempo_lineal (ns)]]&gt;$F$508,Tabla310[[#This Row],[Tiempo_lineal (ns)]]&lt;$F$509)</f>
        <v>0</v>
      </c>
      <c r="W181" t="b">
        <f>OR(Tabla310[[#This Row],[Tiempo_normal (ns)]]&gt;$G$508,Tabla310[[#This Row],[Tiempo_normal (ns)]]&lt;$G$509)</f>
        <v>0</v>
      </c>
      <c r="X181" s="7">
        <v>178</v>
      </c>
      <c r="Y181" t="b">
        <f>OR(Tabla411[[#This Row],[Tiempo_lineal (ns)]]&gt;$I$508,Tabla411[[#This Row],[Tiempo_lineal (ns)]]&lt;$I$509)</f>
        <v>0</v>
      </c>
      <c r="Z181" t="b">
        <f>OR(Tabla411[[#This Row],[Tiempo_normal (ns)]]&gt;$J$508,Tabla411[[#This Row],[Tiempo_normal (ns)]]&lt;$J$509)</f>
        <v>0</v>
      </c>
      <c r="AA181" s="7">
        <v>178</v>
      </c>
      <c r="AB181" t="b">
        <f>OR(Tabla512[[#This Row],[Tiempo_lineal (ns)]]&gt;$L$508,Tabla512[[#This Row],[Tiempo_lineal (ns)]]&lt;$L$509)</f>
        <v>0</v>
      </c>
      <c r="AC181" t="b">
        <f>OR(Tabla512[[#This Row],[Tiempo_normal (ns)]]&gt;$M$508,Tabla512[[#This Row],[Tiempo_normal (ns)]]&lt;$M$509)</f>
        <v>0</v>
      </c>
      <c r="AD181" s="7">
        <v>178</v>
      </c>
      <c r="AE181" t="b">
        <f>OR(Tabla613[[#This Row],[Tiempo_lineal (ns)]]&gt;$O$508,Tabla613[[#This Row],[Tiempo_lineal (ns)]]&lt;$O$509)</f>
        <v>0</v>
      </c>
      <c r="AF181" s="6" t="b">
        <f>OR(Tabla613[[#This Row],[Tiempo_normal (ns)]]&gt;$P$508,Tabla613[[#This Row],[Tiempo_normal (ns)]]&lt;$P$509)</f>
        <v>0</v>
      </c>
    </row>
    <row r="182" spans="2:32" x14ac:dyDescent="0.3">
      <c r="B182">
        <v>179</v>
      </c>
      <c r="C182">
        <v>3354</v>
      </c>
      <c r="D182">
        <v>1378</v>
      </c>
      <c r="E182">
        <v>179</v>
      </c>
      <c r="F182">
        <v>4988</v>
      </c>
      <c r="G182">
        <v>2467</v>
      </c>
      <c r="H182">
        <v>179</v>
      </c>
      <c r="I182">
        <v>9110</v>
      </c>
      <c r="J182">
        <v>4977</v>
      </c>
      <c r="K182">
        <v>179</v>
      </c>
      <c r="L182">
        <v>19560</v>
      </c>
      <c r="M182">
        <v>6482</v>
      </c>
      <c r="N182">
        <v>179</v>
      </c>
      <c r="O182">
        <v>13674</v>
      </c>
      <c r="P182">
        <v>6724</v>
      </c>
      <c r="R182" s="5">
        <v>179</v>
      </c>
      <c r="S182" t="b">
        <f>OR(Tabla19[[#This Row],[Tiempo_lineal (ns)]]&gt;$C$508,Tabla19[[#This Row],[Tiempo_lineal (ns)]]&lt;$C$509)</f>
        <v>0</v>
      </c>
      <c r="T182" t="b">
        <f>OR(Tabla19[[#This Row],[Tiempo_normal (ns)]]&gt;$D$508,Tabla19[[#This Row],[Tiempo_normal (ns)]]&lt;$D$509)</f>
        <v>0</v>
      </c>
      <c r="U182" s="5">
        <v>179</v>
      </c>
      <c r="V182" t="b">
        <f>OR(Tabla310[[#This Row],[Tiempo_lineal (ns)]]&gt;$F$508,Tabla310[[#This Row],[Tiempo_lineal (ns)]]&lt;$F$509)</f>
        <v>0</v>
      </c>
      <c r="W182" t="b">
        <f>OR(Tabla310[[#This Row],[Tiempo_normal (ns)]]&gt;$G$508,Tabla310[[#This Row],[Tiempo_normal (ns)]]&lt;$G$509)</f>
        <v>0</v>
      </c>
      <c r="X182" s="5">
        <v>179</v>
      </c>
      <c r="Y182" t="b">
        <f>OR(Tabla411[[#This Row],[Tiempo_lineal (ns)]]&gt;$I$508,Tabla411[[#This Row],[Tiempo_lineal (ns)]]&lt;$I$509)</f>
        <v>0</v>
      </c>
      <c r="Z182" t="b">
        <f>OR(Tabla411[[#This Row],[Tiempo_normal (ns)]]&gt;$J$508,Tabla411[[#This Row],[Tiempo_normal (ns)]]&lt;$J$509)</f>
        <v>0</v>
      </c>
      <c r="AA182" s="5">
        <v>179</v>
      </c>
      <c r="AB182" t="b">
        <f>OR(Tabla512[[#This Row],[Tiempo_lineal (ns)]]&gt;$L$508,Tabla512[[#This Row],[Tiempo_lineal (ns)]]&lt;$L$509)</f>
        <v>1</v>
      </c>
      <c r="AC182" t="b">
        <f>OR(Tabla512[[#This Row],[Tiempo_normal (ns)]]&gt;$M$508,Tabla512[[#This Row],[Tiempo_normal (ns)]]&lt;$M$509)</f>
        <v>0</v>
      </c>
      <c r="AD182" s="5">
        <v>179</v>
      </c>
      <c r="AE182" t="b">
        <f>OR(Tabla613[[#This Row],[Tiempo_lineal (ns)]]&gt;$O$508,Tabla613[[#This Row],[Tiempo_lineal (ns)]]&lt;$O$509)</f>
        <v>0</v>
      </c>
      <c r="AF182" s="6" t="b">
        <f>OR(Tabla613[[#This Row],[Tiempo_normal (ns)]]&gt;$P$508,Tabla613[[#This Row],[Tiempo_normal (ns)]]&lt;$P$509)</f>
        <v>0</v>
      </c>
    </row>
    <row r="183" spans="2:32" x14ac:dyDescent="0.3">
      <c r="B183">
        <v>180</v>
      </c>
      <c r="C183">
        <v>3371</v>
      </c>
      <c r="D183">
        <v>2422</v>
      </c>
      <c r="E183">
        <v>180</v>
      </c>
      <c r="F183">
        <v>3952</v>
      </c>
      <c r="G183">
        <v>2491</v>
      </c>
      <c r="H183">
        <v>180</v>
      </c>
      <c r="I183">
        <v>6727</v>
      </c>
      <c r="J183">
        <v>6470</v>
      </c>
      <c r="K183">
        <v>180</v>
      </c>
      <c r="L183">
        <v>9512</v>
      </c>
      <c r="M183">
        <v>7961</v>
      </c>
      <c r="N183">
        <v>180</v>
      </c>
      <c r="O183">
        <v>10887</v>
      </c>
      <c r="P183">
        <v>12930</v>
      </c>
      <c r="R183" s="7">
        <v>180</v>
      </c>
      <c r="S183" t="b">
        <f>OR(Tabla19[[#This Row],[Tiempo_lineal (ns)]]&gt;$C$508,Tabla19[[#This Row],[Tiempo_lineal (ns)]]&lt;$C$509)</f>
        <v>0</v>
      </c>
      <c r="T183" t="b">
        <f>OR(Tabla19[[#This Row],[Tiempo_normal (ns)]]&gt;$D$508,Tabla19[[#This Row],[Tiempo_normal (ns)]]&lt;$D$509)</f>
        <v>0</v>
      </c>
      <c r="U183" s="7">
        <v>180</v>
      </c>
      <c r="V183" t="b">
        <f>OR(Tabla310[[#This Row],[Tiempo_lineal (ns)]]&gt;$F$508,Tabla310[[#This Row],[Tiempo_lineal (ns)]]&lt;$F$509)</f>
        <v>0</v>
      </c>
      <c r="W183" t="b">
        <f>OR(Tabla310[[#This Row],[Tiempo_normal (ns)]]&gt;$G$508,Tabla310[[#This Row],[Tiempo_normal (ns)]]&lt;$G$509)</f>
        <v>0</v>
      </c>
      <c r="X183" s="7">
        <v>180</v>
      </c>
      <c r="Y183" t="b">
        <f>OR(Tabla411[[#This Row],[Tiempo_lineal (ns)]]&gt;$I$508,Tabla411[[#This Row],[Tiempo_lineal (ns)]]&lt;$I$509)</f>
        <v>0</v>
      </c>
      <c r="Z183" t="b">
        <f>OR(Tabla411[[#This Row],[Tiempo_normal (ns)]]&gt;$J$508,Tabla411[[#This Row],[Tiempo_normal (ns)]]&lt;$J$509)</f>
        <v>0</v>
      </c>
      <c r="AA183" s="7">
        <v>180</v>
      </c>
      <c r="AB183" t="b">
        <f>OR(Tabla512[[#This Row],[Tiempo_lineal (ns)]]&gt;$L$508,Tabla512[[#This Row],[Tiempo_lineal (ns)]]&lt;$L$509)</f>
        <v>0</v>
      </c>
      <c r="AC183" t="b">
        <f>OR(Tabla512[[#This Row],[Tiempo_normal (ns)]]&gt;$M$508,Tabla512[[#This Row],[Tiempo_normal (ns)]]&lt;$M$509)</f>
        <v>0</v>
      </c>
      <c r="AD183" s="7">
        <v>180</v>
      </c>
      <c r="AE183" t="b">
        <f>OR(Tabla613[[#This Row],[Tiempo_lineal (ns)]]&gt;$O$508,Tabla613[[#This Row],[Tiempo_lineal (ns)]]&lt;$O$509)</f>
        <v>0</v>
      </c>
      <c r="AF183" s="6" t="b">
        <f>OR(Tabla613[[#This Row],[Tiempo_normal (ns)]]&gt;$P$508,Tabla613[[#This Row],[Tiempo_normal (ns)]]&lt;$P$509)</f>
        <v>1</v>
      </c>
    </row>
    <row r="184" spans="2:32" x14ac:dyDescent="0.3">
      <c r="B184">
        <v>181</v>
      </c>
      <c r="C184">
        <v>3942</v>
      </c>
      <c r="D184">
        <v>1219</v>
      </c>
      <c r="E184">
        <v>181</v>
      </c>
      <c r="F184">
        <v>5127</v>
      </c>
      <c r="G184">
        <v>2398</v>
      </c>
      <c r="H184">
        <v>181</v>
      </c>
      <c r="I184">
        <v>7682</v>
      </c>
      <c r="J184">
        <v>4542</v>
      </c>
      <c r="K184">
        <v>181</v>
      </c>
      <c r="L184">
        <v>11758</v>
      </c>
      <c r="M184">
        <v>6199</v>
      </c>
      <c r="N184">
        <v>181</v>
      </c>
      <c r="O184">
        <v>15124</v>
      </c>
      <c r="P184">
        <v>11770</v>
      </c>
      <c r="R184" s="5">
        <v>181</v>
      </c>
      <c r="S184" t="b">
        <f>OR(Tabla19[[#This Row],[Tiempo_lineal (ns)]]&gt;$C$508,Tabla19[[#This Row],[Tiempo_lineal (ns)]]&lt;$C$509)</f>
        <v>0</v>
      </c>
      <c r="T184" t="b">
        <f>OR(Tabla19[[#This Row],[Tiempo_normal (ns)]]&gt;$D$508,Tabla19[[#This Row],[Tiempo_normal (ns)]]&lt;$D$509)</f>
        <v>0</v>
      </c>
      <c r="U184" s="5">
        <v>181</v>
      </c>
      <c r="V184" t="b">
        <f>OR(Tabla310[[#This Row],[Tiempo_lineal (ns)]]&gt;$F$508,Tabla310[[#This Row],[Tiempo_lineal (ns)]]&lt;$F$509)</f>
        <v>0</v>
      </c>
      <c r="W184" t="b">
        <f>OR(Tabla310[[#This Row],[Tiempo_normal (ns)]]&gt;$G$508,Tabla310[[#This Row],[Tiempo_normal (ns)]]&lt;$G$509)</f>
        <v>0</v>
      </c>
      <c r="X184" s="5">
        <v>181</v>
      </c>
      <c r="Y184" t="b">
        <f>OR(Tabla411[[#This Row],[Tiempo_lineal (ns)]]&gt;$I$508,Tabla411[[#This Row],[Tiempo_lineal (ns)]]&lt;$I$509)</f>
        <v>0</v>
      </c>
      <c r="Z184" t="b">
        <f>OR(Tabla411[[#This Row],[Tiempo_normal (ns)]]&gt;$J$508,Tabla411[[#This Row],[Tiempo_normal (ns)]]&lt;$J$509)</f>
        <v>0</v>
      </c>
      <c r="AA184" s="5">
        <v>181</v>
      </c>
      <c r="AB184" t="b">
        <f>OR(Tabla512[[#This Row],[Tiempo_lineal (ns)]]&gt;$L$508,Tabla512[[#This Row],[Tiempo_lineal (ns)]]&lt;$L$509)</f>
        <v>0</v>
      </c>
      <c r="AC184" t="b">
        <f>OR(Tabla512[[#This Row],[Tiempo_normal (ns)]]&gt;$M$508,Tabla512[[#This Row],[Tiempo_normal (ns)]]&lt;$M$509)</f>
        <v>0</v>
      </c>
      <c r="AD184" s="5">
        <v>181</v>
      </c>
      <c r="AE184" t="b">
        <f>OR(Tabla613[[#This Row],[Tiempo_lineal (ns)]]&gt;$O$508,Tabla613[[#This Row],[Tiempo_lineal (ns)]]&lt;$O$509)</f>
        <v>0</v>
      </c>
      <c r="AF184" s="6" t="b">
        <f>OR(Tabla613[[#This Row],[Tiempo_normal (ns)]]&gt;$P$508,Tabla613[[#This Row],[Tiempo_normal (ns)]]&lt;$P$509)</f>
        <v>1</v>
      </c>
    </row>
    <row r="185" spans="2:32" x14ac:dyDescent="0.3">
      <c r="B185">
        <v>182</v>
      </c>
      <c r="C185">
        <v>3263</v>
      </c>
      <c r="D185">
        <v>1183</v>
      </c>
      <c r="E185">
        <v>182</v>
      </c>
      <c r="F185">
        <v>4045</v>
      </c>
      <c r="G185">
        <v>1507</v>
      </c>
      <c r="H185">
        <v>182</v>
      </c>
      <c r="I185">
        <v>7071</v>
      </c>
      <c r="J185">
        <v>4302</v>
      </c>
      <c r="K185">
        <v>182</v>
      </c>
      <c r="L185">
        <v>12514</v>
      </c>
      <c r="M185">
        <v>7188</v>
      </c>
      <c r="N185">
        <v>182</v>
      </c>
      <c r="O185">
        <v>13664</v>
      </c>
      <c r="P185">
        <v>7054</v>
      </c>
      <c r="R185" s="7">
        <v>182</v>
      </c>
      <c r="S185" t="b">
        <f>OR(Tabla19[[#This Row],[Tiempo_lineal (ns)]]&gt;$C$508,Tabla19[[#This Row],[Tiempo_lineal (ns)]]&lt;$C$509)</f>
        <v>0</v>
      </c>
      <c r="T185" t="b">
        <f>OR(Tabla19[[#This Row],[Tiempo_normal (ns)]]&gt;$D$508,Tabla19[[#This Row],[Tiempo_normal (ns)]]&lt;$D$509)</f>
        <v>0</v>
      </c>
      <c r="U185" s="7">
        <v>182</v>
      </c>
      <c r="V185" t="b">
        <f>OR(Tabla310[[#This Row],[Tiempo_lineal (ns)]]&gt;$F$508,Tabla310[[#This Row],[Tiempo_lineal (ns)]]&lt;$F$509)</f>
        <v>0</v>
      </c>
      <c r="W185" t="b">
        <f>OR(Tabla310[[#This Row],[Tiempo_normal (ns)]]&gt;$G$508,Tabla310[[#This Row],[Tiempo_normal (ns)]]&lt;$G$509)</f>
        <v>0</v>
      </c>
      <c r="X185" s="7">
        <v>182</v>
      </c>
      <c r="Y185" t="b">
        <f>OR(Tabla411[[#This Row],[Tiempo_lineal (ns)]]&gt;$I$508,Tabla411[[#This Row],[Tiempo_lineal (ns)]]&lt;$I$509)</f>
        <v>0</v>
      </c>
      <c r="Z185" t="b">
        <f>OR(Tabla411[[#This Row],[Tiempo_normal (ns)]]&gt;$J$508,Tabla411[[#This Row],[Tiempo_normal (ns)]]&lt;$J$509)</f>
        <v>0</v>
      </c>
      <c r="AA185" s="7">
        <v>182</v>
      </c>
      <c r="AB185" t="b">
        <f>OR(Tabla512[[#This Row],[Tiempo_lineal (ns)]]&gt;$L$508,Tabla512[[#This Row],[Tiempo_lineal (ns)]]&lt;$L$509)</f>
        <v>0</v>
      </c>
      <c r="AC185" t="b">
        <f>OR(Tabla512[[#This Row],[Tiempo_normal (ns)]]&gt;$M$508,Tabla512[[#This Row],[Tiempo_normal (ns)]]&lt;$M$509)</f>
        <v>0</v>
      </c>
      <c r="AD185" s="7">
        <v>182</v>
      </c>
      <c r="AE185" t="b">
        <f>OR(Tabla613[[#This Row],[Tiempo_lineal (ns)]]&gt;$O$508,Tabla613[[#This Row],[Tiempo_lineal (ns)]]&lt;$O$509)</f>
        <v>0</v>
      </c>
      <c r="AF185" s="6" t="b">
        <f>OR(Tabla613[[#This Row],[Tiempo_normal (ns)]]&gt;$P$508,Tabla613[[#This Row],[Tiempo_normal (ns)]]&lt;$P$509)</f>
        <v>0</v>
      </c>
    </row>
    <row r="186" spans="2:32" x14ac:dyDescent="0.3">
      <c r="B186">
        <v>183</v>
      </c>
      <c r="C186">
        <v>3242</v>
      </c>
      <c r="D186">
        <v>2237</v>
      </c>
      <c r="E186">
        <v>183</v>
      </c>
      <c r="F186">
        <v>3317</v>
      </c>
      <c r="G186">
        <v>2315</v>
      </c>
      <c r="H186">
        <v>183</v>
      </c>
      <c r="I186">
        <v>7844</v>
      </c>
      <c r="J186">
        <v>10356</v>
      </c>
      <c r="K186">
        <v>183</v>
      </c>
      <c r="L186">
        <v>12602</v>
      </c>
      <c r="M186">
        <v>7643</v>
      </c>
      <c r="N186">
        <v>183</v>
      </c>
      <c r="O186">
        <v>9447</v>
      </c>
      <c r="P186">
        <v>5682</v>
      </c>
      <c r="R186" s="5">
        <v>183</v>
      </c>
      <c r="S186" t="b">
        <f>OR(Tabla19[[#This Row],[Tiempo_lineal (ns)]]&gt;$C$508,Tabla19[[#This Row],[Tiempo_lineal (ns)]]&lt;$C$509)</f>
        <v>0</v>
      </c>
      <c r="T186" t="b">
        <f>OR(Tabla19[[#This Row],[Tiempo_normal (ns)]]&gt;$D$508,Tabla19[[#This Row],[Tiempo_normal (ns)]]&lt;$D$509)</f>
        <v>0</v>
      </c>
      <c r="U186" s="5">
        <v>183</v>
      </c>
      <c r="V186" t="b">
        <f>OR(Tabla310[[#This Row],[Tiempo_lineal (ns)]]&gt;$F$508,Tabla310[[#This Row],[Tiempo_lineal (ns)]]&lt;$F$509)</f>
        <v>0</v>
      </c>
      <c r="W186" t="b">
        <f>OR(Tabla310[[#This Row],[Tiempo_normal (ns)]]&gt;$G$508,Tabla310[[#This Row],[Tiempo_normal (ns)]]&lt;$G$509)</f>
        <v>0</v>
      </c>
      <c r="X186" s="5">
        <v>183</v>
      </c>
      <c r="Y186" t="b">
        <f>OR(Tabla411[[#This Row],[Tiempo_lineal (ns)]]&gt;$I$508,Tabla411[[#This Row],[Tiempo_lineal (ns)]]&lt;$I$509)</f>
        <v>0</v>
      </c>
      <c r="Z186" t="b">
        <f>OR(Tabla411[[#This Row],[Tiempo_normal (ns)]]&gt;$J$508,Tabla411[[#This Row],[Tiempo_normal (ns)]]&lt;$J$509)</f>
        <v>1</v>
      </c>
      <c r="AA186" s="5">
        <v>183</v>
      </c>
      <c r="AB186" t="b">
        <f>OR(Tabla512[[#This Row],[Tiempo_lineal (ns)]]&gt;$L$508,Tabla512[[#This Row],[Tiempo_lineal (ns)]]&lt;$L$509)</f>
        <v>0</v>
      </c>
      <c r="AC186" t="b">
        <f>OR(Tabla512[[#This Row],[Tiempo_normal (ns)]]&gt;$M$508,Tabla512[[#This Row],[Tiempo_normal (ns)]]&lt;$M$509)</f>
        <v>0</v>
      </c>
      <c r="AD186" s="5">
        <v>183</v>
      </c>
      <c r="AE186" t="b">
        <f>OR(Tabla613[[#This Row],[Tiempo_lineal (ns)]]&gt;$O$508,Tabla613[[#This Row],[Tiempo_lineal (ns)]]&lt;$O$509)</f>
        <v>0</v>
      </c>
      <c r="AF186" s="6" t="b">
        <f>OR(Tabla613[[#This Row],[Tiempo_normal (ns)]]&gt;$P$508,Tabla613[[#This Row],[Tiempo_normal (ns)]]&lt;$P$509)</f>
        <v>0</v>
      </c>
    </row>
    <row r="187" spans="2:32" x14ac:dyDescent="0.3">
      <c r="B187">
        <v>184</v>
      </c>
      <c r="C187">
        <v>2866</v>
      </c>
      <c r="D187">
        <v>1203</v>
      </c>
      <c r="E187">
        <v>184</v>
      </c>
      <c r="F187">
        <v>4082</v>
      </c>
      <c r="G187">
        <v>1809</v>
      </c>
      <c r="H187">
        <v>184</v>
      </c>
      <c r="I187">
        <v>10973</v>
      </c>
      <c r="J187">
        <v>5097</v>
      </c>
      <c r="K187">
        <v>184</v>
      </c>
      <c r="L187">
        <v>10599</v>
      </c>
      <c r="M187">
        <v>6863</v>
      </c>
      <c r="N187">
        <v>184</v>
      </c>
      <c r="O187">
        <v>10215</v>
      </c>
      <c r="P187">
        <v>8787</v>
      </c>
      <c r="R187" s="7">
        <v>184</v>
      </c>
      <c r="S187" t="b">
        <f>OR(Tabla19[[#This Row],[Tiempo_lineal (ns)]]&gt;$C$508,Tabla19[[#This Row],[Tiempo_lineal (ns)]]&lt;$C$509)</f>
        <v>0</v>
      </c>
      <c r="T187" t="b">
        <f>OR(Tabla19[[#This Row],[Tiempo_normal (ns)]]&gt;$D$508,Tabla19[[#This Row],[Tiempo_normal (ns)]]&lt;$D$509)</f>
        <v>0</v>
      </c>
      <c r="U187" s="7">
        <v>184</v>
      </c>
      <c r="V187" t="b">
        <f>OR(Tabla310[[#This Row],[Tiempo_lineal (ns)]]&gt;$F$508,Tabla310[[#This Row],[Tiempo_lineal (ns)]]&lt;$F$509)</f>
        <v>0</v>
      </c>
      <c r="W187" t="b">
        <f>OR(Tabla310[[#This Row],[Tiempo_normal (ns)]]&gt;$G$508,Tabla310[[#This Row],[Tiempo_normal (ns)]]&lt;$G$509)</f>
        <v>0</v>
      </c>
      <c r="X187" s="7">
        <v>184</v>
      </c>
      <c r="Y187" t="b">
        <f>OR(Tabla411[[#This Row],[Tiempo_lineal (ns)]]&gt;$I$508,Tabla411[[#This Row],[Tiempo_lineal (ns)]]&lt;$I$509)</f>
        <v>0</v>
      </c>
      <c r="Z187" t="b">
        <f>OR(Tabla411[[#This Row],[Tiempo_normal (ns)]]&gt;$J$508,Tabla411[[#This Row],[Tiempo_normal (ns)]]&lt;$J$509)</f>
        <v>0</v>
      </c>
      <c r="AA187" s="7">
        <v>184</v>
      </c>
      <c r="AB187" t="b">
        <f>OR(Tabla512[[#This Row],[Tiempo_lineal (ns)]]&gt;$L$508,Tabla512[[#This Row],[Tiempo_lineal (ns)]]&lt;$L$509)</f>
        <v>0</v>
      </c>
      <c r="AC187" t="b">
        <f>OR(Tabla512[[#This Row],[Tiempo_normal (ns)]]&gt;$M$508,Tabla512[[#This Row],[Tiempo_normal (ns)]]&lt;$M$509)</f>
        <v>0</v>
      </c>
      <c r="AD187" s="7">
        <v>184</v>
      </c>
      <c r="AE187" t="b">
        <f>OR(Tabla613[[#This Row],[Tiempo_lineal (ns)]]&gt;$O$508,Tabla613[[#This Row],[Tiempo_lineal (ns)]]&lt;$O$509)</f>
        <v>0</v>
      </c>
      <c r="AF187" s="6" t="b">
        <f>OR(Tabla613[[#This Row],[Tiempo_normal (ns)]]&gt;$P$508,Tabla613[[#This Row],[Tiempo_normal (ns)]]&lt;$P$509)</f>
        <v>0</v>
      </c>
    </row>
    <row r="188" spans="2:32" x14ac:dyDescent="0.3">
      <c r="B188">
        <v>185</v>
      </c>
      <c r="C188">
        <v>4392</v>
      </c>
      <c r="D188">
        <v>1479</v>
      </c>
      <c r="E188">
        <v>185</v>
      </c>
      <c r="F188">
        <v>4751</v>
      </c>
      <c r="G188">
        <v>4944</v>
      </c>
      <c r="H188">
        <v>185</v>
      </c>
      <c r="I188">
        <v>6650</v>
      </c>
      <c r="J188">
        <v>4054</v>
      </c>
      <c r="K188">
        <v>185</v>
      </c>
      <c r="L188">
        <v>10591</v>
      </c>
      <c r="M188">
        <v>8365</v>
      </c>
      <c r="N188">
        <v>185</v>
      </c>
      <c r="O188">
        <v>102921</v>
      </c>
      <c r="P188">
        <v>52689</v>
      </c>
      <c r="R188" s="5">
        <v>185</v>
      </c>
      <c r="S188" t="b">
        <f>OR(Tabla19[[#This Row],[Tiempo_lineal (ns)]]&gt;$C$508,Tabla19[[#This Row],[Tiempo_lineal (ns)]]&lt;$C$509)</f>
        <v>0</v>
      </c>
      <c r="T188" t="b">
        <f>OR(Tabla19[[#This Row],[Tiempo_normal (ns)]]&gt;$D$508,Tabla19[[#This Row],[Tiempo_normal (ns)]]&lt;$D$509)</f>
        <v>0</v>
      </c>
      <c r="U188" s="5">
        <v>185</v>
      </c>
      <c r="V188" t="b">
        <f>OR(Tabla310[[#This Row],[Tiempo_lineal (ns)]]&gt;$F$508,Tabla310[[#This Row],[Tiempo_lineal (ns)]]&lt;$F$509)</f>
        <v>0</v>
      </c>
      <c r="W188" t="b">
        <f>OR(Tabla310[[#This Row],[Tiempo_normal (ns)]]&gt;$G$508,Tabla310[[#This Row],[Tiempo_normal (ns)]]&lt;$G$509)</f>
        <v>0</v>
      </c>
      <c r="X188" s="5">
        <v>185</v>
      </c>
      <c r="Y188" t="b">
        <f>OR(Tabla411[[#This Row],[Tiempo_lineal (ns)]]&gt;$I$508,Tabla411[[#This Row],[Tiempo_lineal (ns)]]&lt;$I$509)</f>
        <v>0</v>
      </c>
      <c r="Z188" t="b">
        <f>OR(Tabla411[[#This Row],[Tiempo_normal (ns)]]&gt;$J$508,Tabla411[[#This Row],[Tiempo_normal (ns)]]&lt;$J$509)</f>
        <v>0</v>
      </c>
      <c r="AA188" s="5">
        <v>185</v>
      </c>
      <c r="AB188" t="b">
        <f>OR(Tabla512[[#This Row],[Tiempo_lineal (ns)]]&gt;$L$508,Tabla512[[#This Row],[Tiempo_lineal (ns)]]&lt;$L$509)</f>
        <v>0</v>
      </c>
      <c r="AC188" t="b">
        <f>OR(Tabla512[[#This Row],[Tiempo_normal (ns)]]&gt;$M$508,Tabla512[[#This Row],[Tiempo_normal (ns)]]&lt;$M$509)</f>
        <v>0</v>
      </c>
      <c r="AD188" s="5">
        <v>185</v>
      </c>
      <c r="AE188" t="b">
        <f>OR(Tabla613[[#This Row],[Tiempo_lineal (ns)]]&gt;$O$508,Tabla613[[#This Row],[Tiempo_lineal (ns)]]&lt;$O$509)</f>
        <v>1</v>
      </c>
      <c r="AF188" s="6" t="b">
        <f>OR(Tabla613[[#This Row],[Tiempo_normal (ns)]]&gt;$P$508,Tabla613[[#This Row],[Tiempo_normal (ns)]]&lt;$P$509)</f>
        <v>1</v>
      </c>
    </row>
    <row r="189" spans="2:32" x14ac:dyDescent="0.3">
      <c r="B189">
        <v>186</v>
      </c>
      <c r="C189">
        <v>2939</v>
      </c>
      <c r="D189">
        <v>1300</v>
      </c>
      <c r="E189">
        <v>186</v>
      </c>
      <c r="F189">
        <v>6041</v>
      </c>
      <c r="G189">
        <v>3070</v>
      </c>
      <c r="H189">
        <v>186</v>
      </c>
      <c r="I189">
        <v>7502</v>
      </c>
      <c r="J189">
        <v>5305</v>
      </c>
      <c r="K189">
        <v>186</v>
      </c>
      <c r="L189">
        <v>13877</v>
      </c>
      <c r="M189">
        <v>18324</v>
      </c>
      <c r="N189">
        <v>186</v>
      </c>
      <c r="O189">
        <v>9726</v>
      </c>
      <c r="P189">
        <v>8338</v>
      </c>
      <c r="R189" s="7">
        <v>186</v>
      </c>
      <c r="S189" t="b">
        <f>OR(Tabla19[[#This Row],[Tiempo_lineal (ns)]]&gt;$C$508,Tabla19[[#This Row],[Tiempo_lineal (ns)]]&lt;$C$509)</f>
        <v>0</v>
      </c>
      <c r="T189" t="b">
        <f>OR(Tabla19[[#This Row],[Tiempo_normal (ns)]]&gt;$D$508,Tabla19[[#This Row],[Tiempo_normal (ns)]]&lt;$D$509)</f>
        <v>0</v>
      </c>
      <c r="U189" s="7">
        <v>186</v>
      </c>
      <c r="V189" t="b">
        <f>OR(Tabla310[[#This Row],[Tiempo_lineal (ns)]]&gt;$F$508,Tabla310[[#This Row],[Tiempo_lineal (ns)]]&lt;$F$509)</f>
        <v>0</v>
      </c>
      <c r="W189" t="b">
        <f>OR(Tabla310[[#This Row],[Tiempo_normal (ns)]]&gt;$G$508,Tabla310[[#This Row],[Tiempo_normal (ns)]]&lt;$G$509)</f>
        <v>0</v>
      </c>
      <c r="X189" s="7">
        <v>186</v>
      </c>
      <c r="Y189" t="b">
        <f>OR(Tabla411[[#This Row],[Tiempo_lineal (ns)]]&gt;$I$508,Tabla411[[#This Row],[Tiempo_lineal (ns)]]&lt;$I$509)</f>
        <v>0</v>
      </c>
      <c r="Z189" t="b">
        <f>OR(Tabla411[[#This Row],[Tiempo_normal (ns)]]&gt;$J$508,Tabla411[[#This Row],[Tiempo_normal (ns)]]&lt;$J$509)</f>
        <v>0</v>
      </c>
      <c r="AA189" s="7">
        <v>186</v>
      </c>
      <c r="AB189" t="b">
        <f>OR(Tabla512[[#This Row],[Tiempo_lineal (ns)]]&gt;$L$508,Tabla512[[#This Row],[Tiempo_lineal (ns)]]&lt;$L$509)</f>
        <v>0</v>
      </c>
      <c r="AC189" t="b">
        <f>OR(Tabla512[[#This Row],[Tiempo_normal (ns)]]&gt;$M$508,Tabla512[[#This Row],[Tiempo_normal (ns)]]&lt;$M$509)</f>
        <v>1</v>
      </c>
      <c r="AD189" s="7">
        <v>186</v>
      </c>
      <c r="AE189" t="b">
        <f>OR(Tabla613[[#This Row],[Tiempo_lineal (ns)]]&gt;$O$508,Tabla613[[#This Row],[Tiempo_lineal (ns)]]&lt;$O$509)</f>
        <v>0</v>
      </c>
      <c r="AF189" s="6" t="b">
        <f>OR(Tabla613[[#This Row],[Tiempo_normal (ns)]]&gt;$P$508,Tabla613[[#This Row],[Tiempo_normal (ns)]]&lt;$P$509)</f>
        <v>0</v>
      </c>
    </row>
    <row r="190" spans="2:32" x14ac:dyDescent="0.3">
      <c r="B190">
        <v>187</v>
      </c>
      <c r="C190">
        <v>4297</v>
      </c>
      <c r="D190">
        <v>1957</v>
      </c>
      <c r="E190">
        <v>187</v>
      </c>
      <c r="F190">
        <v>4779</v>
      </c>
      <c r="G190">
        <v>1920</v>
      </c>
      <c r="H190">
        <v>187</v>
      </c>
      <c r="I190">
        <v>11824</v>
      </c>
      <c r="J190">
        <v>8996</v>
      </c>
      <c r="K190">
        <v>187</v>
      </c>
      <c r="L190">
        <v>10329</v>
      </c>
      <c r="M190">
        <v>7419</v>
      </c>
      <c r="N190">
        <v>187</v>
      </c>
      <c r="O190">
        <v>10441</v>
      </c>
      <c r="P190">
        <v>9011</v>
      </c>
      <c r="R190" s="5">
        <v>187</v>
      </c>
      <c r="S190" t="b">
        <f>OR(Tabla19[[#This Row],[Tiempo_lineal (ns)]]&gt;$C$508,Tabla19[[#This Row],[Tiempo_lineal (ns)]]&lt;$C$509)</f>
        <v>0</v>
      </c>
      <c r="T190" t="b">
        <f>OR(Tabla19[[#This Row],[Tiempo_normal (ns)]]&gt;$D$508,Tabla19[[#This Row],[Tiempo_normal (ns)]]&lt;$D$509)</f>
        <v>0</v>
      </c>
      <c r="U190" s="5">
        <v>187</v>
      </c>
      <c r="V190" t="b">
        <f>OR(Tabla310[[#This Row],[Tiempo_lineal (ns)]]&gt;$F$508,Tabla310[[#This Row],[Tiempo_lineal (ns)]]&lt;$F$509)</f>
        <v>0</v>
      </c>
      <c r="W190" t="b">
        <f>OR(Tabla310[[#This Row],[Tiempo_normal (ns)]]&gt;$G$508,Tabla310[[#This Row],[Tiempo_normal (ns)]]&lt;$G$509)</f>
        <v>0</v>
      </c>
      <c r="X190" s="5">
        <v>187</v>
      </c>
      <c r="Y190" t="b">
        <f>OR(Tabla411[[#This Row],[Tiempo_lineal (ns)]]&gt;$I$508,Tabla411[[#This Row],[Tiempo_lineal (ns)]]&lt;$I$509)</f>
        <v>0</v>
      </c>
      <c r="Z190" t="b">
        <f>OR(Tabla411[[#This Row],[Tiempo_normal (ns)]]&gt;$J$508,Tabla411[[#This Row],[Tiempo_normal (ns)]]&lt;$J$509)</f>
        <v>0</v>
      </c>
      <c r="AA190" s="5">
        <v>187</v>
      </c>
      <c r="AB190" t="b">
        <f>OR(Tabla512[[#This Row],[Tiempo_lineal (ns)]]&gt;$L$508,Tabla512[[#This Row],[Tiempo_lineal (ns)]]&lt;$L$509)</f>
        <v>0</v>
      </c>
      <c r="AC190" t="b">
        <f>OR(Tabla512[[#This Row],[Tiempo_normal (ns)]]&gt;$M$508,Tabla512[[#This Row],[Tiempo_normal (ns)]]&lt;$M$509)</f>
        <v>0</v>
      </c>
      <c r="AD190" s="5">
        <v>187</v>
      </c>
      <c r="AE190" t="b">
        <f>OR(Tabla613[[#This Row],[Tiempo_lineal (ns)]]&gt;$O$508,Tabla613[[#This Row],[Tiempo_lineal (ns)]]&lt;$O$509)</f>
        <v>0</v>
      </c>
      <c r="AF190" s="6" t="b">
        <f>OR(Tabla613[[#This Row],[Tiempo_normal (ns)]]&gt;$P$508,Tabla613[[#This Row],[Tiempo_normal (ns)]]&lt;$P$509)</f>
        <v>0</v>
      </c>
    </row>
    <row r="191" spans="2:32" x14ac:dyDescent="0.3">
      <c r="B191">
        <v>188</v>
      </c>
      <c r="C191">
        <v>3309</v>
      </c>
      <c r="D191">
        <v>1238</v>
      </c>
      <c r="E191">
        <v>188</v>
      </c>
      <c r="F191">
        <v>3858</v>
      </c>
      <c r="G191">
        <v>1983</v>
      </c>
      <c r="H191">
        <v>188</v>
      </c>
      <c r="I191">
        <v>7411</v>
      </c>
      <c r="J191">
        <v>5261</v>
      </c>
      <c r="K191">
        <v>188</v>
      </c>
      <c r="L191">
        <v>10162</v>
      </c>
      <c r="M191">
        <v>8647</v>
      </c>
      <c r="N191">
        <v>188</v>
      </c>
      <c r="O191">
        <v>11377</v>
      </c>
      <c r="P191">
        <v>6387</v>
      </c>
      <c r="R191" s="7">
        <v>188</v>
      </c>
      <c r="S191" t="b">
        <f>OR(Tabla19[[#This Row],[Tiempo_lineal (ns)]]&gt;$C$508,Tabla19[[#This Row],[Tiempo_lineal (ns)]]&lt;$C$509)</f>
        <v>0</v>
      </c>
      <c r="T191" t="b">
        <f>OR(Tabla19[[#This Row],[Tiempo_normal (ns)]]&gt;$D$508,Tabla19[[#This Row],[Tiempo_normal (ns)]]&lt;$D$509)</f>
        <v>0</v>
      </c>
      <c r="U191" s="7">
        <v>188</v>
      </c>
      <c r="V191" t="b">
        <f>OR(Tabla310[[#This Row],[Tiempo_lineal (ns)]]&gt;$F$508,Tabla310[[#This Row],[Tiempo_lineal (ns)]]&lt;$F$509)</f>
        <v>0</v>
      </c>
      <c r="W191" t="b">
        <f>OR(Tabla310[[#This Row],[Tiempo_normal (ns)]]&gt;$G$508,Tabla310[[#This Row],[Tiempo_normal (ns)]]&lt;$G$509)</f>
        <v>0</v>
      </c>
      <c r="X191" s="7">
        <v>188</v>
      </c>
      <c r="Y191" t="b">
        <f>OR(Tabla411[[#This Row],[Tiempo_lineal (ns)]]&gt;$I$508,Tabla411[[#This Row],[Tiempo_lineal (ns)]]&lt;$I$509)</f>
        <v>0</v>
      </c>
      <c r="Z191" t="b">
        <f>OR(Tabla411[[#This Row],[Tiempo_normal (ns)]]&gt;$J$508,Tabla411[[#This Row],[Tiempo_normal (ns)]]&lt;$J$509)</f>
        <v>0</v>
      </c>
      <c r="AA191" s="7">
        <v>188</v>
      </c>
      <c r="AB191" t="b">
        <f>OR(Tabla512[[#This Row],[Tiempo_lineal (ns)]]&gt;$L$508,Tabla512[[#This Row],[Tiempo_lineal (ns)]]&lt;$L$509)</f>
        <v>0</v>
      </c>
      <c r="AC191" t="b">
        <f>OR(Tabla512[[#This Row],[Tiempo_normal (ns)]]&gt;$M$508,Tabla512[[#This Row],[Tiempo_normal (ns)]]&lt;$M$509)</f>
        <v>0</v>
      </c>
      <c r="AD191" s="7">
        <v>188</v>
      </c>
      <c r="AE191" t="b">
        <f>OR(Tabla613[[#This Row],[Tiempo_lineal (ns)]]&gt;$O$508,Tabla613[[#This Row],[Tiempo_lineal (ns)]]&lt;$O$509)</f>
        <v>0</v>
      </c>
      <c r="AF191" s="6" t="b">
        <f>OR(Tabla613[[#This Row],[Tiempo_normal (ns)]]&gt;$P$508,Tabla613[[#This Row],[Tiempo_normal (ns)]]&lt;$P$509)</f>
        <v>0</v>
      </c>
    </row>
    <row r="192" spans="2:32" x14ac:dyDescent="0.3">
      <c r="B192">
        <v>189</v>
      </c>
      <c r="C192">
        <v>2767</v>
      </c>
      <c r="D192">
        <v>1128</v>
      </c>
      <c r="E192">
        <v>189</v>
      </c>
      <c r="F192">
        <v>5969</v>
      </c>
      <c r="G192">
        <v>3130</v>
      </c>
      <c r="H192">
        <v>189</v>
      </c>
      <c r="I192">
        <v>7956</v>
      </c>
      <c r="J192">
        <v>5073</v>
      </c>
      <c r="K192">
        <v>189</v>
      </c>
      <c r="L192">
        <v>10146</v>
      </c>
      <c r="M192">
        <v>6767</v>
      </c>
      <c r="N192">
        <v>189</v>
      </c>
      <c r="O192">
        <v>10487</v>
      </c>
      <c r="P192">
        <v>31228</v>
      </c>
      <c r="R192" s="5">
        <v>189</v>
      </c>
      <c r="S192" t="b">
        <f>OR(Tabla19[[#This Row],[Tiempo_lineal (ns)]]&gt;$C$508,Tabla19[[#This Row],[Tiempo_lineal (ns)]]&lt;$C$509)</f>
        <v>0</v>
      </c>
      <c r="T192" t="b">
        <f>OR(Tabla19[[#This Row],[Tiempo_normal (ns)]]&gt;$D$508,Tabla19[[#This Row],[Tiempo_normal (ns)]]&lt;$D$509)</f>
        <v>0</v>
      </c>
      <c r="U192" s="5">
        <v>189</v>
      </c>
      <c r="V192" t="b">
        <f>OR(Tabla310[[#This Row],[Tiempo_lineal (ns)]]&gt;$F$508,Tabla310[[#This Row],[Tiempo_lineal (ns)]]&lt;$F$509)</f>
        <v>0</v>
      </c>
      <c r="W192" t="b">
        <f>OR(Tabla310[[#This Row],[Tiempo_normal (ns)]]&gt;$G$508,Tabla310[[#This Row],[Tiempo_normal (ns)]]&lt;$G$509)</f>
        <v>0</v>
      </c>
      <c r="X192" s="5">
        <v>189</v>
      </c>
      <c r="Y192" t="b">
        <f>OR(Tabla411[[#This Row],[Tiempo_lineal (ns)]]&gt;$I$508,Tabla411[[#This Row],[Tiempo_lineal (ns)]]&lt;$I$509)</f>
        <v>0</v>
      </c>
      <c r="Z192" t="b">
        <f>OR(Tabla411[[#This Row],[Tiempo_normal (ns)]]&gt;$J$508,Tabla411[[#This Row],[Tiempo_normal (ns)]]&lt;$J$509)</f>
        <v>0</v>
      </c>
      <c r="AA192" s="5">
        <v>189</v>
      </c>
      <c r="AB192" t="b">
        <f>OR(Tabla512[[#This Row],[Tiempo_lineal (ns)]]&gt;$L$508,Tabla512[[#This Row],[Tiempo_lineal (ns)]]&lt;$L$509)</f>
        <v>0</v>
      </c>
      <c r="AC192" t="b">
        <f>OR(Tabla512[[#This Row],[Tiempo_normal (ns)]]&gt;$M$508,Tabla512[[#This Row],[Tiempo_normal (ns)]]&lt;$M$509)</f>
        <v>0</v>
      </c>
      <c r="AD192" s="5">
        <v>189</v>
      </c>
      <c r="AE192" t="b">
        <f>OR(Tabla613[[#This Row],[Tiempo_lineal (ns)]]&gt;$O$508,Tabla613[[#This Row],[Tiempo_lineal (ns)]]&lt;$O$509)</f>
        <v>0</v>
      </c>
      <c r="AF192" s="6" t="b">
        <f>OR(Tabla613[[#This Row],[Tiempo_normal (ns)]]&gt;$P$508,Tabla613[[#This Row],[Tiempo_normal (ns)]]&lt;$P$509)</f>
        <v>1</v>
      </c>
    </row>
    <row r="193" spans="2:32" x14ac:dyDescent="0.3">
      <c r="B193">
        <v>190</v>
      </c>
      <c r="C193">
        <v>4294</v>
      </c>
      <c r="D193">
        <v>1302</v>
      </c>
      <c r="E193">
        <v>190</v>
      </c>
      <c r="F193">
        <v>6119</v>
      </c>
      <c r="G193">
        <v>2773</v>
      </c>
      <c r="H193">
        <v>190</v>
      </c>
      <c r="I193">
        <v>7182</v>
      </c>
      <c r="J193">
        <v>7620</v>
      </c>
      <c r="K193">
        <v>190</v>
      </c>
      <c r="L193">
        <v>9670</v>
      </c>
      <c r="M193">
        <v>8651</v>
      </c>
      <c r="N193">
        <v>190</v>
      </c>
      <c r="O193">
        <v>9008</v>
      </c>
      <c r="P193">
        <v>7842</v>
      </c>
      <c r="R193" s="7">
        <v>190</v>
      </c>
      <c r="S193" t="b">
        <f>OR(Tabla19[[#This Row],[Tiempo_lineal (ns)]]&gt;$C$508,Tabla19[[#This Row],[Tiempo_lineal (ns)]]&lt;$C$509)</f>
        <v>0</v>
      </c>
      <c r="T193" t="b">
        <f>OR(Tabla19[[#This Row],[Tiempo_normal (ns)]]&gt;$D$508,Tabla19[[#This Row],[Tiempo_normal (ns)]]&lt;$D$509)</f>
        <v>0</v>
      </c>
      <c r="U193" s="7">
        <v>190</v>
      </c>
      <c r="V193" t="b">
        <f>OR(Tabla310[[#This Row],[Tiempo_lineal (ns)]]&gt;$F$508,Tabla310[[#This Row],[Tiempo_lineal (ns)]]&lt;$F$509)</f>
        <v>0</v>
      </c>
      <c r="W193" t="b">
        <f>OR(Tabla310[[#This Row],[Tiempo_normal (ns)]]&gt;$G$508,Tabla310[[#This Row],[Tiempo_normal (ns)]]&lt;$G$509)</f>
        <v>0</v>
      </c>
      <c r="X193" s="7">
        <v>190</v>
      </c>
      <c r="Y193" t="b">
        <f>OR(Tabla411[[#This Row],[Tiempo_lineal (ns)]]&gt;$I$508,Tabla411[[#This Row],[Tiempo_lineal (ns)]]&lt;$I$509)</f>
        <v>0</v>
      </c>
      <c r="Z193" t="b">
        <f>OR(Tabla411[[#This Row],[Tiempo_normal (ns)]]&gt;$J$508,Tabla411[[#This Row],[Tiempo_normal (ns)]]&lt;$J$509)</f>
        <v>0</v>
      </c>
      <c r="AA193" s="7">
        <v>190</v>
      </c>
      <c r="AB193" t="b">
        <f>OR(Tabla512[[#This Row],[Tiempo_lineal (ns)]]&gt;$L$508,Tabla512[[#This Row],[Tiempo_lineal (ns)]]&lt;$L$509)</f>
        <v>0</v>
      </c>
      <c r="AC193" t="b">
        <f>OR(Tabla512[[#This Row],[Tiempo_normal (ns)]]&gt;$M$508,Tabla512[[#This Row],[Tiempo_normal (ns)]]&lt;$M$509)</f>
        <v>0</v>
      </c>
      <c r="AD193" s="7">
        <v>190</v>
      </c>
      <c r="AE193" t="b">
        <f>OR(Tabla613[[#This Row],[Tiempo_lineal (ns)]]&gt;$O$508,Tabla613[[#This Row],[Tiempo_lineal (ns)]]&lt;$O$509)</f>
        <v>0</v>
      </c>
      <c r="AF193" s="6" t="b">
        <f>OR(Tabla613[[#This Row],[Tiempo_normal (ns)]]&gt;$P$508,Tabla613[[#This Row],[Tiempo_normal (ns)]]&lt;$P$509)</f>
        <v>0</v>
      </c>
    </row>
    <row r="194" spans="2:32" x14ac:dyDescent="0.3">
      <c r="B194">
        <v>191</v>
      </c>
      <c r="C194">
        <v>3256</v>
      </c>
      <c r="D194">
        <v>1243</v>
      </c>
      <c r="E194">
        <v>191</v>
      </c>
      <c r="F194">
        <v>4555</v>
      </c>
      <c r="G194">
        <v>1927</v>
      </c>
      <c r="H194">
        <v>191</v>
      </c>
      <c r="I194">
        <v>10471</v>
      </c>
      <c r="J194">
        <v>5542</v>
      </c>
      <c r="K194">
        <v>191</v>
      </c>
      <c r="L194">
        <v>9063</v>
      </c>
      <c r="M194">
        <v>8919</v>
      </c>
      <c r="N194">
        <v>191</v>
      </c>
      <c r="O194">
        <v>13322</v>
      </c>
      <c r="P194">
        <v>6342</v>
      </c>
      <c r="R194" s="5">
        <v>191</v>
      </c>
      <c r="S194" t="b">
        <f>OR(Tabla19[[#This Row],[Tiempo_lineal (ns)]]&gt;$C$508,Tabla19[[#This Row],[Tiempo_lineal (ns)]]&lt;$C$509)</f>
        <v>0</v>
      </c>
      <c r="T194" t="b">
        <f>OR(Tabla19[[#This Row],[Tiempo_normal (ns)]]&gt;$D$508,Tabla19[[#This Row],[Tiempo_normal (ns)]]&lt;$D$509)</f>
        <v>0</v>
      </c>
      <c r="U194" s="5">
        <v>191</v>
      </c>
      <c r="V194" t="b">
        <f>OR(Tabla310[[#This Row],[Tiempo_lineal (ns)]]&gt;$F$508,Tabla310[[#This Row],[Tiempo_lineal (ns)]]&lt;$F$509)</f>
        <v>0</v>
      </c>
      <c r="W194" t="b">
        <f>OR(Tabla310[[#This Row],[Tiempo_normal (ns)]]&gt;$G$508,Tabla310[[#This Row],[Tiempo_normal (ns)]]&lt;$G$509)</f>
        <v>0</v>
      </c>
      <c r="X194" s="5">
        <v>191</v>
      </c>
      <c r="Y194" t="b">
        <f>OR(Tabla411[[#This Row],[Tiempo_lineal (ns)]]&gt;$I$508,Tabla411[[#This Row],[Tiempo_lineal (ns)]]&lt;$I$509)</f>
        <v>0</v>
      </c>
      <c r="Z194" t="b">
        <f>OR(Tabla411[[#This Row],[Tiempo_normal (ns)]]&gt;$J$508,Tabla411[[#This Row],[Tiempo_normal (ns)]]&lt;$J$509)</f>
        <v>0</v>
      </c>
      <c r="AA194" s="5">
        <v>191</v>
      </c>
      <c r="AB194" t="b">
        <f>OR(Tabla512[[#This Row],[Tiempo_lineal (ns)]]&gt;$L$508,Tabla512[[#This Row],[Tiempo_lineal (ns)]]&lt;$L$509)</f>
        <v>0</v>
      </c>
      <c r="AC194" t="b">
        <f>OR(Tabla512[[#This Row],[Tiempo_normal (ns)]]&gt;$M$508,Tabla512[[#This Row],[Tiempo_normal (ns)]]&lt;$M$509)</f>
        <v>0</v>
      </c>
      <c r="AD194" s="5">
        <v>191</v>
      </c>
      <c r="AE194" t="b">
        <f>OR(Tabla613[[#This Row],[Tiempo_lineal (ns)]]&gt;$O$508,Tabla613[[#This Row],[Tiempo_lineal (ns)]]&lt;$O$509)</f>
        <v>0</v>
      </c>
      <c r="AF194" s="6" t="b">
        <f>OR(Tabla613[[#This Row],[Tiempo_normal (ns)]]&gt;$P$508,Tabla613[[#This Row],[Tiempo_normal (ns)]]&lt;$P$509)</f>
        <v>0</v>
      </c>
    </row>
    <row r="195" spans="2:32" x14ac:dyDescent="0.3">
      <c r="B195">
        <v>192</v>
      </c>
      <c r="C195">
        <v>3166</v>
      </c>
      <c r="D195">
        <v>1064</v>
      </c>
      <c r="E195">
        <v>192</v>
      </c>
      <c r="F195">
        <v>4057</v>
      </c>
      <c r="G195">
        <v>2358</v>
      </c>
      <c r="H195">
        <v>192</v>
      </c>
      <c r="I195">
        <v>10691</v>
      </c>
      <c r="J195">
        <v>5662</v>
      </c>
      <c r="K195">
        <v>192</v>
      </c>
      <c r="L195">
        <v>11136</v>
      </c>
      <c r="M195">
        <v>8345</v>
      </c>
      <c r="N195">
        <v>192</v>
      </c>
      <c r="O195">
        <v>13887</v>
      </c>
      <c r="P195">
        <v>9457</v>
      </c>
      <c r="R195" s="7">
        <v>192</v>
      </c>
      <c r="S195" t="b">
        <f>OR(Tabla19[[#This Row],[Tiempo_lineal (ns)]]&gt;$C$508,Tabla19[[#This Row],[Tiempo_lineal (ns)]]&lt;$C$509)</f>
        <v>0</v>
      </c>
      <c r="T195" t="b">
        <f>OR(Tabla19[[#This Row],[Tiempo_normal (ns)]]&gt;$D$508,Tabla19[[#This Row],[Tiempo_normal (ns)]]&lt;$D$509)</f>
        <v>0</v>
      </c>
      <c r="U195" s="7">
        <v>192</v>
      </c>
      <c r="V195" t="b">
        <f>OR(Tabla310[[#This Row],[Tiempo_lineal (ns)]]&gt;$F$508,Tabla310[[#This Row],[Tiempo_lineal (ns)]]&lt;$F$509)</f>
        <v>0</v>
      </c>
      <c r="W195" t="b">
        <f>OR(Tabla310[[#This Row],[Tiempo_normal (ns)]]&gt;$G$508,Tabla310[[#This Row],[Tiempo_normal (ns)]]&lt;$G$509)</f>
        <v>0</v>
      </c>
      <c r="X195" s="7">
        <v>192</v>
      </c>
      <c r="Y195" t="b">
        <f>OR(Tabla411[[#This Row],[Tiempo_lineal (ns)]]&gt;$I$508,Tabla411[[#This Row],[Tiempo_lineal (ns)]]&lt;$I$509)</f>
        <v>0</v>
      </c>
      <c r="Z195" t="b">
        <f>OR(Tabla411[[#This Row],[Tiempo_normal (ns)]]&gt;$J$508,Tabla411[[#This Row],[Tiempo_normal (ns)]]&lt;$J$509)</f>
        <v>0</v>
      </c>
      <c r="AA195" s="7">
        <v>192</v>
      </c>
      <c r="AB195" t="b">
        <f>OR(Tabla512[[#This Row],[Tiempo_lineal (ns)]]&gt;$L$508,Tabla512[[#This Row],[Tiempo_lineal (ns)]]&lt;$L$509)</f>
        <v>0</v>
      </c>
      <c r="AC195" t="b">
        <f>OR(Tabla512[[#This Row],[Tiempo_normal (ns)]]&gt;$M$508,Tabla512[[#This Row],[Tiempo_normal (ns)]]&lt;$M$509)</f>
        <v>0</v>
      </c>
      <c r="AD195" s="7">
        <v>192</v>
      </c>
      <c r="AE195" t="b">
        <f>OR(Tabla613[[#This Row],[Tiempo_lineal (ns)]]&gt;$O$508,Tabla613[[#This Row],[Tiempo_lineal (ns)]]&lt;$O$509)</f>
        <v>0</v>
      </c>
      <c r="AF195" s="6" t="b">
        <f>OR(Tabla613[[#This Row],[Tiempo_normal (ns)]]&gt;$P$508,Tabla613[[#This Row],[Tiempo_normal (ns)]]&lt;$P$509)</f>
        <v>0</v>
      </c>
    </row>
    <row r="196" spans="2:32" x14ac:dyDescent="0.3">
      <c r="B196">
        <v>193</v>
      </c>
      <c r="C196">
        <v>4567</v>
      </c>
      <c r="D196">
        <v>1625</v>
      </c>
      <c r="E196">
        <v>193</v>
      </c>
      <c r="F196">
        <v>4646</v>
      </c>
      <c r="G196">
        <v>1405</v>
      </c>
      <c r="H196">
        <v>193</v>
      </c>
      <c r="I196">
        <v>8218</v>
      </c>
      <c r="J196">
        <v>5470</v>
      </c>
      <c r="K196">
        <v>193</v>
      </c>
      <c r="L196">
        <v>10198</v>
      </c>
      <c r="M196">
        <v>10316</v>
      </c>
      <c r="N196">
        <v>193</v>
      </c>
      <c r="O196">
        <v>11067</v>
      </c>
      <c r="P196">
        <v>17023</v>
      </c>
      <c r="R196" s="5">
        <v>193</v>
      </c>
      <c r="S196" t="b">
        <f>OR(Tabla19[[#This Row],[Tiempo_lineal (ns)]]&gt;$C$508,Tabla19[[#This Row],[Tiempo_lineal (ns)]]&lt;$C$509)</f>
        <v>0</v>
      </c>
      <c r="T196" t="b">
        <f>OR(Tabla19[[#This Row],[Tiempo_normal (ns)]]&gt;$D$508,Tabla19[[#This Row],[Tiempo_normal (ns)]]&lt;$D$509)</f>
        <v>0</v>
      </c>
      <c r="U196" s="5">
        <v>193</v>
      </c>
      <c r="V196" t="b">
        <f>OR(Tabla310[[#This Row],[Tiempo_lineal (ns)]]&gt;$F$508,Tabla310[[#This Row],[Tiempo_lineal (ns)]]&lt;$F$509)</f>
        <v>0</v>
      </c>
      <c r="W196" t="b">
        <f>OR(Tabla310[[#This Row],[Tiempo_normal (ns)]]&gt;$G$508,Tabla310[[#This Row],[Tiempo_normal (ns)]]&lt;$G$509)</f>
        <v>0</v>
      </c>
      <c r="X196" s="5">
        <v>193</v>
      </c>
      <c r="Y196" t="b">
        <f>OR(Tabla411[[#This Row],[Tiempo_lineal (ns)]]&gt;$I$508,Tabla411[[#This Row],[Tiempo_lineal (ns)]]&lt;$I$509)</f>
        <v>0</v>
      </c>
      <c r="Z196" t="b">
        <f>OR(Tabla411[[#This Row],[Tiempo_normal (ns)]]&gt;$J$508,Tabla411[[#This Row],[Tiempo_normal (ns)]]&lt;$J$509)</f>
        <v>0</v>
      </c>
      <c r="AA196" s="5">
        <v>193</v>
      </c>
      <c r="AB196" t="b">
        <f>OR(Tabla512[[#This Row],[Tiempo_lineal (ns)]]&gt;$L$508,Tabla512[[#This Row],[Tiempo_lineal (ns)]]&lt;$L$509)</f>
        <v>0</v>
      </c>
      <c r="AC196" t="b">
        <f>OR(Tabla512[[#This Row],[Tiempo_normal (ns)]]&gt;$M$508,Tabla512[[#This Row],[Tiempo_normal (ns)]]&lt;$M$509)</f>
        <v>0</v>
      </c>
      <c r="AD196" s="5">
        <v>193</v>
      </c>
      <c r="AE196" t="b">
        <f>OR(Tabla613[[#This Row],[Tiempo_lineal (ns)]]&gt;$O$508,Tabla613[[#This Row],[Tiempo_lineal (ns)]]&lt;$O$509)</f>
        <v>0</v>
      </c>
      <c r="AF196" s="6" t="b">
        <f>OR(Tabla613[[#This Row],[Tiempo_normal (ns)]]&gt;$P$508,Tabla613[[#This Row],[Tiempo_normal (ns)]]&lt;$P$509)</f>
        <v>1</v>
      </c>
    </row>
    <row r="197" spans="2:32" x14ac:dyDescent="0.3">
      <c r="B197">
        <v>194</v>
      </c>
      <c r="C197">
        <v>3296</v>
      </c>
      <c r="D197">
        <v>1552</v>
      </c>
      <c r="E197">
        <v>194</v>
      </c>
      <c r="F197">
        <v>5071</v>
      </c>
      <c r="G197">
        <v>3905</v>
      </c>
      <c r="H197">
        <v>194</v>
      </c>
      <c r="I197">
        <v>11077</v>
      </c>
      <c r="J197">
        <v>5924</v>
      </c>
      <c r="K197">
        <v>194</v>
      </c>
      <c r="L197">
        <v>10381</v>
      </c>
      <c r="M197">
        <v>7715</v>
      </c>
      <c r="N197">
        <v>194</v>
      </c>
      <c r="O197">
        <v>10361</v>
      </c>
      <c r="P197">
        <v>6414</v>
      </c>
      <c r="R197" s="7">
        <v>194</v>
      </c>
      <c r="S197" t="b">
        <f>OR(Tabla19[[#This Row],[Tiempo_lineal (ns)]]&gt;$C$508,Tabla19[[#This Row],[Tiempo_lineal (ns)]]&lt;$C$509)</f>
        <v>0</v>
      </c>
      <c r="T197" t="b">
        <f>OR(Tabla19[[#This Row],[Tiempo_normal (ns)]]&gt;$D$508,Tabla19[[#This Row],[Tiempo_normal (ns)]]&lt;$D$509)</f>
        <v>0</v>
      </c>
      <c r="U197" s="7">
        <v>194</v>
      </c>
      <c r="V197" t="b">
        <f>OR(Tabla310[[#This Row],[Tiempo_lineal (ns)]]&gt;$F$508,Tabla310[[#This Row],[Tiempo_lineal (ns)]]&lt;$F$509)</f>
        <v>0</v>
      </c>
      <c r="W197" t="b">
        <f>OR(Tabla310[[#This Row],[Tiempo_normal (ns)]]&gt;$G$508,Tabla310[[#This Row],[Tiempo_normal (ns)]]&lt;$G$509)</f>
        <v>0</v>
      </c>
      <c r="X197" s="7">
        <v>194</v>
      </c>
      <c r="Y197" t="b">
        <f>OR(Tabla411[[#This Row],[Tiempo_lineal (ns)]]&gt;$I$508,Tabla411[[#This Row],[Tiempo_lineal (ns)]]&lt;$I$509)</f>
        <v>0</v>
      </c>
      <c r="Z197" t="b">
        <f>OR(Tabla411[[#This Row],[Tiempo_normal (ns)]]&gt;$J$508,Tabla411[[#This Row],[Tiempo_normal (ns)]]&lt;$J$509)</f>
        <v>0</v>
      </c>
      <c r="AA197" s="7">
        <v>194</v>
      </c>
      <c r="AB197" t="b">
        <f>OR(Tabla512[[#This Row],[Tiempo_lineal (ns)]]&gt;$L$508,Tabla512[[#This Row],[Tiempo_lineal (ns)]]&lt;$L$509)</f>
        <v>0</v>
      </c>
      <c r="AC197" t="b">
        <f>OR(Tabla512[[#This Row],[Tiempo_normal (ns)]]&gt;$M$508,Tabla512[[#This Row],[Tiempo_normal (ns)]]&lt;$M$509)</f>
        <v>0</v>
      </c>
      <c r="AD197" s="7">
        <v>194</v>
      </c>
      <c r="AE197" t="b">
        <f>OR(Tabla613[[#This Row],[Tiempo_lineal (ns)]]&gt;$O$508,Tabla613[[#This Row],[Tiempo_lineal (ns)]]&lt;$O$509)</f>
        <v>0</v>
      </c>
      <c r="AF197" s="6" t="b">
        <f>OR(Tabla613[[#This Row],[Tiempo_normal (ns)]]&gt;$P$508,Tabla613[[#This Row],[Tiempo_normal (ns)]]&lt;$P$509)</f>
        <v>0</v>
      </c>
    </row>
    <row r="198" spans="2:32" x14ac:dyDescent="0.3">
      <c r="B198">
        <v>195</v>
      </c>
      <c r="C198">
        <v>4388</v>
      </c>
      <c r="D198">
        <v>2452</v>
      </c>
      <c r="E198">
        <v>195</v>
      </c>
      <c r="F198">
        <v>5232</v>
      </c>
      <c r="G198">
        <v>3630</v>
      </c>
      <c r="H198">
        <v>195</v>
      </c>
      <c r="I198">
        <v>8975</v>
      </c>
      <c r="J198">
        <v>4289</v>
      </c>
      <c r="K198">
        <v>195</v>
      </c>
      <c r="L198">
        <v>11230</v>
      </c>
      <c r="M198">
        <v>7849</v>
      </c>
      <c r="N198">
        <v>195</v>
      </c>
      <c r="O198">
        <v>11037</v>
      </c>
      <c r="P198">
        <v>7299</v>
      </c>
      <c r="R198" s="5">
        <v>195</v>
      </c>
      <c r="S198" t="b">
        <f>OR(Tabla19[[#This Row],[Tiempo_lineal (ns)]]&gt;$C$508,Tabla19[[#This Row],[Tiempo_lineal (ns)]]&lt;$C$509)</f>
        <v>0</v>
      </c>
      <c r="T198" t="b">
        <f>OR(Tabla19[[#This Row],[Tiempo_normal (ns)]]&gt;$D$508,Tabla19[[#This Row],[Tiempo_normal (ns)]]&lt;$D$509)</f>
        <v>0</v>
      </c>
      <c r="U198" s="5">
        <v>195</v>
      </c>
      <c r="V198" t="b">
        <f>OR(Tabla310[[#This Row],[Tiempo_lineal (ns)]]&gt;$F$508,Tabla310[[#This Row],[Tiempo_lineal (ns)]]&lt;$F$509)</f>
        <v>0</v>
      </c>
      <c r="W198" t="b">
        <f>OR(Tabla310[[#This Row],[Tiempo_normal (ns)]]&gt;$G$508,Tabla310[[#This Row],[Tiempo_normal (ns)]]&lt;$G$509)</f>
        <v>0</v>
      </c>
      <c r="X198" s="5">
        <v>195</v>
      </c>
      <c r="Y198" t="b">
        <f>OR(Tabla411[[#This Row],[Tiempo_lineal (ns)]]&gt;$I$508,Tabla411[[#This Row],[Tiempo_lineal (ns)]]&lt;$I$509)</f>
        <v>0</v>
      </c>
      <c r="Z198" t="b">
        <f>OR(Tabla411[[#This Row],[Tiempo_normal (ns)]]&gt;$J$508,Tabla411[[#This Row],[Tiempo_normal (ns)]]&lt;$J$509)</f>
        <v>0</v>
      </c>
      <c r="AA198" s="5">
        <v>195</v>
      </c>
      <c r="AB198" t="b">
        <f>OR(Tabla512[[#This Row],[Tiempo_lineal (ns)]]&gt;$L$508,Tabla512[[#This Row],[Tiempo_lineal (ns)]]&lt;$L$509)</f>
        <v>0</v>
      </c>
      <c r="AC198" t="b">
        <f>OR(Tabla512[[#This Row],[Tiempo_normal (ns)]]&gt;$M$508,Tabla512[[#This Row],[Tiempo_normal (ns)]]&lt;$M$509)</f>
        <v>0</v>
      </c>
      <c r="AD198" s="5">
        <v>195</v>
      </c>
      <c r="AE198" t="b">
        <f>OR(Tabla613[[#This Row],[Tiempo_lineal (ns)]]&gt;$O$508,Tabla613[[#This Row],[Tiempo_lineal (ns)]]&lt;$O$509)</f>
        <v>0</v>
      </c>
      <c r="AF198" s="6" t="b">
        <f>OR(Tabla613[[#This Row],[Tiempo_normal (ns)]]&gt;$P$508,Tabla613[[#This Row],[Tiempo_normal (ns)]]&lt;$P$509)</f>
        <v>0</v>
      </c>
    </row>
    <row r="199" spans="2:32" x14ac:dyDescent="0.3">
      <c r="B199">
        <v>196</v>
      </c>
      <c r="C199">
        <v>3727</v>
      </c>
      <c r="D199">
        <v>1525</v>
      </c>
      <c r="E199">
        <v>196</v>
      </c>
      <c r="F199">
        <v>6221</v>
      </c>
      <c r="G199">
        <v>4620</v>
      </c>
      <c r="H199">
        <v>196</v>
      </c>
      <c r="I199">
        <v>6831</v>
      </c>
      <c r="J199">
        <v>4969</v>
      </c>
      <c r="K199">
        <v>196</v>
      </c>
      <c r="L199">
        <v>12387</v>
      </c>
      <c r="M199">
        <v>8199</v>
      </c>
      <c r="N199">
        <v>196</v>
      </c>
      <c r="O199">
        <v>11941</v>
      </c>
      <c r="P199">
        <v>5756</v>
      </c>
      <c r="R199" s="7">
        <v>196</v>
      </c>
      <c r="S199" t="b">
        <f>OR(Tabla19[[#This Row],[Tiempo_lineal (ns)]]&gt;$C$508,Tabla19[[#This Row],[Tiempo_lineal (ns)]]&lt;$C$509)</f>
        <v>0</v>
      </c>
      <c r="T199" t="b">
        <f>OR(Tabla19[[#This Row],[Tiempo_normal (ns)]]&gt;$D$508,Tabla19[[#This Row],[Tiempo_normal (ns)]]&lt;$D$509)</f>
        <v>0</v>
      </c>
      <c r="U199" s="7">
        <v>196</v>
      </c>
      <c r="V199" t="b">
        <f>OR(Tabla310[[#This Row],[Tiempo_lineal (ns)]]&gt;$F$508,Tabla310[[#This Row],[Tiempo_lineal (ns)]]&lt;$F$509)</f>
        <v>0</v>
      </c>
      <c r="W199" t="b">
        <f>OR(Tabla310[[#This Row],[Tiempo_normal (ns)]]&gt;$G$508,Tabla310[[#This Row],[Tiempo_normal (ns)]]&lt;$G$509)</f>
        <v>0</v>
      </c>
      <c r="X199" s="7">
        <v>196</v>
      </c>
      <c r="Y199" t="b">
        <f>OR(Tabla411[[#This Row],[Tiempo_lineal (ns)]]&gt;$I$508,Tabla411[[#This Row],[Tiempo_lineal (ns)]]&lt;$I$509)</f>
        <v>0</v>
      </c>
      <c r="Z199" t="b">
        <f>OR(Tabla411[[#This Row],[Tiempo_normal (ns)]]&gt;$J$508,Tabla411[[#This Row],[Tiempo_normal (ns)]]&lt;$J$509)</f>
        <v>0</v>
      </c>
      <c r="AA199" s="7">
        <v>196</v>
      </c>
      <c r="AB199" t="b">
        <f>OR(Tabla512[[#This Row],[Tiempo_lineal (ns)]]&gt;$L$508,Tabla512[[#This Row],[Tiempo_lineal (ns)]]&lt;$L$509)</f>
        <v>0</v>
      </c>
      <c r="AC199" t="b">
        <f>OR(Tabla512[[#This Row],[Tiempo_normal (ns)]]&gt;$M$508,Tabla512[[#This Row],[Tiempo_normal (ns)]]&lt;$M$509)</f>
        <v>0</v>
      </c>
      <c r="AD199" s="7">
        <v>196</v>
      </c>
      <c r="AE199" t="b">
        <f>OR(Tabla613[[#This Row],[Tiempo_lineal (ns)]]&gt;$O$508,Tabla613[[#This Row],[Tiempo_lineal (ns)]]&lt;$O$509)</f>
        <v>0</v>
      </c>
      <c r="AF199" s="6" t="b">
        <f>OR(Tabla613[[#This Row],[Tiempo_normal (ns)]]&gt;$P$508,Tabla613[[#This Row],[Tiempo_normal (ns)]]&lt;$P$509)</f>
        <v>0</v>
      </c>
    </row>
    <row r="200" spans="2:32" x14ac:dyDescent="0.3">
      <c r="B200">
        <v>197</v>
      </c>
      <c r="C200">
        <v>2889</v>
      </c>
      <c r="D200">
        <v>4435</v>
      </c>
      <c r="E200">
        <v>197</v>
      </c>
      <c r="F200">
        <v>5834</v>
      </c>
      <c r="G200">
        <v>1850</v>
      </c>
      <c r="H200">
        <v>197</v>
      </c>
      <c r="I200">
        <v>6382</v>
      </c>
      <c r="J200">
        <v>5643</v>
      </c>
      <c r="K200">
        <v>197</v>
      </c>
      <c r="L200">
        <v>10939</v>
      </c>
      <c r="M200">
        <v>7223</v>
      </c>
      <c r="N200">
        <v>197</v>
      </c>
      <c r="O200">
        <v>11991</v>
      </c>
      <c r="P200">
        <v>8003</v>
      </c>
      <c r="R200" s="5">
        <v>197</v>
      </c>
      <c r="S200" t="b">
        <f>OR(Tabla19[[#This Row],[Tiempo_lineal (ns)]]&gt;$C$508,Tabla19[[#This Row],[Tiempo_lineal (ns)]]&lt;$C$509)</f>
        <v>0</v>
      </c>
      <c r="T200" t="b">
        <f>OR(Tabla19[[#This Row],[Tiempo_normal (ns)]]&gt;$D$508,Tabla19[[#This Row],[Tiempo_normal (ns)]]&lt;$D$509)</f>
        <v>1</v>
      </c>
      <c r="U200" s="5">
        <v>197</v>
      </c>
      <c r="V200" t="b">
        <f>OR(Tabla310[[#This Row],[Tiempo_lineal (ns)]]&gt;$F$508,Tabla310[[#This Row],[Tiempo_lineal (ns)]]&lt;$F$509)</f>
        <v>0</v>
      </c>
      <c r="W200" t="b">
        <f>OR(Tabla310[[#This Row],[Tiempo_normal (ns)]]&gt;$G$508,Tabla310[[#This Row],[Tiempo_normal (ns)]]&lt;$G$509)</f>
        <v>0</v>
      </c>
      <c r="X200" s="5">
        <v>197</v>
      </c>
      <c r="Y200" t="b">
        <f>OR(Tabla411[[#This Row],[Tiempo_lineal (ns)]]&gt;$I$508,Tabla411[[#This Row],[Tiempo_lineal (ns)]]&lt;$I$509)</f>
        <v>0</v>
      </c>
      <c r="Z200" t="b">
        <f>OR(Tabla411[[#This Row],[Tiempo_normal (ns)]]&gt;$J$508,Tabla411[[#This Row],[Tiempo_normal (ns)]]&lt;$J$509)</f>
        <v>0</v>
      </c>
      <c r="AA200" s="5">
        <v>197</v>
      </c>
      <c r="AB200" t="b">
        <f>OR(Tabla512[[#This Row],[Tiempo_lineal (ns)]]&gt;$L$508,Tabla512[[#This Row],[Tiempo_lineal (ns)]]&lt;$L$509)</f>
        <v>0</v>
      </c>
      <c r="AC200" t="b">
        <f>OR(Tabla512[[#This Row],[Tiempo_normal (ns)]]&gt;$M$508,Tabla512[[#This Row],[Tiempo_normal (ns)]]&lt;$M$509)</f>
        <v>0</v>
      </c>
      <c r="AD200" s="5">
        <v>197</v>
      </c>
      <c r="AE200" t="b">
        <f>OR(Tabla613[[#This Row],[Tiempo_lineal (ns)]]&gt;$O$508,Tabla613[[#This Row],[Tiempo_lineal (ns)]]&lt;$O$509)</f>
        <v>0</v>
      </c>
      <c r="AF200" s="6" t="b">
        <f>OR(Tabla613[[#This Row],[Tiempo_normal (ns)]]&gt;$P$508,Tabla613[[#This Row],[Tiempo_normal (ns)]]&lt;$P$509)</f>
        <v>0</v>
      </c>
    </row>
    <row r="201" spans="2:32" x14ac:dyDescent="0.3">
      <c r="B201">
        <v>198</v>
      </c>
      <c r="C201">
        <v>4250</v>
      </c>
      <c r="D201">
        <v>2926</v>
      </c>
      <c r="E201">
        <v>198</v>
      </c>
      <c r="F201">
        <v>4493</v>
      </c>
      <c r="G201">
        <v>2255</v>
      </c>
      <c r="H201">
        <v>198</v>
      </c>
      <c r="I201">
        <v>9763</v>
      </c>
      <c r="J201">
        <v>4267</v>
      </c>
      <c r="K201">
        <v>198</v>
      </c>
      <c r="L201">
        <v>9197</v>
      </c>
      <c r="M201">
        <v>6572</v>
      </c>
      <c r="N201">
        <v>198</v>
      </c>
      <c r="O201">
        <v>11388</v>
      </c>
      <c r="P201">
        <v>14855</v>
      </c>
      <c r="R201" s="7">
        <v>198</v>
      </c>
      <c r="S201" t="b">
        <f>OR(Tabla19[[#This Row],[Tiempo_lineal (ns)]]&gt;$C$508,Tabla19[[#This Row],[Tiempo_lineal (ns)]]&lt;$C$509)</f>
        <v>0</v>
      </c>
      <c r="T201" t="b">
        <f>OR(Tabla19[[#This Row],[Tiempo_normal (ns)]]&gt;$D$508,Tabla19[[#This Row],[Tiempo_normal (ns)]]&lt;$D$509)</f>
        <v>0</v>
      </c>
      <c r="U201" s="7">
        <v>198</v>
      </c>
      <c r="V201" t="b">
        <f>OR(Tabla310[[#This Row],[Tiempo_lineal (ns)]]&gt;$F$508,Tabla310[[#This Row],[Tiempo_lineal (ns)]]&lt;$F$509)</f>
        <v>0</v>
      </c>
      <c r="W201" t="b">
        <f>OR(Tabla310[[#This Row],[Tiempo_normal (ns)]]&gt;$G$508,Tabla310[[#This Row],[Tiempo_normal (ns)]]&lt;$G$509)</f>
        <v>0</v>
      </c>
      <c r="X201" s="7">
        <v>198</v>
      </c>
      <c r="Y201" t="b">
        <f>OR(Tabla411[[#This Row],[Tiempo_lineal (ns)]]&gt;$I$508,Tabla411[[#This Row],[Tiempo_lineal (ns)]]&lt;$I$509)</f>
        <v>0</v>
      </c>
      <c r="Z201" t="b">
        <f>OR(Tabla411[[#This Row],[Tiempo_normal (ns)]]&gt;$J$508,Tabla411[[#This Row],[Tiempo_normal (ns)]]&lt;$J$509)</f>
        <v>0</v>
      </c>
      <c r="AA201" s="7">
        <v>198</v>
      </c>
      <c r="AB201" t="b">
        <f>OR(Tabla512[[#This Row],[Tiempo_lineal (ns)]]&gt;$L$508,Tabla512[[#This Row],[Tiempo_lineal (ns)]]&lt;$L$509)</f>
        <v>0</v>
      </c>
      <c r="AC201" t="b">
        <f>OR(Tabla512[[#This Row],[Tiempo_normal (ns)]]&gt;$M$508,Tabla512[[#This Row],[Tiempo_normal (ns)]]&lt;$M$509)</f>
        <v>0</v>
      </c>
      <c r="AD201" s="7">
        <v>198</v>
      </c>
      <c r="AE201" t="b">
        <f>OR(Tabla613[[#This Row],[Tiempo_lineal (ns)]]&gt;$O$508,Tabla613[[#This Row],[Tiempo_lineal (ns)]]&lt;$O$509)</f>
        <v>0</v>
      </c>
      <c r="AF201" s="6" t="b">
        <f>OR(Tabla613[[#This Row],[Tiempo_normal (ns)]]&gt;$P$508,Tabla613[[#This Row],[Tiempo_normal (ns)]]&lt;$P$509)</f>
        <v>1</v>
      </c>
    </row>
    <row r="202" spans="2:32" x14ac:dyDescent="0.3">
      <c r="B202">
        <v>199</v>
      </c>
      <c r="C202">
        <v>4933</v>
      </c>
      <c r="D202">
        <v>2808</v>
      </c>
      <c r="E202">
        <v>199</v>
      </c>
      <c r="F202">
        <v>4438</v>
      </c>
      <c r="G202">
        <v>7401</v>
      </c>
      <c r="H202">
        <v>199</v>
      </c>
      <c r="I202">
        <v>7882</v>
      </c>
      <c r="J202">
        <v>4324</v>
      </c>
      <c r="K202">
        <v>199</v>
      </c>
      <c r="L202">
        <v>11701</v>
      </c>
      <c r="M202">
        <v>8914</v>
      </c>
      <c r="N202">
        <v>199</v>
      </c>
      <c r="O202">
        <v>11153</v>
      </c>
      <c r="P202">
        <v>8619</v>
      </c>
      <c r="R202" s="5">
        <v>199</v>
      </c>
      <c r="S202" t="b">
        <f>OR(Tabla19[[#This Row],[Tiempo_lineal (ns)]]&gt;$C$508,Tabla19[[#This Row],[Tiempo_lineal (ns)]]&lt;$C$509)</f>
        <v>0</v>
      </c>
      <c r="T202" t="b">
        <f>OR(Tabla19[[#This Row],[Tiempo_normal (ns)]]&gt;$D$508,Tabla19[[#This Row],[Tiempo_normal (ns)]]&lt;$D$509)</f>
        <v>0</v>
      </c>
      <c r="U202" s="5">
        <v>199</v>
      </c>
      <c r="V202" t="b">
        <f>OR(Tabla310[[#This Row],[Tiempo_lineal (ns)]]&gt;$F$508,Tabla310[[#This Row],[Tiempo_lineal (ns)]]&lt;$F$509)</f>
        <v>0</v>
      </c>
      <c r="W202" t="b">
        <f>OR(Tabla310[[#This Row],[Tiempo_normal (ns)]]&gt;$G$508,Tabla310[[#This Row],[Tiempo_normal (ns)]]&lt;$G$509)</f>
        <v>1</v>
      </c>
      <c r="X202" s="5">
        <v>199</v>
      </c>
      <c r="Y202" t="b">
        <f>OR(Tabla411[[#This Row],[Tiempo_lineal (ns)]]&gt;$I$508,Tabla411[[#This Row],[Tiempo_lineal (ns)]]&lt;$I$509)</f>
        <v>0</v>
      </c>
      <c r="Z202" t="b">
        <f>OR(Tabla411[[#This Row],[Tiempo_normal (ns)]]&gt;$J$508,Tabla411[[#This Row],[Tiempo_normal (ns)]]&lt;$J$509)</f>
        <v>0</v>
      </c>
      <c r="AA202" s="5">
        <v>199</v>
      </c>
      <c r="AB202" t="b">
        <f>OR(Tabla512[[#This Row],[Tiempo_lineal (ns)]]&gt;$L$508,Tabla512[[#This Row],[Tiempo_lineal (ns)]]&lt;$L$509)</f>
        <v>0</v>
      </c>
      <c r="AC202" t="b">
        <f>OR(Tabla512[[#This Row],[Tiempo_normal (ns)]]&gt;$M$508,Tabla512[[#This Row],[Tiempo_normal (ns)]]&lt;$M$509)</f>
        <v>0</v>
      </c>
      <c r="AD202" s="5">
        <v>199</v>
      </c>
      <c r="AE202" t="b">
        <f>OR(Tabla613[[#This Row],[Tiempo_lineal (ns)]]&gt;$O$508,Tabla613[[#This Row],[Tiempo_lineal (ns)]]&lt;$O$509)</f>
        <v>0</v>
      </c>
      <c r="AF202" s="6" t="b">
        <f>OR(Tabla613[[#This Row],[Tiempo_normal (ns)]]&gt;$P$508,Tabla613[[#This Row],[Tiempo_normal (ns)]]&lt;$P$509)</f>
        <v>0</v>
      </c>
    </row>
    <row r="203" spans="2:32" x14ac:dyDescent="0.3">
      <c r="B203">
        <v>200</v>
      </c>
      <c r="C203">
        <v>4018</v>
      </c>
      <c r="D203">
        <v>1217</v>
      </c>
      <c r="E203">
        <v>200</v>
      </c>
      <c r="F203">
        <v>8909</v>
      </c>
      <c r="G203">
        <v>3093</v>
      </c>
      <c r="H203">
        <v>200</v>
      </c>
      <c r="I203">
        <v>10611</v>
      </c>
      <c r="J203">
        <v>6017</v>
      </c>
      <c r="K203">
        <v>200</v>
      </c>
      <c r="L203">
        <v>8393</v>
      </c>
      <c r="M203">
        <v>8906</v>
      </c>
      <c r="N203">
        <v>200</v>
      </c>
      <c r="O203">
        <v>20438</v>
      </c>
      <c r="P203">
        <v>7562</v>
      </c>
      <c r="R203" s="7">
        <v>200</v>
      </c>
      <c r="S203" t="b">
        <f>OR(Tabla19[[#This Row],[Tiempo_lineal (ns)]]&gt;$C$508,Tabla19[[#This Row],[Tiempo_lineal (ns)]]&lt;$C$509)</f>
        <v>0</v>
      </c>
      <c r="T203" t="b">
        <f>OR(Tabla19[[#This Row],[Tiempo_normal (ns)]]&gt;$D$508,Tabla19[[#This Row],[Tiempo_normal (ns)]]&lt;$D$509)</f>
        <v>0</v>
      </c>
      <c r="U203" s="7">
        <v>200</v>
      </c>
      <c r="V203" t="b">
        <f>OR(Tabla310[[#This Row],[Tiempo_lineal (ns)]]&gt;$F$508,Tabla310[[#This Row],[Tiempo_lineal (ns)]]&lt;$F$509)</f>
        <v>1</v>
      </c>
      <c r="W203" t="b">
        <f>OR(Tabla310[[#This Row],[Tiempo_normal (ns)]]&gt;$G$508,Tabla310[[#This Row],[Tiempo_normal (ns)]]&lt;$G$509)</f>
        <v>0</v>
      </c>
      <c r="X203" s="7">
        <v>200</v>
      </c>
      <c r="Y203" t="b">
        <f>OR(Tabla411[[#This Row],[Tiempo_lineal (ns)]]&gt;$I$508,Tabla411[[#This Row],[Tiempo_lineal (ns)]]&lt;$I$509)</f>
        <v>0</v>
      </c>
      <c r="Z203" t="b">
        <f>OR(Tabla411[[#This Row],[Tiempo_normal (ns)]]&gt;$J$508,Tabla411[[#This Row],[Tiempo_normal (ns)]]&lt;$J$509)</f>
        <v>0</v>
      </c>
      <c r="AA203" s="7">
        <v>200</v>
      </c>
      <c r="AB203" t="b">
        <f>OR(Tabla512[[#This Row],[Tiempo_lineal (ns)]]&gt;$L$508,Tabla512[[#This Row],[Tiempo_lineal (ns)]]&lt;$L$509)</f>
        <v>0</v>
      </c>
      <c r="AC203" t="b">
        <f>OR(Tabla512[[#This Row],[Tiempo_normal (ns)]]&gt;$M$508,Tabla512[[#This Row],[Tiempo_normal (ns)]]&lt;$M$509)</f>
        <v>0</v>
      </c>
      <c r="AD203" s="7">
        <v>200</v>
      </c>
      <c r="AE203" t="b">
        <f>OR(Tabla613[[#This Row],[Tiempo_lineal (ns)]]&gt;$O$508,Tabla613[[#This Row],[Tiempo_lineal (ns)]]&lt;$O$509)</f>
        <v>1</v>
      </c>
      <c r="AF203" s="6" t="b">
        <f>OR(Tabla613[[#This Row],[Tiempo_normal (ns)]]&gt;$P$508,Tabla613[[#This Row],[Tiempo_normal (ns)]]&lt;$P$509)</f>
        <v>0</v>
      </c>
    </row>
    <row r="204" spans="2:32" x14ac:dyDescent="0.3">
      <c r="B204">
        <v>201</v>
      </c>
      <c r="C204">
        <v>3359</v>
      </c>
      <c r="D204">
        <v>2607</v>
      </c>
      <c r="E204">
        <v>201</v>
      </c>
      <c r="F204">
        <v>4466</v>
      </c>
      <c r="G204">
        <v>2173</v>
      </c>
      <c r="H204">
        <v>201</v>
      </c>
      <c r="I204">
        <v>10927</v>
      </c>
      <c r="J204">
        <v>8551</v>
      </c>
      <c r="K204">
        <v>201</v>
      </c>
      <c r="L204">
        <v>18747</v>
      </c>
      <c r="M204">
        <v>8489</v>
      </c>
      <c r="N204">
        <v>201</v>
      </c>
      <c r="O204">
        <v>14307</v>
      </c>
      <c r="P204">
        <v>9633</v>
      </c>
      <c r="R204" s="5">
        <v>201</v>
      </c>
      <c r="S204" t="b">
        <f>OR(Tabla19[[#This Row],[Tiempo_lineal (ns)]]&gt;$C$508,Tabla19[[#This Row],[Tiempo_lineal (ns)]]&lt;$C$509)</f>
        <v>0</v>
      </c>
      <c r="T204" t="b">
        <f>OR(Tabla19[[#This Row],[Tiempo_normal (ns)]]&gt;$D$508,Tabla19[[#This Row],[Tiempo_normal (ns)]]&lt;$D$509)</f>
        <v>0</v>
      </c>
      <c r="U204" s="5">
        <v>201</v>
      </c>
      <c r="V204" t="b">
        <f>OR(Tabla310[[#This Row],[Tiempo_lineal (ns)]]&gt;$F$508,Tabla310[[#This Row],[Tiempo_lineal (ns)]]&lt;$F$509)</f>
        <v>0</v>
      </c>
      <c r="W204" t="b">
        <f>OR(Tabla310[[#This Row],[Tiempo_normal (ns)]]&gt;$G$508,Tabla310[[#This Row],[Tiempo_normal (ns)]]&lt;$G$509)</f>
        <v>0</v>
      </c>
      <c r="X204" s="5">
        <v>201</v>
      </c>
      <c r="Y204" t="b">
        <f>OR(Tabla411[[#This Row],[Tiempo_lineal (ns)]]&gt;$I$508,Tabla411[[#This Row],[Tiempo_lineal (ns)]]&lt;$I$509)</f>
        <v>0</v>
      </c>
      <c r="Z204" t="b">
        <f>OR(Tabla411[[#This Row],[Tiempo_normal (ns)]]&gt;$J$508,Tabla411[[#This Row],[Tiempo_normal (ns)]]&lt;$J$509)</f>
        <v>0</v>
      </c>
      <c r="AA204" s="5">
        <v>201</v>
      </c>
      <c r="AB204" t="b">
        <f>OR(Tabla512[[#This Row],[Tiempo_lineal (ns)]]&gt;$L$508,Tabla512[[#This Row],[Tiempo_lineal (ns)]]&lt;$L$509)</f>
        <v>1</v>
      </c>
      <c r="AC204" t="b">
        <f>OR(Tabla512[[#This Row],[Tiempo_normal (ns)]]&gt;$M$508,Tabla512[[#This Row],[Tiempo_normal (ns)]]&lt;$M$509)</f>
        <v>0</v>
      </c>
      <c r="AD204" s="5">
        <v>201</v>
      </c>
      <c r="AE204" t="b">
        <f>OR(Tabla613[[#This Row],[Tiempo_lineal (ns)]]&gt;$O$508,Tabla613[[#This Row],[Tiempo_lineal (ns)]]&lt;$O$509)</f>
        <v>0</v>
      </c>
      <c r="AF204" s="6" t="b">
        <f>OR(Tabla613[[#This Row],[Tiempo_normal (ns)]]&gt;$P$508,Tabla613[[#This Row],[Tiempo_normal (ns)]]&lt;$P$509)</f>
        <v>0</v>
      </c>
    </row>
    <row r="205" spans="2:32" x14ac:dyDescent="0.3">
      <c r="B205">
        <v>202</v>
      </c>
      <c r="C205">
        <v>3262</v>
      </c>
      <c r="D205">
        <v>2055</v>
      </c>
      <c r="E205">
        <v>202</v>
      </c>
      <c r="F205">
        <v>3799</v>
      </c>
      <c r="G205">
        <v>2787</v>
      </c>
      <c r="H205">
        <v>202</v>
      </c>
      <c r="I205">
        <v>9541</v>
      </c>
      <c r="J205">
        <v>7536</v>
      </c>
      <c r="K205">
        <v>202</v>
      </c>
      <c r="L205">
        <v>14520</v>
      </c>
      <c r="M205">
        <v>8429</v>
      </c>
      <c r="N205">
        <v>202</v>
      </c>
      <c r="O205">
        <v>14832</v>
      </c>
      <c r="P205">
        <v>7023</v>
      </c>
      <c r="R205" s="7">
        <v>202</v>
      </c>
      <c r="S205" t="b">
        <f>OR(Tabla19[[#This Row],[Tiempo_lineal (ns)]]&gt;$C$508,Tabla19[[#This Row],[Tiempo_lineal (ns)]]&lt;$C$509)</f>
        <v>0</v>
      </c>
      <c r="T205" t="b">
        <f>OR(Tabla19[[#This Row],[Tiempo_normal (ns)]]&gt;$D$508,Tabla19[[#This Row],[Tiempo_normal (ns)]]&lt;$D$509)</f>
        <v>0</v>
      </c>
      <c r="U205" s="7">
        <v>202</v>
      </c>
      <c r="V205" t="b">
        <f>OR(Tabla310[[#This Row],[Tiempo_lineal (ns)]]&gt;$F$508,Tabla310[[#This Row],[Tiempo_lineal (ns)]]&lt;$F$509)</f>
        <v>0</v>
      </c>
      <c r="W205" t="b">
        <f>OR(Tabla310[[#This Row],[Tiempo_normal (ns)]]&gt;$G$508,Tabla310[[#This Row],[Tiempo_normal (ns)]]&lt;$G$509)</f>
        <v>0</v>
      </c>
      <c r="X205" s="7">
        <v>202</v>
      </c>
      <c r="Y205" t="b">
        <f>OR(Tabla411[[#This Row],[Tiempo_lineal (ns)]]&gt;$I$508,Tabla411[[#This Row],[Tiempo_lineal (ns)]]&lt;$I$509)</f>
        <v>0</v>
      </c>
      <c r="Z205" t="b">
        <f>OR(Tabla411[[#This Row],[Tiempo_normal (ns)]]&gt;$J$508,Tabla411[[#This Row],[Tiempo_normal (ns)]]&lt;$J$509)</f>
        <v>0</v>
      </c>
      <c r="AA205" s="7">
        <v>202</v>
      </c>
      <c r="AB205" t="b">
        <f>OR(Tabla512[[#This Row],[Tiempo_lineal (ns)]]&gt;$L$508,Tabla512[[#This Row],[Tiempo_lineal (ns)]]&lt;$L$509)</f>
        <v>0</v>
      </c>
      <c r="AC205" t="b">
        <f>OR(Tabla512[[#This Row],[Tiempo_normal (ns)]]&gt;$M$508,Tabla512[[#This Row],[Tiempo_normal (ns)]]&lt;$M$509)</f>
        <v>0</v>
      </c>
      <c r="AD205" s="7">
        <v>202</v>
      </c>
      <c r="AE205" t="b">
        <f>OR(Tabla613[[#This Row],[Tiempo_lineal (ns)]]&gt;$O$508,Tabla613[[#This Row],[Tiempo_lineal (ns)]]&lt;$O$509)</f>
        <v>0</v>
      </c>
      <c r="AF205" s="6" t="b">
        <f>OR(Tabla613[[#This Row],[Tiempo_normal (ns)]]&gt;$P$508,Tabla613[[#This Row],[Tiempo_normal (ns)]]&lt;$P$509)</f>
        <v>0</v>
      </c>
    </row>
    <row r="206" spans="2:32" x14ac:dyDescent="0.3">
      <c r="B206">
        <v>203</v>
      </c>
      <c r="C206">
        <v>4425</v>
      </c>
      <c r="D206">
        <v>1341</v>
      </c>
      <c r="E206">
        <v>203</v>
      </c>
      <c r="F206">
        <v>4219</v>
      </c>
      <c r="G206">
        <v>2009</v>
      </c>
      <c r="H206">
        <v>203</v>
      </c>
      <c r="I206">
        <v>7249</v>
      </c>
      <c r="J206">
        <v>3925</v>
      </c>
      <c r="K206">
        <v>203</v>
      </c>
      <c r="L206">
        <v>11285</v>
      </c>
      <c r="M206">
        <v>9589</v>
      </c>
      <c r="N206">
        <v>203</v>
      </c>
      <c r="O206">
        <v>9567</v>
      </c>
      <c r="P206">
        <v>9353</v>
      </c>
      <c r="R206" s="5">
        <v>203</v>
      </c>
      <c r="S206" t="b">
        <f>OR(Tabla19[[#This Row],[Tiempo_lineal (ns)]]&gt;$C$508,Tabla19[[#This Row],[Tiempo_lineal (ns)]]&lt;$C$509)</f>
        <v>0</v>
      </c>
      <c r="T206" t="b">
        <f>OR(Tabla19[[#This Row],[Tiempo_normal (ns)]]&gt;$D$508,Tabla19[[#This Row],[Tiempo_normal (ns)]]&lt;$D$509)</f>
        <v>0</v>
      </c>
      <c r="U206" s="5">
        <v>203</v>
      </c>
      <c r="V206" t="b">
        <f>OR(Tabla310[[#This Row],[Tiempo_lineal (ns)]]&gt;$F$508,Tabla310[[#This Row],[Tiempo_lineal (ns)]]&lt;$F$509)</f>
        <v>0</v>
      </c>
      <c r="W206" t="b">
        <f>OR(Tabla310[[#This Row],[Tiempo_normal (ns)]]&gt;$G$508,Tabla310[[#This Row],[Tiempo_normal (ns)]]&lt;$G$509)</f>
        <v>0</v>
      </c>
      <c r="X206" s="5">
        <v>203</v>
      </c>
      <c r="Y206" t="b">
        <f>OR(Tabla411[[#This Row],[Tiempo_lineal (ns)]]&gt;$I$508,Tabla411[[#This Row],[Tiempo_lineal (ns)]]&lt;$I$509)</f>
        <v>0</v>
      </c>
      <c r="Z206" t="b">
        <f>OR(Tabla411[[#This Row],[Tiempo_normal (ns)]]&gt;$J$508,Tabla411[[#This Row],[Tiempo_normal (ns)]]&lt;$J$509)</f>
        <v>0</v>
      </c>
      <c r="AA206" s="5">
        <v>203</v>
      </c>
      <c r="AB206" t="b">
        <f>OR(Tabla512[[#This Row],[Tiempo_lineal (ns)]]&gt;$L$508,Tabla512[[#This Row],[Tiempo_lineal (ns)]]&lt;$L$509)</f>
        <v>0</v>
      </c>
      <c r="AC206" t="b">
        <f>OR(Tabla512[[#This Row],[Tiempo_normal (ns)]]&gt;$M$508,Tabla512[[#This Row],[Tiempo_normal (ns)]]&lt;$M$509)</f>
        <v>0</v>
      </c>
      <c r="AD206" s="5">
        <v>203</v>
      </c>
      <c r="AE206" t="b">
        <f>OR(Tabla613[[#This Row],[Tiempo_lineal (ns)]]&gt;$O$508,Tabla613[[#This Row],[Tiempo_lineal (ns)]]&lt;$O$509)</f>
        <v>0</v>
      </c>
      <c r="AF206" s="6" t="b">
        <f>OR(Tabla613[[#This Row],[Tiempo_normal (ns)]]&gt;$P$508,Tabla613[[#This Row],[Tiempo_normal (ns)]]&lt;$P$509)</f>
        <v>0</v>
      </c>
    </row>
    <row r="207" spans="2:32" x14ac:dyDescent="0.3">
      <c r="B207">
        <v>204</v>
      </c>
      <c r="C207">
        <v>4631</v>
      </c>
      <c r="D207">
        <v>1389</v>
      </c>
      <c r="E207">
        <v>204</v>
      </c>
      <c r="F207">
        <v>6125</v>
      </c>
      <c r="G207">
        <v>5224</v>
      </c>
      <c r="H207">
        <v>204</v>
      </c>
      <c r="I207">
        <v>7798</v>
      </c>
      <c r="J207">
        <v>3712</v>
      </c>
      <c r="K207">
        <v>204</v>
      </c>
      <c r="L207">
        <v>10974</v>
      </c>
      <c r="M207">
        <v>8067</v>
      </c>
      <c r="N207">
        <v>204</v>
      </c>
      <c r="O207">
        <v>9456</v>
      </c>
      <c r="P207">
        <v>5522</v>
      </c>
      <c r="R207" s="7">
        <v>204</v>
      </c>
      <c r="S207" t="b">
        <f>OR(Tabla19[[#This Row],[Tiempo_lineal (ns)]]&gt;$C$508,Tabla19[[#This Row],[Tiempo_lineal (ns)]]&lt;$C$509)</f>
        <v>0</v>
      </c>
      <c r="T207" t="b">
        <f>OR(Tabla19[[#This Row],[Tiempo_normal (ns)]]&gt;$D$508,Tabla19[[#This Row],[Tiempo_normal (ns)]]&lt;$D$509)</f>
        <v>0</v>
      </c>
      <c r="U207" s="7">
        <v>204</v>
      </c>
      <c r="V207" t="b">
        <f>OR(Tabla310[[#This Row],[Tiempo_lineal (ns)]]&gt;$F$508,Tabla310[[#This Row],[Tiempo_lineal (ns)]]&lt;$F$509)</f>
        <v>0</v>
      </c>
      <c r="W207" t="b">
        <f>OR(Tabla310[[#This Row],[Tiempo_normal (ns)]]&gt;$G$508,Tabla310[[#This Row],[Tiempo_normal (ns)]]&lt;$G$509)</f>
        <v>0</v>
      </c>
      <c r="X207" s="7">
        <v>204</v>
      </c>
      <c r="Y207" t="b">
        <f>OR(Tabla411[[#This Row],[Tiempo_lineal (ns)]]&gt;$I$508,Tabla411[[#This Row],[Tiempo_lineal (ns)]]&lt;$I$509)</f>
        <v>0</v>
      </c>
      <c r="Z207" t="b">
        <f>OR(Tabla411[[#This Row],[Tiempo_normal (ns)]]&gt;$J$508,Tabla411[[#This Row],[Tiempo_normal (ns)]]&lt;$J$509)</f>
        <v>0</v>
      </c>
      <c r="AA207" s="7">
        <v>204</v>
      </c>
      <c r="AB207" t="b">
        <f>OR(Tabla512[[#This Row],[Tiempo_lineal (ns)]]&gt;$L$508,Tabla512[[#This Row],[Tiempo_lineal (ns)]]&lt;$L$509)</f>
        <v>0</v>
      </c>
      <c r="AC207" t="b">
        <f>OR(Tabla512[[#This Row],[Tiempo_normal (ns)]]&gt;$M$508,Tabla512[[#This Row],[Tiempo_normal (ns)]]&lt;$M$509)</f>
        <v>0</v>
      </c>
      <c r="AD207" s="7">
        <v>204</v>
      </c>
      <c r="AE207" t="b">
        <f>OR(Tabla613[[#This Row],[Tiempo_lineal (ns)]]&gt;$O$508,Tabla613[[#This Row],[Tiempo_lineal (ns)]]&lt;$O$509)</f>
        <v>0</v>
      </c>
      <c r="AF207" s="6" t="b">
        <f>OR(Tabla613[[#This Row],[Tiempo_normal (ns)]]&gt;$P$508,Tabla613[[#This Row],[Tiempo_normal (ns)]]&lt;$P$509)</f>
        <v>0</v>
      </c>
    </row>
    <row r="208" spans="2:32" x14ac:dyDescent="0.3">
      <c r="B208">
        <v>205</v>
      </c>
      <c r="C208">
        <v>4909</v>
      </c>
      <c r="D208">
        <v>3289</v>
      </c>
      <c r="E208">
        <v>205</v>
      </c>
      <c r="F208">
        <v>4172</v>
      </c>
      <c r="G208">
        <v>3323</v>
      </c>
      <c r="H208">
        <v>205</v>
      </c>
      <c r="I208">
        <v>7317</v>
      </c>
      <c r="J208">
        <v>7387</v>
      </c>
      <c r="K208">
        <v>205</v>
      </c>
      <c r="L208">
        <v>21651</v>
      </c>
      <c r="M208">
        <v>5737</v>
      </c>
      <c r="N208">
        <v>205</v>
      </c>
      <c r="O208">
        <v>10078</v>
      </c>
      <c r="P208">
        <v>8288</v>
      </c>
      <c r="R208" s="5">
        <v>205</v>
      </c>
      <c r="S208" t="b">
        <f>OR(Tabla19[[#This Row],[Tiempo_lineal (ns)]]&gt;$C$508,Tabla19[[#This Row],[Tiempo_lineal (ns)]]&lt;$C$509)</f>
        <v>0</v>
      </c>
      <c r="T208" t="b">
        <f>OR(Tabla19[[#This Row],[Tiempo_normal (ns)]]&gt;$D$508,Tabla19[[#This Row],[Tiempo_normal (ns)]]&lt;$D$509)</f>
        <v>0</v>
      </c>
      <c r="U208" s="5">
        <v>205</v>
      </c>
      <c r="V208" t="b">
        <f>OR(Tabla310[[#This Row],[Tiempo_lineal (ns)]]&gt;$F$508,Tabla310[[#This Row],[Tiempo_lineal (ns)]]&lt;$F$509)</f>
        <v>0</v>
      </c>
      <c r="W208" t="b">
        <f>OR(Tabla310[[#This Row],[Tiempo_normal (ns)]]&gt;$G$508,Tabla310[[#This Row],[Tiempo_normal (ns)]]&lt;$G$509)</f>
        <v>0</v>
      </c>
      <c r="X208" s="5">
        <v>205</v>
      </c>
      <c r="Y208" t="b">
        <f>OR(Tabla411[[#This Row],[Tiempo_lineal (ns)]]&gt;$I$508,Tabla411[[#This Row],[Tiempo_lineal (ns)]]&lt;$I$509)</f>
        <v>0</v>
      </c>
      <c r="Z208" t="b">
        <f>OR(Tabla411[[#This Row],[Tiempo_normal (ns)]]&gt;$J$508,Tabla411[[#This Row],[Tiempo_normal (ns)]]&lt;$J$509)</f>
        <v>0</v>
      </c>
      <c r="AA208" s="5">
        <v>205</v>
      </c>
      <c r="AB208" t="b">
        <f>OR(Tabla512[[#This Row],[Tiempo_lineal (ns)]]&gt;$L$508,Tabla512[[#This Row],[Tiempo_lineal (ns)]]&lt;$L$509)</f>
        <v>1</v>
      </c>
      <c r="AC208" t="b">
        <f>OR(Tabla512[[#This Row],[Tiempo_normal (ns)]]&gt;$M$508,Tabla512[[#This Row],[Tiempo_normal (ns)]]&lt;$M$509)</f>
        <v>0</v>
      </c>
      <c r="AD208" s="5">
        <v>205</v>
      </c>
      <c r="AE208" t="b">
        <f>OR(Tabla613[[#This Row],[Tiempo_lineal (ns)]]&gt;$O$508,Tabla613[[#This Row],[Tiempo_lineal (ns)]]&lt;$O$509)</f>
        <v>0</v>
      </c>
      <c r="AF208" s="6" t="b">
        <f>OR(Tabla613[[#This Row],[Tiempo_normal (ns)]]&gt;$P$508,Tabla613[[#This Row],[Tiempo_normal (ns)]]&lt;$P$509)</f>
        <v>0</v>
      </c>
    </row>
    <row r="209" spans="2:32" x14ac:dyDescent="0.3">
      <c r="B209">
        <v>206</v>
      </c>
      <c r="C209">
        <v>5523</v>
      </c>
      <c r="D209">
        <v>1654</v>
      </c>
      <c r="E209">
        <v>206</v>
      </c>
      <c r="F209">
        <v>10493</v>
      </c>
      <c r="G209">
        <v>3311</v>
      </c>
      <c r="H209">
        <v>206</v>
      </c>
      <c r="I209">
        <v>9463</v>
      </c>
      <c r="J209">
        <v>8042</v>
      </c>
      <c r="K209">
        <v>206</v>
      </c>
      <c r="L209">
        <v>17295</v>
      </c>
      <c r="M209">
        <v>6852</v>
      </c>
      <c r="N209">
        <v>206</v>
      </c>
      <c r="O209">
        <v>12837</v>
      </c>
      <c r="P209">
        <v>13131</v>
      </c>
      <c r="R209" s="7">
        <v>206</v>
      </c>
      <c r="S209" t="b">
        <f>OR(Tabla19[[#This Row],[Tiempo_lineal (ns)]]&gt;$C$508,Tabla19[[#This Row],[Tiempo_lineal (ns)]]&lt;$C$509)</f>
        <v>0</v>
      </c>
      <c r="T209" t="b">
        <f>OR(Tabla19[[#This Row],[Tiempo_normal (ns)]]&gt;$D$508,Tabla19[[#This Row],[Tiempo_normal (ns)]]&lt;$D$509)</f>
        <v>0</v>
      </c>
      <c r="U209" s="7">
        <v>206</v>
      </c>
      <c r="V209" t="b">
        <f>OR(Tabla310[[#This Row],[Tiempo_lineal (ns)]]&gt;$F$508,Tabla310[[#This Row],[Tiempo_lineal (ns)]]&lt;$F$509)</f>
        <v>1</v>
      </c>
      <c r="W209" t="b">
        <f>OR(Tabla310[[#This Row],[Tiempo_normal (ns)]]&gt;$G$508,Tabla310[[#This Row],[Tiempo_normal (ns)]]&lt;$G$509)</f>
        <v>0</v>
      </c>
      <c r="X209" s="7">
        <v>206</v>
      </c>
      <c r="Y209" t="b">
        <f>OR(Tabla411[[#This Row],[Tiempo_lineal (ns)]]&gt;$I$508,Tabla411[[#This Row],[Tiempo_lineal (ns)]]&lt;$I$509)</f>
        <v>0</v>
      </c>
      <c r="Z209" t="b">
        <f>OR(Tabla411[[#This Row],[Tiempo_normal (ns)]]&gt;$J$508,Tabla411[[#This Row],[Tiempo_normal (ns)]]&lt;$J$509)</f>
        <v>0</v>
      </c>
      <c r="AA209" s="7">
        <v>206</v>
      </c>
      <c r="AB209" t="b">
        <f>OR(Tabla512[[#This Row],[Tiempo_lineal (ns)]]&gt;$L$508,Tabla512[[#This Row],[Tiempo_lineal (ns)]]&lt;$L$509)</f>
        <v>1</v>
      </c>
      <c r="AC209" t="b">
        <f>OR(Tabla512[[#This Row],[Tiempo_normal (ns)]]&gt;$M$508,Tabla512[[#This Row],[Tiempo_normal (ns)]]&lt;$M$509)</f>
        <v>0</v>
      </c>
      <c r="AD209" s="7">
        <v>206</v>
      </c>
      <c r="AE209" t="b">
        <f>OR(Tabla613[[#This Row],[Tiempo_lineal (ns)]]&gt;$O$508,Tabla613[[#This Row],[Tiempo_lineal (ns)]]&lt;$O$509)</f>
        <v>0</v>
      </c>
      <c r="AF209" s="6" t="b">
        <f>OR(Tabla613[[#This Row],[Tiempo_normal (ns)]]&gt;$P$508,Tabla613[[#This Row],[Tiempo_normal (ns)]]&lt;$P$509)</f>
        <v>1</v>
      </c>
    </row>
    <row r="210" spans="2:32" x14ac:dyDescent="0.3">
      <c r="B210">
        <v>207</v>
      </c>
      <c r="C210">
        <v>3897</v>
      </c>
      <c r="D210">
        <v>2542</v>
      </c>
      <c r="E210">
        <v>207</v>
      </c>
      <c r="F210">
        <v>3648</v>
      </c>
      <c r="G210">
        <v>2202</v>
      </c>
      <c r="H210">
        <v>207</v>
      </c>
      <c r="I210">
        <v>8056</v>
      </c>
      <c r="J210">
        <v>8095</v>
      </c>
      <c r="K210">
        <v>207</v>
      </c>
      <c r="L210">
        <v>12727</v>
      </c>
      <c r="M210">
        <v>8732</v>
      </c>
      <c r="N210">
        <v>207</v>
      </c>
      <c r="O210">
        <v>10533</v>
      </c>
      <c r="P210">
        <v>7283</v>
      </c>
      <c r="R210" s="5">
        <v>207</v>
      </c>
      <c r="S210" t="b">
        <f>OR(Tabla19[[#This Row],[Tiempo_lineal (ns)]]&gt;$C$508,Tabla19[[#This Row],[Tiempo_lineal (ns)]]&lt;$C$509)</f>
        <v>0</v>
      </c>
      <c r="T210" t="b">
        <f>OR(Tabla19[[#This Row],[Tiempo_normal (ns)]]&gt;$D$508,Tabla19[[#This Row],[Tiempo_normal (ns)]]&lt;$D$509)</f>
        <v>0</v>
      </c>
      <c r="U210" s="5">
        <v>207</v>
      </c>
      <c r="V210" t="b">
        <f>OR(Tabla310[[#This Row],[Tiempo_lineal (ns)]]&gt;$F$508,Tabla310[[#This Row],[Tiempo_lineal (ns)]]&lt;$F$509)</f>
        <v>0</v>
      </c>
      <c r="W210" t="b">
        <f>OR(Tabla310[[#This Row],[Tiempo_normal (ns)]]&gt;$G$508,Tabla310[[#This Row],[Tiempo_normal (ns)]]&lt;$G$509)</f>
        <v>0</v>
      </c>
      <c r="X210" s="5">
        <v>207</v>
      </c>
      <c r="Y210" t="b">
        <f>OR(Tabla411[[#This Row],[Tiempo_lineal (ns)]]&gt;$I$508,Tabla411[[#This Row],[Tiempo_lineal (ns)]]&lt;$I$509)</f>
        <v>0</v>
      </c>
      <c r="Z210" t="b">
        <f>OR(Tabla411[[#This Row],[Tiempo_normal (ns)]]&gt;$J$508,Tabla411[[#This Row],[Tiempo_normal (ns)]]&lt;$J$509)</f>
        <v>0</v>
      </c>
      <c r="AA210" s="5">
        <v>207</v>
      </c>
      <c r="AB210" t="b">
        <f>OR(Tabla512[[#This Row],[Tiempo_lineal (ns)]]&gt;$L$508,Tabla512[[#This Row],[Tiempo_lineal (ns)]]&lt;$L$509)</f>
        <v>0</v>
      </c>
      <c r="AC210" t="b">
        <f>OR(Tabla512[[#This Row],[Tiempo_normal (ns)]]&gt;$M$508,Tabla512[[#This Row],[Tiempo_normal (ns)]]&lt;$M$509)</f>
        <v>0</v>
      </c>
      <c r="AD210" s="5">
        <v>207</v>
      </c>
      <c r="AE210" t="b">
        <f>OR(Tabla613[[#This Row],[Tiempo_lineal (ns)]]&gt;$O$508,Tabla613[[#This Row],[Tiempo_lineal (ns)]]&lt;$O$509)</f>
        <v>0</v>
      </c>
      <c r="AF210" s="6" t="b">
        <f>OR(Tabla613[[#This Row],[Tiempo_normal (ns)]]&gt;$P$508,Tabla613[[#This Row],[Tiempo_normal (ns)]]&lt;$P$509)</f>
        <v>0</v>
      </c>
    </row>
    <row r="211" spans="2:32" x14ac:dyDescent="0.3">
      <c r="B211">
        <v>208</v>
      </c>
      <c r="C211">
        <v>4115</v>
      </c>
      <c r="D211">
        <v>1169</v>
      </c>
      <c r="E211">
        <v>208</v>
      </c>
      <c r="F211">
        <v>3649</v>
      </c>
      <c r="G211">
        <v>2418</v>
      </c>
      <c r="H211">
        <v>208</v>
      </c>
      <c r="I211">
        <v>8456</v>
      </c>
      <c r="J211">
        <v>4859</v>
      </c>
      <c r="K211">
        <v>208</v>
      </c>
      <c r="L211">
        <v>16954</v>
      </c>
      <c r="M211">
        <v>7845</v>
      </c>
      <c r="N211">
        <v>208</v>
      </c>
      <c r="O211">
        <v>9704</v>
      </c>
      <c r="P211">
        <v>6675</v>
      </c>
      <c r="R211" s="7">
        <v>208</v>
      </c>
      <c r="S211" t="b">
        <f>OR(Tabla19[[#This Row],[Tiempo_lineal (ns)]]&gt;$C$508,Tabla19[[#This Row],[Tiempo_lineal (ns)]]&lt;$C$509)</f>
        <v>0</v>
      </c>
      <c r="T211" t="b">
        <f>OR(Tabla19[[#This Row],[Tiempo_normal (ns)]]&gt;$D$508,Tabla19[[#This Row],[Tiempo_normal (ns)]]&lt;$D$509)</f>
        <v>0</v>
      </c>
      <c r="U211" s="7">
        <v>208</v>
      </c>
      <c r="V211" t="b">
        <f>OR(Tabla310[[#This Row],[Tiempo_lineal (ns)]]&gt;$F$508,Tabla310[[#This Row],[Tiempo_lineal (ns)]]&lt;$F$509)</f>
        <v>0</v>
      </c>
      <c r="W211" t="b">
        <f>OR(Tabla310[[#This Row],[Tiempo_normal (ns)]]&gt;$G$508,Tabla310[[#This Row],[Tiempo_normal (ns)]]&lt;$G$509)</f>
        <v>0</v>
      </c>
      <c r="X211" s="7">
        <v>208</v>
      </c>
      <c r="Y211" t="b">
        <f>OR(Tabla411[[#This Row],[Tiempo_lineal (ns)]]&gt;$I$508,Tabla411[[#This Row],[Tiempo_lineal (ns)]]&lt;$I$509)</f>
        <v>0</v>
      </c>
      <c r="Z211" t="b">
        <f>OR(Tabla411[[#This Row],[Tiempo_normal (ns)]]&gt;$J$508,Tabla411[[#This Row],[Tiempo_normal (ns)]]&lt;$J$509)</f>
        <v>0</v>
      </c>
      <c r="AA211" s="7">
        <v>208</v>
      </c>
      <c r="AB211" t="b">
        <f>OR(Tabla512[[#This Row],[Tiempo_lineal (ns)]]&gt;$L$508,Tabla512[[#This Row],[Tiempo_lineal (ns)]]&lt;$L$509)</f>
        <v>1</v>
      </c>
      <c r="AC211" t="b">
        <f>OR(Tabla512[[#This Row],[Tiempo_normal (ns)]]&gt;$M$508,Tabla512[[#This Row],[Tiempo_normal (ns)]]&lt;$M$509)</f>
        <v>0</v>
      </c>
      <c r="AD211" s="7">
        <v>208</v>
      </c>
      <c r="AE211" t="b">
        <f>OR(Tabla613[[#This Row],[Tiempo_lineal (ns)]]&gt;$O$508,Tabla613[[#This Row],[Tiempo_lineal (ns)]]&lt;$O$509)</f>
        <v>0</v>
      </c>
      <c r="AF211" s="6" t="b">
        <f>OR(Tabla613[[#This Row],[Tiempo_normal (ns)]]&gt;$P$508,Tabla613[[#This Row],[Tiempo_normal (ns)]]&lt;$P$509)</f>
        <v>0</v>
      </c>
    </row>
    <row r="212" spans="2:32" x14ac:dyDescent="0.3">
      <c r="B212">
        <v>209</v>
      </c>
      <c r="C212">
        <v>3564</v>
      </c>
      <c r="D212">
        <v>1826</v>
      </c>
      <c r="E212">
        <v>209</v>
      </c>
      <c r="F212">
        <v>3503</v>
      </c>
      <c r="G212">
        <v>3514</v>
      </c>
      <c r="H212">
        <v>209</v>
      </c>
      <c r="I212">
        <v>8488</v>
      </c>
      <c r="J212">
        <v>9197</v>
      </c>
      <c r="K212">
        <v>209</v>
      </c>
      <c r="L212">
        <v>10647</v>
      </c>
      <c r="M212">
        <v>7895</v>
      </c>
      <c r="N212">
        <v>209</v>
      </c>
      <c r="O212">
        <v>12196</v>
      </c>
      <c r="P212">
        <v>7765</v>
      </c>
      <c r="R212" s="5">
        <v>209</v>
      </c>
      <c r="S212" t="b">
        <f>OR(Tabla19[[#This Row],[Tiempo_lineal (ns)]]&gt;$C$508,Tabla19[[#This Row],[Tiempo_lineal (ns)]]&lt;$C$509)</f>
        <v>0</v>
      </c>
      <c r="T212" t="b">
        <f>OR(Tabla19[[#This Row],[Tiempo_normal (ns)]]&gt;$D$508,Tabla19[[#This Row],[Tiempo_normal (ns)]]&lt;$D$509)</f>
        <v>0</v>
      </c>
      <c r="U212" s="5">
        <v>209</v>
      </c>
      <c r="V212" t="b">
        <f>OR(Tabla310[[#This Row],[Tiempo_lineal (ns)]]&gt;$F$508,Tabla310[[#This Row],[Tiempo_lineal (ns)]]&lt;$F$509)</f>
        <v>0</v>
      </c>
      <c r="W212" t="b">
        <f>OR(Tabla310[[#This Row],[Tiempo_normal (ns)]]&gt;$G$508,Tabla310[[#This Row],[Tiempo_normal (ns)]]&lt;$G$509)</f>
        <v>0</v>
      </c>
      <c r="X212" s="5">
        <v>209</v>
      </c>
      <c r="Y212" t="b">
        <f>OR(Tabla411[[#This Row],[Tiempo_lineal (ns)]]&gt;$I$508,Tabla411[[#This Row],[Tiempo_lineal (ns)]]&lt;$I$509)</f>
        <v>0</v>
      </c>
      <c r="Z212" t="b">
        <f>OR(Tabla411[[#This Row],[Tiempo_normal (ns)]]&gt;$J$508,Tabla411[[#This Row],[Tiempo_normal (ns)]]&lt;$J$509)</f>
        <v>0</v>
      </c>
      <c r="AA212" s="5">
        <v>209</v>
      </c>
      <c r="AB212" t="b">
        <f>OR(Tabla512[[#This Row],[Tiempo_lineal (ns)]]&gt;$L$508,Tabla512[[#This Row],[Tiempo_lineal (ns)]]&lt;$L$509)</f>
        <v>0</v>
      </c>
      <c r="AC212" t="b">
        <f>OR(Tabla512[[#This Row],[Tiempo_normal (ns)]]&gt;$M$508,Tabla512[[#This Row],[Tiempo_normal (ns)]]&lt;$M$509)</f>
        <v>0</v>
      </c>
      <c r="AD212" s="5">
        <v>209</v>
      </c>
      <c r="AE212" t="b">
        <f>OR(Tabla613[[#This Row],[Tiempo_lineal (ns)]]&gt;$O$508,Tabla613[[#This Row],[Tiempo_lineal (ns)]]&lt;$O$509)</f>
        <v>0</v>
      </c>
      <c r="AF212" s="6" t="b">
        <f>OR(Tabla613[[#This Row],[Tiempo_normal (ns)]]&gt;$P$508,Tabla613[[#This Row],[Tiempo_normal (ns)]]&lt;$P$509)</f>
        <v>0</v>
      </c>
    </row>
    <row r="213" spans="2:32" x14ac:dyDescent="0.3">
      <c r="B213">
        <v>210</v>
      </c>
      <c r="C213">
        <v>3036</v>
      </c>
      <c r="D213">
        <v>2342</v>
      </c>
      <c r="E213">
        <v>210</v>
      </c>
      <c r="F213">
        <v>5229</v>
      </c>
      <c r="G213">
        <v>3635</v>
      </c>
      <c r="H213">
        <v>210</v>
      </c>
      <c r="I213">
        <v>11893</v>
      </c>
      <c r="J213">
        <v>4288</v>
      </c>
      <c r="K213">
        <v>210</v>
      </c>
      <c r="L213">
        <v>12210</v>
      </c>
      <c r="M213">
        <v>8479</v>
      </c>
      <c r="N213">
        <v>210</v>
      </c>
      <c r="O213">
        <v>11059</v>
      </c>
      <c r="P213">
        <v>7415</v>
      </c>
      <c r="R213" s="7">
        <v>210</v>
      </c>
      <c r="S213" t="b">
        <f>OR(Tabla19[[#This Row],[Tiempo_lineal (ns)]]&gt;$C$508,Tabla19[[#This Row],[Tiempo_lineal (ns)]]&lt;$C$509)</f>
        <v>0</v>
      </c>
      <c r="T213" t="b">
        <f>OR(Tabla19[[#This Row],[Tiempo_normal (ns)]]&gt;$D$508,Tabla19[[#This Row],[Tiempo_normal (ns)]]&lt;$D$509)</f>
        <v>0</v>
      </c>
      <c r="U213" s="7">
        <v>210</v>
      </c>
      <c r="V213" t="b">
        <f>OR(Tabla310[[#This Row],[Tiempo_lineal (ns)]]&gt;$F$508,Tabla310[[#This Row],[Tiempo_lineal (ns)]]&lt;$F$509)</f>
        <v>0</v>
      </c>
      <c r="W213" t="b">
        <f>OR(Tabla310[[#This Row],[Tiempo_normal (ns)]]&gt;$G$508,Tabla310[[#This Row],[Tiempo_normal (ns)]]&lt;$G$509)</f>
        <v>0</v>
      </c>
      <c r="X213" s="7">
        <v>210</v>
      </c>
      <c r="Y213" t="b">
        <f>OR(Tabla411[[#This Row],[Tiempo_lineal (ns)]]&gt;$I$508,Tabla411[[#This Row],[Tiempo_lineal (ns)]]&lt;$I$509)</f>
        <v>0</v>
      </c>
      <c r="Z213" t="b">
        <f>OR(Tabla411[[#This Row],[Tiempo_normal (ns)]]&gt;$J$508,Tabla411[[#This Row],[Tiempo_normal (ns)]]&lt;$J$509)</f>
        <v>0</v>
      </c>
      <c r="AA213" s="7">
        <v>210</v>
      </c>
      <c r="AB213" t="b">
        <f>OR(Tabla512[[#This Row],[Tiempo_lineal (ns)]]&gt;$L$508,Tabla512[[#This Row],[Tiempo_lineal (ns)]]&lt;$L$509)</f>
        <v>0</v>
      </c>
      <c r="AC213" t="b">
        <f>OR(Tabla512[[#This Row],[Tiempo_normal (ns)]]&gt;$M$508,Tabla512[[#This Row],[Tiempo_normal (ns)]]&lt;$M$509)</f>
        <v>0</v>
      </c>
      <c r="AD213" s="7">
        <v>210</v>
      </c>
      <c r="AE213" t="b">
        <f>OR(Tabla613[[#This Row],[Tiempo_lineal (ns)]]&gt;$O$508,Tabla613[[#This Row],[Tiempo_lineal (ns)]]&lt;$O$509)</f>
        <v>0</v>
      </c>
      <c r="AF213" s="6" t="b">
        <f>OR(Tabla613[[#This Row],[Tiempo_normal (ns)]]&gt;$P$508,Tabla613[[#This Row],[Tiempo_normal (ns)]]&lt;$P$509)</f>
        <v>0</v>
      </c>
    </row>
    <row r="214" spans="2:32" x14ac:dyDescent="0.3">
      <c r="B214">
        <v>211</v>
      </c>
      <c r="C214">
        <v>3682</v>
      </c>
      <c r="D214">
        <v>1241</v>
      </c>
      <c r="E214">
        <v>211</v>
      </c>
      <c r="F214">
        <v>8697</v>
      </c>
      <c r="G214">
        <v>1904</v>
      </c>
      <c r="H214">
        <v>211</v>
      </c>
      <c r="I214">
        <v>7848</v>
      </c>
      <c r="J214">
        <v>5148</v>
      </c>
      <c r="K214">
        <v>211</v>
      </c>
      <c r="L214">
        <v>8870</v>
      </c>
      <c r="M214">
        <v>9383</v>
      </c>
      <c r="N214">
        <v>211</v>
      </c>
      <c r="O214">
        <v>10771</v>
      </c>
      <c r="P214">
        <v>31531</v>
      </c>
      <c r="R214" s="5">
        <v>211</v>
      </c>
      <c r="S214" t="b">
        <f>OR(Tabla19[[#This Row],[Tiempo_lineal (ns)]]&gt;$C$508,Tabla19[[#This Row],[Tiempo_lineal (ns)]]&lt;$C$509)</f>
        <v>0</v>
      </c>
      <c r="T214" t="b">
        <f>OR(Tabla19[[#This Row],[Tiempo_normal (ns)]]&gt;$D$508,Tabla19[[#This Row],[Tiempo_normal (ns)]]&lt;$D$509)</f>
        <v>0</v>
      </c>
      <c r="U214" s="5">
        <v>211</v>
      </c>
      <c r="V214" t="b">
        <f>OR(Tabla310[[#This Row],[Tiempo_lineal (ns)]]&gt;$F$508,Tabla310[[#This Row],[Tiempo_lineal (ns)]]&lt;$F$509)</f>
        <v>1</v>
      </c>
      <c r="W214" t="b">
        <f>OR(Tabla310[[#This Row],[Tiempo_normal (ns)]]&gt;$G$508,Tabla310[[#This Row],[Tiempo_normal (ns)]]&lt;$G$509)</f>
        <v>0</v>
      </c>
      <c r="X214" s="5">
        <v>211</v>
      </c>
      <c r="Y214" t="b">
        <f>OR(Tabla411[[#This Row],[Tiempo_lineal (ns)]]&gt;$I$508,Tabla411[[#This Row],[Tiempo_lineal (ns)]]&lt;$I$509)</f>
        <v>0</v>
      </c>
      <c r="Z214" t="b">
        <f>OR(Tabla411[[#This Row],[Tiempo_normal (ns)]]&gt;$J$508,Tabla411[[#This Row],[Tiempo_normal (ns)]]&lt;$J$509)</f>
        <v>0</v>
      </c>
      <c r="AA214" s="5">
        <v>211</v>
      </c>
      <c r="AB214" t="b">
        <f>OR(Tabla512[[#This Row],[Tiempo_lineal (ns)]]&gt;$L$508,Tabla512[[#This Row],[Tiempo_lineal (ns)]]&lt;$L$509)</f>
        <v>0</v>
      </c>
      <c r="AC214" t="b">
        <f>OR(Tabla512[[#This Row],[Tiempo_normal (ns)]]&gt;$M$508,Tabla512[[#This Row],[Tiempo_normal (ns)]]&lt;$M$509)</f>
        <v>0</v>
      </c>
      <c r="AD214" s="5">
        <v>211</v>
      </c>
      <c r="AE214" t="b">
        <f>OR(Tabla613[[#This Row],[Tiempo_lineal (ns)]]&gt;$O$508,Tabla613[[#This Row],[Tiempo_lineal (ns)]]&lt;$O$509)</f>
        <v>0</v>
      </c>
      <c r="AF214" s="6" t="b">
        <f>OR(Tabla613[[#This Row],[Tiempo_normal (ns)]]&gt;$P$508,Tabla613[[#This Row],[Tiempo_normal (ns)]]&lt;$P$509)</f>
        <v>1</v>
      </c>
    </row>
    <row r="215" spans="2:32" x14ac:dyDescent="0.3">
      <c r="B215">
        <v>212</v>
      </c>
      <c r="C215">
        <v>3375</v>
      </c>
      <c r="D215">
        <v>1091</v>
      </c>
      <c r="E215">
        <v>212</v>
      </c>
      <c r="F215">
        <v>4486</v>
      </c>
      <c r="G215">
        <v>2010</v>
      </c>
      <c r="H215">
        <v>212</v>
      </c>
      <c r="I215">
        <v>12111</v>
      </c>
      <c r="J215">
        <v>4444</v>
      </c>
      <c r="K215">
        <v>212</v>
      </c>
      <c r="L215">
        <v>10794</v>
      </c>
      <c r="M215">
        <v>8604</v>
      </c>
      <c r="N215">
        <v>212</v>
      </c>
      <c r="O215">
        <v>10524</v>
      </c>
      <c r="P215">
        <v>6525</v>
      </c>
      <c r="R215" s="7">
        <v>212</v>
      </c>
      <c r="S215" t="b">
        <f>OR(Tabla19[[#This Row],[Tiempo_lineal (ns)]]&gt;$C$508,Tabla19[[#This Row],[Tiempo_lineal (ns)]]&lt;$C$509)</f>
        <v>0</v>
      </c>
      <c r="T215" t="b">
        <f>OR(Tabla19[[#This Row],[Tiempo_normal (ns)]]&gt;$D$508,Tabla19[[#This Row],[Tiempo_normal (ns)]]&lt;$D$509)</f>
        <v>0</v>
      </c>
      <c r="U215" s="7">
        <v>212</v>
      </c>
      <c r="V215" t="b">
        <f>OR(Tabla310[[#This Row],[Tiempo_lineal (ns)]]&gt;$F$508,Tabla310[[#This Row],[Tiempo_lineal (ns)]]&lt;$F$509)</f>
        <v>0</v>
      </c>
      <c r="W215" t="b">
        <f>OR(Tabla310[[#This Row],[Tiempo_normal (ns)]]&gt;$G$508,Tabla310[[#This Row],[Tiempo_normal (ns)]]&lt;$G$509)</f>
        <v>0</v>
      </c>
      <c r="X215" s="7">
        <v>212</v>
      </c>
      <c r="Y215" t="b">
        <f>OR(Tabla411[[#This Row],[Tiempo_lineal (ns)]]&gt;$I$508,Tabla411[[#This Row],[Tiempo_lineal (ns)]]&lt;$I$509)</f>
        <v>0</v>
      </c>
      <c r="Z215" t="b">
        <f>OR(Tabla411[[#This Row],[Tiempo_normal (ns)]]&gt;$J$508,Tabla411[[#This Row],[Tiempo_normal (ns)]]&lt;$J$509)</f>
        <v>0</v>
      </c>
      <c r="AA215" s="7">
        <v>212</v>
      </c>
      <c r="AB215" t="b">
        <f>OR(Tabla512[[#This Row],[Tiempo_lineal (ns)]]&gt;$L$508,Tabla512[[#This Row],[Tiempo_lineal (ns)]]&lt;$L$509)</f>
        <v>0</v>
      </c>
      <c r="AC215" t="b">
        <f>OR(Tabla512[[#This Row],[Tiempo_normal (ns)]]&gt;$M$508,Tabla512[[#This Row],[Tiempo_normal (ns)]]&lt;$M$509)</f>
        <v>0</v>
      </c>
      <c r="AD215" s="7">
        <v>212</v>
      </c>
      <c r="AE215" t="b">
        <f>OR(Tabla613[[#This Row],[Tiempo_lineal (ns)]]&gt;$O$508,Tabla613[[#This Row],[Tiempo_lineal (ns)]]&lt;$O$509)</f>
        <v>0</v>
      </c>
      <c r="AF215" s="6" t="b">
        <f>OR(Tabla613[[#This Row],[Tiempo_normal (ns)]]&gt;$P$508,Tabla613[[#This Row],[Tiempo_normal (ns)]]&lt;$P$509)</f>
        <v>0</v>
      </c>
    </row>
    <row r="216" spans="2:32" x14ac:dyDescent="0.3">
      <c r="B216">
        <v>213</v>
      </c>
      <c r="C216">
        <v>3221</v>
      </c>
      <c r="D216">
        <v>1976</v>
      </c>
      <c r="E216">
        <v>213</v>
      </c>
      <c r="F216">
        <v>4732</v>
      </c>
      <c r="G216">
        <v>1732</v>
      </c>
      <c r="H216">
        <v>213</v>
      </c>
      <c r="I216">
        <v>11090</v>
      </c>
      <c r="J216">
        <v>7024</v>
      </c>
      <c r="K216">
        <v>213</v>
      </c>
      <c r="L216">
        <v>12151</v>
      </c>
      <c r="M216">
        <v>6324</v>
      </c>
      <c r="N216">
        <v>213</v>
      </c>
      <c r="O216">
        <v>16731</v>
      </c>
      <c r="P216">
        <v>5497</v>
      </c>
      <c r="R216" s="5">
        <v>213</v>
      </c>
      <c r="S216" t="b">
        <f>OR(Tabla19[[#This Row],[Tiempo_lineal (ns)]]&gt;$C$508,Tabla19[[#This Row],[Tiempo_lineal (ns)]]&lt;$C$509)</f>
        <v>0</v>
      </c>
      <c r="T216" t="b">
        <f>OR(Tabla19[[#This Row],[Tiempo_normal (ns)]]&gt;$D$508,Tabla19[[#This Row],[Tiempo_normal (ns)]]&lt;$D$509)</f>
        <v>0</v>
      </c>
      <c r="U216" s="5">
        <v>213</v>
      </c>
      <c r="V216" t="b">
        <f>OR(Tabla310[[#This Row],[Tiempo_lineal (ns)]]&gt;$F$508,Tabla310[[#This Row],[Tiempo_lineal (ns)]]&lt;$F$509)</f>
        <v>0</v>
      </c>
      <c r="W216" t="b">
        <f>OR(Tabla310[[#This Row],[Tiempo_normal (ns)]]&gt;$G$508,Tabla310[[#This Row],[Tiempo_normal (ns)]]&lt;$G$509)</f>
        <v>0</v>
      </c>
      <c r="X216" s="5">
        <v>213</v>
      </c>
      <c r="Y216" t="b">
        <f>OR(Tabla411[[#This Row],[Tiempo_lineal (ns)]]&gt;$I$508,Tabla411[[#This Row],[Tiempo_lineal (ns)]]&lt;$I$509)</f>
        <v>0</v>
      </c>
      <c r="Z216" t="b">
        <f>OR(Tabla411[[#This Row],[Tiempo_normal (ns)]]&gt;$J$508,Tabla411[[#This Row],[Tiempo_normal (ns)]]&lt;$J$509)</f>
        <v>0</v>
      </c>
      <c r="AA216" s="5">
        <v>213</v>
      </c>
      <c r="AB216" t="b">
        <f>OR(Tabla512[[#This Row],[Tiempo_lineal (ns)]]&gt;$L$508,Tabla512[[#This Row],[Tiempo_lineal (ns)]]&lt;$L$509)</f>
        <v>0</v>
      </c>
      <c r="AC216" t="b">
        <f>OR(Tabla512[[#This Row],[Tiempo_normal (ns)]]&gt;$M$508,Tabla512[[#This Row],[Tiempo_normal (ns)]]&lt;$M$509)</f>
        <v>0</v>
      </c>
      <c r="AD216" s="5">
        <v>213</v>
      </c>
      <c r="AE216" t="b">
        <f>OR(Tabla613[[#This Row],[Tiempo_lineal (ns)]]&gt;$O$508,Tabla613[[#This Row],[Tiempo_lineal (ns)]]&lt;$O$509)</f>
        <v>1</v>
      </c>
      <c r="AF216" s="6" t="b">
        <f>OR(Tabla613[[#This Row],[Tiempo_normal (ns)]]&gt;$P$508,Tabla613[[#This Row],[Tiempo_normal (ns)]]&lt;$P$509)</f>
        <v>0</v>
      </c>
    </row>
    <row r="217" spans="2:32" x14ac:dyDescent="0.3">
      <c r="B217">
        <v>214</v>
      </c>
      <c r="C217">
        <v>4015</v>
      </c>
      <c r="D217">
        <v>1881</v>
      </c>
      <c r="E217">
        <v>214</v>
      </c>
      <c r="F217">
        <v>5277</v>
      </c>
      <c r="G217">
        <v>1993</v>
      </c>
      <c r="H217">
        <v>214</v>
      </c>
      <c r="I217">
        <v>9500</v>
      </c>
      <c r="J217">
        <v>5210</v>
      </c>
      <c r="K217">
        <v>214</v>
      </c>
      <c r="L217">
        <v>9350</v>
      </c>
      <c r="M217">
        <v>6255</v>
      </c>
      <c r="N217">
        <v>214</v>
      </c>
      <c r="O217">
        <v>15869</v>
      </c>
      <c r="P217">
        <v>5745</v>
      </c>
      <c r="R217" s="7">
        <v>214</v>
      </c>
      <c r="S217" t="b">
        <f>OR(Tabla19[[#This Row],[Tiempo_lineal (ns)]]&gt;$C$508,Tabla19[[#This Row],[Tiempo_lineal (ns)]]&lt;$C$509)</f>
        <v>0</v>
      </c>
      <c r="T217" t="b">
        <f>OR(Tabla19[[#This Row],[Tiempo_normal (ns)]]&gt;$D$508,Tabla19[[#This Row],[Tiempo_normal (ns)]]&lt;$D$509)</f>
        <v>0</v>
      </c>
      <c r="U217" s="7">
        <v>214</v>
      </c>
      <c r="V217" t="b">
        <f>OR(Tabla310[[#This Row],[Tiempo_lineal (ns)]]&gt;$F$508,Tabla310[[#This Row],[Tiempo_lineal (ns)]]&lt;$F$509)</f>
        <v>0</v>
      </c>
      <c r="W217" t="b">
        <f>OR(Tabla310[[#This Row],[Tiempo_normal (ns)]]&gt;$G$508,Tabla310[[#This Row],[Tiempo_normal (ns)]]&lt;$G$509)</f>
        <v>0</v>
      </c>
      <c r="X217" s="7">
        <v>214</v>
      </c>
      <c r="Y217" t="b">
        <f>OR(Tabla411[[#This Row],[Tiempo_lineal (ns)]]&gt;$I$508,Tabla411[[#This Row],[Tiempo_lineal (ns)]]&lt;$I$509)</f>
        <v>0</v>
      </c>
      <c r="Z217" t="b">
        <f>OR(Tabla411[[#This Row],[Tiempo_normal (ns)]]&gt;$J$508,Tabla411[[#This Row],[Tiempo_normal (ns)]]&lt;$J$509)</f>
        <v>0</v>
      </c>
      <c r="AA217" s="7">
        <v>214</v>
      </c>
      <c r="AB217" t="b">
        <f>OR(Tabla512[[#This Row],[Tiempo_lineal (ns)]]&gt;$L$508,Tabla512[[#This Row],[Tiempo_lineal (ns)]]&lt;$L$509)</f>
        <v>0</v>
      </c>
      <c r="AC217" t="b">
        <f>OR(Tabla512[[#This Row],[Tiempo_normal (ns)]]&gt;$M$508,Tabla512[[#This Row],[Tiempo_normal (ns)]]&lt;$M$509)</f>
        <v>0</v>
      </c>
      <c r="AD217" s="7">
        <v>214</v>
      </c>
      <c r="AE217" t="b">
        <f>OR(Tabla613[[#This Row],[Tiempo_lineal (ns)]]&gt;$O$508,Tabla613[[#This Row],[Tiempo_lineal (ns)]]&lt;$O$509)</f>
        <v>0</v>
      </c>
      <c r="AF217" s="6" t="b">
        <f>OR(Tabla613[[#This Row],[Tiempo_normal (ns)]]&gt;$P$508,Tabla613[[#This Row],[Tiempo_normal (ns)]]&lt;$P$509)</f>
        <v>0</v>
      </c>
    </row>
    <row r="218" spans="2:32" x14ac:dyDescent="0.3">
      <c r="B218">
        <v>215</v>
      </c>
      <c r="C218">
        <v>3111</v>
      </c>
      <c r="D218">
        <v>2103</v>
      </c>
      <c r="E218">
        <v>215</v>
      </c>
      <c r="F218">
        <v>11036</v>
      </c>
      <c r="G218">
        <v>4266</v>
      </c>
      <c r="H218">
        <v>215</v>
      </c>
      <c r="I218">
        <v>6715</v>
      </c>
      <c r="J218">
        <v>4845</v>
      </c>
      <c r="K218">
        <v>215</v>
      </c>
      <c r="L218">
        <v>12905</v>
      </c>
      <c r="M218">
        <v>7861</v>
      </c>
      <c r="N218">
        <v>215</v>
      </c>
      <c r="O218">
        <v>10924</v>
      </c>
      <c r="P218">
        <v>6201</v>
      </c>
      <c r="R218" s="5">
        <v>215</v>
      </c>
      <c r="S218" t="b">
        <f>OR(Tabla19[[#This Row],[Tiempo_lineal (ns)]]&gt;$C$508,Tabla19[[#This Row],[Tiempo_lineal (ns)]]&lt;$C$509)</f>
        <v>0</v>
      </c>
      <c r="T218" t="b">
        <f>OR(Tabla19[[#This Row],[Tiempo_normal (ns)]]&gt;$D$508,Tabla19[[#This Row],[Tiempo_normal (ns)]]&lt;$D$509)</f>
        <v>0</v>
      </c>
      <c r="U218" s="5">
        <v>215</v>
      </c>
      <c r="V218" t="b">
        <f>OR(Tabla310[[#This Row],[Tiempo_lineal (ns)]]&gt;$F$508,Tabla310[[#This Row],[Tiempo_lineal (ns)]]&lt;$F$509)</f>
        <v>1</v>
      </c>
      <c r="W218" t="b">
        <f>OR(Tabla310[[#This Row],[Tiempo_normal (ns)]]&gt;$G$508,Tabla310[[#This Row],[Tiempo_normal (ns)]]&lt;$G$509)</f>
        <v>0</v>
      </c>
      <c r="X218" s="5">
        <v>215</v>
      </c>
      <c r="Y218" t="b">
        <f>OR(Tabla411[[#This Row],[Tiempo_lineal (ns)]]&gt;$I$508,Tabla411[[#This Row],[Tiempo_lineal (ns)]]&lt;$I$509)</f>
        <v>0</v>
      </c>
      <c r="Z218" t="b">
        <f>OR(Tabla411[[#This Row],[Tiempo_normal (ns)]]&gt;$J$508,Tabla411[[#This Row],[Tiempo_normal (ns)]]&lt;$J$509)</f>
        <v>0</v>
      </c>
      <c r="AA218" s="5">
        <v>215</v>
      </c>
      <c r="AB218" t="b">
        <f>OR(Tabla512[[#This Row],[Tiempo_lineal (ns)]]&gt;$L$508,Tabla512[[#This Row],[Tiempo_lineal (ns)]]&lt;$L$509)</f>
        <v>0</v>
      </c>
      <c r="AC218" t="b">
        <f>OR(Tabla512[[#This Row],[Tiempo_normal (ns)]]&gt;$M$508,Tabla512[[#This Row],[Tiempo_normal (ns)]]&lt;$M$509)</f>
        <v>0</v>
      </c>
      <c r="AD218" s="5">
        <v>215</v>
      </c>
      <c r="AE218" t="b">
        <f>OR(Tabla613[[#This Row],[Tiempo_lineal (ns)]]&gt;$O$508,Tabla613[[#This Row],[Tiempo_lineal (ns)]]&lt;$O$509)</f>
        <v>0</v>
      </c>
      <c r="AF218" s="6" t="b">
        <f>OR(Tabla613[[#This Row],[Tiempo_normal (ns)]]&gt;$P$508,Tabla613[[#This Row],[Tiempo_normal (ns)]]&lt;$P$509)</f>
        <v>0</v>
      </c>
    </row>
    <row r="219" spans="2:32" x14ac:dyDescent="0.3">
      <c r="B219">
        <v>216</v>
      </c>
      <c r="C219">
        <v>3254</v>
      </c>
      <c r="D219">
        <v>1177</v>
      </c>
      <c r="E219">
        <v>216</v>
      </c>
      <c r="F219">
        <v>4568</v>
      </c>
      <c r="G219">
        <v>2721</v>
      </c>
      <c r="H219">
        <v>216</v>
      </c>
      <c r="I219">
        <v>8039</v>
      </c>
      <c r="J219">
        <v>4717</v>
      </c>
      <c r="K219">
        <v>216</v>
      </c>
      <c r="L219">
        <v>20466</v>
      </c>
      <c r="M219">
        <v>6363</v>
      </c>
      <c r="N219">
        <v>216</v>
      </c>
      <c r="O219">
        <v>13907</v>
      </c>
      <c r="P219">
        <v>7314</v>
      </c>
      <c r="R219" s="7">
        <v>216</v>
      </c>
      <c r="S219" t="b">
        <f>OR(Tabla19[[#This Row],[Tiempo_lineal (ns)]]&gt;$C$508,Tabla19[[#This Row],[Tiempo_lineal (ns)]]&lt;$C$509)</f>
        <v>0</v>
      </c>
      <c r="T219" t="b">
        <f>OR(Tabla19[[#This Row],[Tiempo_normal (ns)]]&gt;$D$508,Tabla19[[#This Row],[Tiempo_normal (ns)]]&lt;$D$509)</f>
        <v>0</v>
      </c>
      <c r="U219" s="7">
        <v>216</v>
      </c>
      <c r="V219" t="b">
        <f>OR(Tabla310[[#This Row],[Tiempo_lineal (ns)]]&gt;$F$508,Tabla310[[#This Row],[Tiempo_lineal (ns)]]&lt;$F$509)</f>
        <v>0</v>
      </c>
      <c r="W219" t="b">
        <f>OR(Tabla310[[#This Row],[Tiempo_normal (ns)]]&gt;$G$508,Tabla310[[#This Row],[Tiempo_normal (ns)]]&lt;$G$509)</f>
        <v>0</v>
      </c>
      <c r="X219" s="7">
        <v>216</v>
      </c>
      <c r="Y219" t="b">
        <f>OR(Tabla411[[#This Row],[Tiempo_lineal (ns)]]&gt;$I$508,Tabla411[[#This Row],[Tiempo_lineal (ns)]]&lt;$I$509)</f>
        <v>0</v>
      </c>
      <c r="Z219" t="b">
        <f>OR(Tabla411[[#This Row],[Tiempo_normal (ns)]]&gt;$J$508,Tabla411[[#This Row],[Tiempo_normal (ns)]]&lt;$J$509)</f>
        <v>0</v>
      </c>
      <c r="AA219" s="7">
        <v>216</v>
      </c>
      <c r="AB219" t="b">
        <f>OR(Tabla512[[#This Row],[Tiempo_lineal (ns)]]&gt;$L$508,Tabla512[[#This Row],[Tiempo_lineal (ns)]]&lt;$L$509)</f>
        <v>1</v>
      </c>
      <c r="AC219" t="b">
        <f>OR(Tabla512[[#This Row],[Tiempo_normal (ns)]]&gt;$M$508,Tabla512[[#This Row],[Tiempo_normal (ns)]]&lt;$M$509)</f>
        <v>0</v>
      </c>
      <c r="AD219" s="7">
        <v>216</v>
      </c>
      <c r="AE219" t="b">
        <f>OR(Tabla613[[#This Row],[Tiempo_lineal (ns)]]&gt;$O$508,Tabla613[[#This Row],[Tiempo_lineal (ns)]]&lt;$O$509)</f>
        <v>0</v>
      </c>
      <c r="AF219" s="6" t="b">
        <f>OR(Tabla613[[#This Row],[Tiempo_normal (ns)]]&gt;$P$508,Tabla613[[#This Row],[Tiempo_normal (ns)]]&lt;$P$509)</f>
        <v>0</v>
      </c>
    </row>
    <row r="220" spans="2:32" x14ac:dyDescent="0.3">
      <c r="B220">
        <v>217</v>
      </c>
      <c r="C220">
        <v>3183</v>
      </c>
      <c r="D220">
        <v>897</v>
      </c>
      <c r="E220">
        <v>217</v>
      </c>
      <c r="F220">
        <v>5363</v>
      </c>
      <c r="G220">
        <v>1801</v>
      </c>
      <c r="H220">
        <v>217</v>
      </c>
      <c r="I220">
        <v>9364</v>
      </c>
      <c r="J220">
        <v>6523</v>
      </c>
      <c r="K220">
        <v>217</v>
      </c>
      <c r="L220">
        <v>13038</v>
      </c>
      <c r="M220">
        <v>7777</v>
      </c>
      <c r="N220">
        <v>217</v>
      </c>
      <c r="O220">
        <v>14115</v>
      </c>
      <c r="P220">
        <v>7683</v>
      </c>
      <c r="R220" s="5">
        <v>217</v>
      </c>
      <c r="S220" t="b">
        <f>OR(Tabla19[[#This Row],[Tiempo_lineal (ns)]]&gt;$C$508,Tabla19[[#This Row],[Tiempo_lineal (ns)]]&lt;$C$509)</f>
        <v>0</v>
      </c>
      <c r="T220" t="b">
        <f>OR(Tabla19[[#This Row],[Tiempo_normal (ns)]]&gt;$D$508,Tabla19[[#This Row],[Tiempo_normal (ns)]]&lt;$D$509)</f>
        <v>0</v>
      </c>
      <c r="U220" s="5">
        <v>217</v>
      </c>
      <c r="V220" t="b">
        <f>OR(Tabla310[[#This Row],[Tiempo_lineal (ns)]]&gt;$F$508,Tabla310[[#This Row],[Tiempo_lineal (ns)]]&lt;$F$509)</f>
        <v>0</v>
      </c>
      <c r="W220" t="b">
        <f>OR(Tabla310[[#This Row],[Tiempo_normal (ns)]]&gt;$G$508,Tabla310[[#This Row],[Tiempo_normal (ns)]]&lt;$G$509)</f>
        <v>0</v>
      </c>
      <c r="X220" s="5">
        <v>217</v>
      </c>
      <c r="Y220" t="b">
        <f>OR(Tabla411[[#This Row],[Tiempo_lineal (ns)]]&gt;$I$508,Tabla411[[#This Row],[Tiempo_lineal (ns)]]&lt;$I$509)</f>
        <v>0</v>
      </c>
      <c r="Z220" t="b">
        <f>OR(Tabla411[[#This Row],[Tiempo_normal (ns)]]&gt;$J$508,Tabla411[[#This Row],[Tiempo_normal (ns)]]&lt;$J$509)</f>
        <v>0</v>
      </c>
      <c r="AA220" s="5">
        <v>217</v>
      </c>
      <c r="AB220" t="b">
        <f>OR(Tabla512[[#This Row],[Tiempo_lineal (ns)]]&gt;$L$508,Tabla512[[#This Row],[Tiempo_lineal (ns)]]&lt;$L$509)</f>
        <v>0</v>
      </c>
      <c r="AC220" t="b">
        <f>OR(Tabla512[[#This Row],[Tiempo_normal (ns)]]&gt;$M$508,Tabla512[[#This Row],[Tiempo_normal (ns)]]&lt;$M$509)</f>
        <v>0</v>
      </c>
      <c r="AD220" s="5">
        <v>217</v>
      </c>
      <c r="AE220" t="b">
        <f>OR(Tabla613[[#This Row],[Tiempo_lineal (ns)]]&gt;$O$508,Tabla613[[#This Row],[Tiempo_lineal (ns)]]&lt;$O$509)</f>
        <v>0</v>
      </c>
      <c r="AF220" s="6" t="b">
        <f>OR(Tabla613[[#This Row],[Tiempo_normal (ns)]]&gt;$P$508,Tabla613[[#This Row],[Tiempo_normal (ns)]]&lt;$P$509)</f>
        <v>0</v>
      </c>
    </row>
    <row r="221" spans="2:32" x14ac:dyDescent="0.3">
      <c r="B221">
        <v>218</v>
      </c>
      <c r="C221">
        <v>3206</v>
      </c>
      <c r="D221">
        <v>1686</v>
      </c>
      <c r="E221">
        <v>218</v>
      </c>
      <c r="F221">
        <v>3654</v>
      </c>
      <c r="G221">
        <v>1397</v>
      </c>
      <c r="H221">
        <v>218</v>
      </c>
      <c r="I221">
        <v>7204</v>
      </c>
      <c r="J221">
        <v>6760</v>
      </c>
      <c r="K221">
        <v>218</v>
      </c>
      <c r="L221">
        <v>12565</v>
      </c>
      <c r="M221">
        <v>7590</v>
      </c>
      <c r="N221">
        <v>218</v>
      </c>
      <c r="O221">
        <v>17498</v>
      </c>
      <c r="P221">
        <v>7210</v>
      </c>
      <c r="R221" s="7">
        <v>218</v>
      </c>
      <c r="S221" t="b">
        <f>OR(Tabla19[[#This Row],[Tiempo_lineal (ns)]]&gt;$C$508,Tabla19[[#This Row],[Tiempo_lineal (ns)]]&lt;$C$509)</f>
        <v>0</v>
      </c>
      <c r="T221" t="b">
        <f>OR(Tabla19[[#This Row],[Tiempo_normal (ns)]]&gt;$D$508,Tabla19[[#This Row],[Tiempo_normal (ns)]]&lt;$D$509)</f>
        <v>0</v>
      </c>
      <c r="U221" s="7">
        <v>218</v>
      </c>
      <c r="V221" t="b">
        <f>OR(Tabla310[[#This Row],[Tiempo_lineal (ns)]]&gt;$F$508,Tabla310[[#This Row],[Tiempo_lineal (ns)]]&lt;$F$509)</f>
        <v>0</v>
      </c>
      <c r="W221" t="b">
        <f>OR(Tabla310[[#This Row],[Tiempo_normal (ns)]]&gt;$G$508,Tabla310[[#This Row],[Tiempo_normal (ns)]]&lt;$G$509)</f>
        <v>0</v>
      </c>
      <c r="X221" s="7">
        <v>218</v>
      </c>
      <c r="Y221" t="b">
        <f>OR(Tabla411[[#This Row],[Tiempo_lineal (ns)]]&gt;$I$508,Tabla411[[#This Row],[Tiempo_lineal (ns)]]&lt;$I$509)</f>
        <v>0</v>
      </c>
      <c r="Z221" t="b">
        <f>OR(Tabla411[[#This Row],[Tiempo_normal (ns)]]&gt;$J$508,Tabla411[[#This Row],[Tiempo_normal (ns)]]&lt;$J$509)</f>
        <v>0</v>
      </c>
      <c r="AA221" s="7">
        <v>218</v>
      </c>
      <c r="AB221" t="b">
        <f>OR(Tabla512[[#This Row],[Tiempo_lineal (ns)]]&gt;$L$508,Tabla512[[#This Row],[Tiempo_lineal (ns)]]&lt;$L$509)</f>
        <v>0</v>
      </c>
      <c r="AC221" t="b">
        <f>OR(Tabla512[[#This Row],[Tiempo_normal (ns)]]&gt;$M$508,Tabla512[[#This Row],[Tiempo_normal (ns)]]&lt;$M$509)</f>
        <v>0</v>
      </c>
      <c r="AD221" s="7">
        <v>218</v>
      </c>
      <c r="AE221" t="b">
        <f>OR(Tabla613[[#This Row],[Tiempo_lineal (ns)]]&gt;$O$508,Tabla613[[#This Row],[Tiempo_lineal (ns)]]&lt;$O$509)</f>
        <v>1</v>
      </c>
      <c r="AF221" s="6" t="b">
        <f>OR(Tabla613[[#This Row],[Tiempo_normal (ns)]]&gt;$P$508,Tabla613[[#This Row],[Tiempo_normal (ns)]]&lt;$P$509)</f>
        <v>0</v>
      </c>
    </row>
    <row r="222" spans="2:32" x14ac:dyDescent="0.3">
      <c r="B222">
        <v>219</v>
      </c>
      <c r="C222">
        <v>3575</v>
      </c>
      <c r="D222">
        <v>1084</v>
      </c>
      <c r="E222">
        <v>219</v>
      </c>
      <c r="F222">
        <v>4282</v>
      </c>
      <c r="G222">
        <v>1998</v>
      </c>
      <c r="H222">
        <v>219</v>
      </c>
      <c r="I222">
        <v>7858</v>
      </c>
      <c r="J222">
        <v>7762</v>
      </c>
      <c r="K222">
        <v>219</v>
      </c>
      <c r="L222">
        <v>10123</v>
      </c>
      <c r="M222">
        <v>8783</v>
      </c>
      <c r="N222">
        <v>219</v>
      </c>
      <c r="O222">
        <v>11948</v>
      </c>
      <c r="P222">
        <v>6016</v>
      </c>
      <c r="R222" s="5">
        <v>219</v>
      </c>
      <c r="S222" t="b">
        <f>OR(Tabla19[[#This Row],[Tiempo_lineal (ns)]]&gt;$C$508,Tabla19[[#This Row],[Tiempo_lineal (ns)]]&lt;$C$509)</f>
        <v>0</v>
      </c>
      <c r="T222" t="b">
        <f>OR(Tabla19[[#This Row],[Tiempo_normal (ns)]]&gt;$D$508,Tabla19[[#This Row],[Tiempo_normal (ns)]]&lt;$D$509)</f>
        <v>0</v>
      </c>
      <c r="U222" s="5">
        <v>219</v>
      </c>
      <c r="V222" t="b">
        <f>OR(Tabla310[[#This Row],[Tiempo_lineal (ns)]]&gt;$F$508,Tabla310[[#This Row],[Tiempo_lineal (ns)]]&lt;$F$509)</f>
        <v>0</v>
      </c>
      <c r="W222" t="b">
        <f>OR(Tabla310[[#This Row],[Tiempo_normal (ns)]]&gt;$G$508,Tabla310[[#This Row],[Tiempo_normal (ns)]]&lt;$G$509)</f>
        <v>0</v>
      </c>
      <c r="X222" s="5">
        <v>219</v>
      </c>
      <c r="Y222" t="b">
        <f>OR(Tabla411[[#This Row],[Tiempo_lineal (ns)]]&gt;$I$508,Tabla411[[#This Row],[Tiempo_lineal (ns)]]&lt;$I$509)</f>
        <v>0</v>
      </c>
      <c r="Z222" t="b">
        <f>OR(Tabla411[[#This Row],[Tiempo_normal (ns)]]&gt;$J$508,Tabla411[[#This Row],[Tiempo_normal (ns)]]&lt;$J$509)</f>
        <v>0</v>
      </c>
      <c r="AA222" s="5">
        <v>219</v>
      </c>
      <c r="AB222" t="b">
        <f>OR(Tabla512[[#This Row],[Tiempo_lineal (ns)]]&gt;$L$508,Tabla512[[#This Row],[Tiempo_lineal (ns)]]&lt;$L$509)</f>
        <v>0</v>
      </c>
      <c r="AC222" t="b">
        <f>OR(Tabla512[[#This Row],[Tiempo_normal (ns)]]&gt;$M$508,Tabla512[[#This Row],[Tiempo_normal (ns)]]&lt;$M$509)</f>
        <v>0</v>
      </c>
      <c r="AD222" s="5">
        <v>219</v>
      </c>
      <c r="AE222" t="b">
        <f>OR(Tabla613[[#This Row],[Tiempo_lineal (ns)]]&gt;$O$508,Tabla613[[#This Row],[Tiempo_lineal (ns)]]&lt;$O$509)</f>
        <v>0</v>
      </c>
      <c r="AF222" s="6" t="b">
        <f>OR(Tabla613[[#This Row],[Tiempo_normal (ns)]]&gt;$P$508,Tabla613[[#This Row],[Tiempo_normal (ns)]]&lt;$P$509)</f>
        <v>0</v>
      </c>
    </row>
    <row r="223" spans="2:32" x14ac:dyDescent="0.3">
      <c r="B223">
        <v>220</v>
      </c>
      <c r="C223">
        <v>2831</v>
      </c>
      <c r="D223">
        <v>2207</v>
      </c>
      <c r="E223">
        <v>220</v>
      </c>
      <c r="F223">
        <v>4443</v>
      </c>
      <c r="G223">
        <v>4932</v>
      </c>
      <c r="H223">
        <v>220</v>
      </c>
      <c r="I223">
        <v>7894</v>
      </c>
      <c r="J223">
        <v>8446</v>
      </c>
      <c r="K223">
        <v>220</v>
      </c>
      <c r="L223">
        <v>12182</v>
      </c>
      <c r="M223">
        <v>7416</v>
      </c>
      <c r="N223">
        <v>220</v>
      </c>
      <c r="O223">
        <v>19741</v>
      </c>
      <c r="P223">
        <v>6659</v>
      </c>
      <c r="R223" s="7">
        <v>220</v>
      </c>
      <c r="S223" t="b">
        <f>OR(Tabla19[[#This Row],[Tiempo_lineal (ns)]]&gt;$C$508,Tabla19[[#This Row],[Tiempo_lineal (ns)]]&lt;$C$509)</f>
        <v>0</v>
      </c>
      <c r="T223" t="b">
        <f>OR(Tabla19[[#This Row],[Tiempo_normal (ns)]]&gt;$D$508,Tabla19[[#This Row],[Tiempo_normal (ns)]]&lt;$D$509)</f>
        <v>0</v>
      </c>
      <c r="U223" s="7">
        <v>220</v>
      </c>
      <c r="V223" t="b">
        <f>OR(Tabla310[[#This Row],[Tiempo_lineal (ns)]]&gt;$F$508,Tabla310[[#This Row],[Tiempo_lineal (ns)]]&lt;$F$509)</f>
        <v>0</v>
      </c>
      <c r="W223" t="b">
        <f>OR(Tabla310[[#This Row],[Tiempo_normal (ns)]]&gt;$G$508,Tabla310[[#This Row],[Tiempo_normal (ns)]]&lt;$G$509)</f>
        <v>0</v>
      </c>
      <c r="X223" s="7">
        <v>220</v>
      </c>
      <c r="Y223" t="b">
        <f>OR(Tabla411[[#This Row],[Tiempo_lineal (ns)]]&gt;$I$508,Tabla411[[#This Row],[Tiempo_lineal (ns)]]&lt;$I$509)</f>
        <v>0</v>
      </c>
      <c r="Z223" t="b">
        <f>OR(Tabla411[[#This Row],[Tiempo_normal (ns)]]&gt;$J$508,Tabla411[[#This Row],[Tiempo_normal (ns)]]&lt;$J$509)</f>
        <v>0</v>
      </c>
      <c r="AA223" s="7">
        <v>220</v>
      </c>
      <c r="AB223" t="b">
        <f>OR(Tabla512[[#This Row],[Tiempo_lineal (ns)]]&gt;$L$508,Tabla512[[#This Row],[Tiempo_lineal (ns)]]&lt;$L$509)</f>
        <v>0</v>
      </c>
      <c r="AC223" t="b">
        <f>OR(Tabla512[[#This Row],[Tiempo_normal (ns)]]&gt;$M$508,Tabla512[[#This Row],[Tiempo_normal (ns)]]&lt;$M$509)</f>
        <v>0</v>
      </c>
      <c r="AD223" s="7">
        <v>220</v>
      </c>
      <c r="AE223" t="b">
        <f>OR(Tabla613[[#This Row],[Tiempo_lineal (ns)]]&gt;$O$508,Tabla613[[#This Row],[Tiempo_lineal (ns)]]&lt;$O$509)</f>
        <v>1</v>
      </c>
      <c r="AF223" s="6" t="b">
        <f>OR(Tabla613[[#This Row],[Tiempo_normal (ns)]]&gt;$P$508,Tabla613[[#This Row],[Tiempo_normal (ns)]]&lt;$P$509)</f>
        <v>0</v>
      </c>
    </row>
    <row r="224" spans="2:32" x14ac:dyDescent="0.3">
      <c r="B224">
        <v>221</v>
      </c>
      <c r="C224">
        <v>3722</v>
      </c>
      <c r="D224">
        <v>1972</v>
      </c>
      <c r="E224">
        <v>221</v>
      </c>
      <c r="F224">
        <v>6311</v>
      </c>
      <c r="G224">
        <v>2495</v>
      </c>
      <c r="H224">
        <v>221</v>
      </c>
      <c r="I224">
        <v>8264</v>
      </c>
      <c r="J224">
        <v>5999</v>
      </c>
      <c r="K224">
        <v>221</v>
      </c>
      <c r="L224">
        <v>12177</v>
      </c>
      <c r="M224">
        <v>5956</v>
      </c>
      <c r="N224">
        <v>221</v>
      </c>
      <c r="O224">
        <v>18438</v>
      </c>
      <c r="P224">
        <v>7544</v>
      </c>
      <c r="R224" s="5">
        <v>221</v>
      </c>
      <c r="S224" t="b">
        <f>OR(Tabla19[[#This Row],[Tiempo_lineal (ns)]]&gt;$C$508,Tabla19[[#This Row],[Tiempo_lineal (ns)]]&lt;$C$509)</f>
        <v>0</v>
      </c>
      <c r="T224" t="b">
        <f>OR(Tabla19[[#This Row],[Tiempo_normal (ns)]]&gt;$D$508,Tabla19[[#This Row],[Tiempo_normal (ns)]]&lt;$D$509)</f>
        <v>0</v>
      </c>
      <c r="U224" s="5">
        <v>221</v>
      </c>
      <c r="V224" t="b">
        <f>OR(Tabla310[[#This Row],[Tiempo_lineal (ns)]]&gt;$F$508,Tabla310[[#This Row],[Tiempo_lineal (ns)]]&lt;$F$509)</f>
        <v>0</v>
      </c>
      <c r="W224" t="b">
        <f>OR(Tabla310[[#This Row],[Tiempo_normal (ns)]]&gt;$G$508,Tabla310[[#This Row],[Tiempo_normal (ns)]]&lt;$G$509)</f>
        <v>0</v>
      </c>
      <c r="X224" s="5">
        <v>221</v>
      </c>
      <c r="Y224" t="b">
        <f>OR(Tabla411[[#This Row],[Tiempo_lineal (ns)]]&gt;$I$508,Tabla411[[#This Row],[Tiempo_lineal (ns)]]&lt;$I$509)</f>
        <v>0</v>
      </c>
      <c r="Z224" t="b">
        <f>OR(Tabla411[[#This Row],[Tiempo_normal (ns)]]&gt;$J$508,Tabla411[[#This Row],[Tiempo_normal (ns)]]&lt;$J$509)</f>
        <v>0</v>
      </c>
      <c r="AA224" s="5">
        <v>221</v>
      </c>
      <c r="AB224" t="b">
        <f>OR(Tabla512[[#This Row],[Tiempo_lineal (ns)]]&gt;$L$508,Tabla512[[#This Row],[Tiempo_lineal (ns)]]&lt;$L$509)</f>
        <v>0</v>
      </c>
      <c r="AC224" t="b">
        <f>OR(Tabla512[[#This Row],[Tiempo_normal (ns)]]&gt;$M$508,Tabla512[[#This Row],[Tiempo_normal (ns)]]&lt;$M$509)</f>
        <v>0</v>
      </c>
      <c r="AD224" s="5">
        <v>221</v>
      </c>
      <c r="AE224" t="b">
        <f>OR(Tabla613[[#This Row],[Tiempo_lineal (ns)]]&gt;$O$508,Tabla613[[#This Row],[Tiempo_lineal (ns)]]&lt;$O$509)</f>
        <v>1</v>
      </c>
      <c r="AF224" s="6" t="b">
        <f>OR(Tabla613[[#This Row],[Tiempo_normal (ns)]]&gt;$P$508,Tabla613[[#This Row],[Tiempo_normal (ns)]]&lt;$P$509)</f>
        <v>0</v>
      </c>
    </row>
    <row r="225" spans="2:32" x14ac:dyDescent="0.3">
      <c r="B225">
        <v>222</v>
      </c>
      <c r="C225">
        <v>3482</v>
      </c>
      <c r="D225">
        <v>1164</v>
      </c>
      <c r="E225">
        <v>222</v>
      </c>
      <c r="F225">
        <v>4163</v>
      </c>
      <c r="G225">
        <v>2556</v>
      </c>
      <c r="H225">
        <v>222</v>
      </c>
      <c r="I225">
        <v>9503</v>
      </c>
      <c r="J225">
        <v>4014</v>
      </c>
      <c r="K225">
        <v>222</v>
      </c>
      <c r="L225">
        <v>23503</v>
      </c>
      <c r="M225">
        <v>9255</v>
      </c>
      <c r="N225">
        <v>222</v>
      </c>
      <c r="O225">
        <v>13930</v>
      </c>
      <c r="P225">
        <v>6722</v>
      </c>
      <c r="R225" s="7">
        <v>222</v>
      </c>
      <c r="S225" t="b">
        <f>OR(Tabla19[[#This Row],[Tiempo_lineal (ns)]]&gt;$C$508,Tabla19[[#This Row],[Tiempo_lineal (ns)]]&lt;$C$509)</f>
        <v>0</v>
      </c>
      <c r="T225" t="b">
        <f>OR(Tabla19[[#This Row],[Tiempo_normal (ns)]]&gt;$D$508,Tabla19[[#This Row],[Tiempo_normal (ns)]]&lt;$D$509)</f>
        <v>0</v>
      </c>
      <c r="U225" s="7">
        <v>222</v>
      </c>
      <c r="V225" t="b">
        <f>OR(Tabla310[[#This Row],[Tiempo_lineal (ns)]]&gt;$F$508,Tabla310[[#This Row],[Tiempo_lineal (ns)]]&lt;$F$509)</f>
        <v>0</v>
      </c>
      <c r="W225" t="b">
        <f>OR(Tabla310[[#This Row],[Tiempo_normal (ns)]]&gt;$G$508,Tabla310[[#This Row],[Tiempo_normal (ns)]]&lt;$G$509)</f>
        <v>0</v>
      </c>
      <c r="X225" s="7">
        <v>222</v>
      </c>
      <c r="Y225" t="b">
        <f>OR(Tabla411[[#This Row],[Tiempo_lineal (ns)]]&gt;$I$508,Tabla411[[#This Row],[Tiempo_lineal (ns)]]&lt;$I$509)</f>
        <v>0</v>
      </c>
      <c r="Z225" t="b">
        <f>OR(Tabla411[[#This Row],[Tiempo_normal (ns)]]&gt;$J$508,Tabla411[[#This Row],[Tiempo_normal (ns)]]&lt;$J$509)</f>
        <v>0</v>
      </c>
      <c r="AA225" s="7">
        <v>222</v>
      </c>
      <c r="AB225" t="b">
        <f>OR(Tabla512[[#This Row],[Tiempo_lineal (ns)]]&gt;$L$508,Tabla512[[#This Row],[Tiempo_lineal (ns)]]&lt;$L$509)</f>
        <v>1</v>
      </c>
      <c r="AC225" t="b">
        <f>OR(Tabla512[[#This Row],[Tiempo_normal (ns)]]&gt;$M$508,Tabla512[[#This Row],[Tiempo_normal (ns)]]&lt;$M$509)</f>
        <v>0</v>
      </c>
      <c r="AD225" s="7">
        <v>222</v>
      </c>
      <c r="AE225" t="b">
        <f>OR(Tabla613[[#This Row],[Tiempo_lineal (ns)]]&gt;$O$508,Tabla613[[#This Row],[Tiempo_lineal (ns)]]&lt;$O$509)</f>
        <v>0</v>
      </c>
      <c r="AF225" s="6" t="b">
        <f>OR(Tabla613[[#This Row],[Tiempo_normal (ns)]]&gt;$P$508,Tabla613[[#This Row],[Tiempo_normal (ns)]]&lt;$P$509)</f>
        <v>0</v>
      </c>
    </row>
    <row r="226" spans="2:32" x14ac:dyDescent="0.3">
      <c r="B226">
        <v>223</v>
      </c>
      <c r="C226">
        <v>2477</v>
      </c>
      <c r="D226">
        <v>1630</v>
      </c>
      <c r="E226">
        <v>223</v>
      </c>
      <c r="F226">
        <v>5255</v>
      </c>
      <c r="G226">
        <v>1457</v>
      </c>
      <c r="H226">
        <v>223</v>
      </c>
      <c r="I226">
        <v>6654</v>
      </c>
      <c r="J226">
        <v>4981</v>
      </c>
      <c r="K226">
        <v>223</v>
      </c>
      <c r="L226">
        <v>10537</v>
      </c>
      <c r="M226">
        <v>10026</v>
      </c>
      <c r="N226">
        <v>223</v>
      </c>
      <c r="O226">
        <v>13299</v>
      </c>
      <c r="P226">
        <v>8018</v>
      </c>
      <c r="R226" s="5">
        <v>223</v>
      </c>
      <c r="S226" t="b">
        <f>OR(Tabla19[[#This Row],[Tiempo_lineal (ns)]]&gt;$C$508,Tabla19[[#This Row],[Tiempo_lineal (ns)]]&lt;$C$509)</f>
        <v>0</v>
      </c>
      <c r="T226" t="b">
        <f>OR(Tabla19[[#This Row],[Tiempo_normal (ns)]]&gt;$D$508,Tabla19[[#This Row],[Tiempo_normal (ns)]]&lt;$D$509)</f>
        <v>0</v>
      </c>
      <c r="U226" s="5">
        <v>223</v>
      </c>
      <c r="V226" t="b">
        <f>OR(Tabla310[[#This Row],[Tiempo_lineal (ns)]]&gt;$F$508,Tabla310[[#This Row],[Tiempo_lineal (ns)]]&lt;$F$509)</f>
        <v>0</v>
      </c>
      <c r="W226" t="b">
        <f>OR(Tabla310[[#This Row],[Tiempo_normal (ns)]]&gt;$G$508,Tabla310[[#This Row],[Tiempo_normal (ns)]]&lt;$G$509)</f>
        <v>0</v>
      </c>
      <c r="X226" s="5">
        <v>223</v>
      </c>
      <c r="Y226" t="b">
        <f>OR(Tabla411[[#This Row],[Tiempo_lineal (ns)]]&gt;$I$508,Tabla411[[#This Row],[Tiempo_lineal (ns)]]&lt;$I$509)</f>
        <v>0</v>
      </c>
      <c r="Z226" t="b">
        <f>OR(Tabla411[[#This Row],[Tiempo_normal (ns)]]&gt;$J$508,Tabla411[[#This Row],[Tiempo_normal (ns)]]&lt;$J$509)</f>
        <v>0</v>
      </c>
      <c r="AA226" s="5">
        <v>223</v>
      </c>
      <c r="AB226" t="b">
        <f>OR(Tabla512[[#This Row],[Tiempo_lineal (ns)]]&gt;$L$508,Tabla512[[#This Row],[Tiempo_lineal (ns)]]&lt;$L$509)</f>
        <v>0</v>
      </c>
      <c r="AC226" t="b">
        <f>OR(Tabla512[[#This Row],[Tiempo_normal (ns)]]&gt;$M$508,Tabla512[[#This Row],[Tiempo_normal (ns)]]&lt;$M$509)</f>
        <v>0</v>
      </c>
      <c r="AD226" s="5">
        <v>223</v>
      </c>
      <c r="AE226" t="b">
        <f>OR(Tabla613[[#This Row],[Tiempo_lineal (ns)]]&gt;$O$508,Tabla613[[#This Row],[Tiempo_lineal (ns)]]&lt;$O$509)</f>
        <v>0</v>
      </c>
      <c r="AF226" s="6" t="b">
        <f>OR(Tabla613[[#This Row],[Tiempo_normal (ns)]]&gt;$P$508,Tabla613[[#This Row],[Tiempo_normal (ns)]]&lt;$P$509)</f>
        <v>0</v>
      </c>
    </row>
    <row r="227" spans="2:32" x14ac:dyDescent="0.3">
      <c r="B227">
        <v>224</v>
      </c>
      <c r="C227">
        <v>3183</v>
      </c>
      <c r="D227">
        <v>2048</v>
      </c>
      <c r="E227">
        <v>224</v>
      </c>
      <c r="F227">
        <v>5537</v>
      </c>
      <c r="G227">
        <v>2821</v>
      </c>
      <c r="H227">
        <v>224</v>
      </c>
      <c r="I227">
        <v>7685</v>
      </c>
      <c r="J227">
        <v>5779</v>
      </c>
      <c r="K227">
        <v>224</v>
      </c>
      <c r="L227">
        <v>9309</v>
      </c>
      <c r="M227">
        <v>7820</v>
      </c>
      <c r="N227">
        <v>224</v>
      </c>
      <c r="O227">
        <v>12243</v>
      </c>
      <c r="P227">
        <v>9555</v>
      </c>
      <c r="R227" s="7">
        <v>224</v>
      </c>
      <c r="S227" t="b">
        <f>OR(Tabla19[[#This Row],[Tiempo_lineal (ns)]]&gt;$C$508,Tabla19[[#This Row],[Tiempo_lineal (ns)]]&lt;$C$509)</f>
        <v>0</v>
      </c>
      <c r="T227" t="b">
        <f>OR(Tabla19[[#This Row],[Tiempo_normal (ns)]]&gt;$D$508,Tabla19[[#This Row],[Tiempo_normal (ns)]]&lt;$D$509)</f>
        <v>0</v>
      </c>
      <c r="U227" s="7">
        <v>224</v>
      </c>
      <c r="V227" t="b">
        <f>OR(Tabla310[[#This Row],[Tiempo_lineal (ns)]]&gt;$F$508,Tabla310[[#This Row],[Tiempo_lineal (ns)]]&lt;$F$509)</f>
        <v>0</v>
      </c>
      <c r="W227" t="b">
        <f>OR(Tabla310[[#This Row],[Tiempo_normal (ns)]]&gt;$G$508,Tabla310[[#This Row],[Tiempo_normal (ns)]]&lt;$G$509)</f>
        <v>0</v>
      </c>
      <c r="X227" s="7">
        <v>224</v>
      </c>
      <c r="Y227" t="b">
        <f>OR(Tabla411[[#This Row],[Tiempo_lineal (ns)]]&gt;$I$508,Tabla411[[#This Row],[Tiempo_lineal (ns)]]&lt;$I$509)</f>
        <v>0</v>
      </c>
      <c r="Z227" t="b">
        <f>OR(Tabla411[[#This Row],[Tiempo_normal (ns)]]&gt;$J$508,Tabla411[[#This Row],[Tiempo_normal (ns)]]&lt;$J$509)</f>
        <v>0</v>
      </c>
      <c r="AA227" s="7">
        <v>224</v>
      </c>
      <c r="AB227" t="b">
        <f>OR(Tabla512[[#This Row],[Tiempo_lineal (ns)]]&gt;$L$508,Tabla512[[#This Row],[Tiempo_lineal (ns)]]&lt;$L$509)</f>
        <v>0</v>
      </c>
      <c r="AC227" t="b">
        <f>OR(Tabla512[[#This Row],[Tiempo_normal (ns)]]&gt;$M$508,Tabla512[[#This Row],[Tiempo_normal (ns)]]&lt;$M$509)</f>
        <v>0</v>
      </c>
      <c r="AD227" s="7">
        <v>224</v>
      </c>
      <c r="AE227" t="b">
        <f>OR(Tabla613[[#This Row],[Tiempo_lineal (ns)]]&gt;$O$508,Tabla613[[#This Row],[Tiempo_lineal (ns)]]&lt;$O$509)</f>
        <v>0</v>
      </c>
      <c r="AF227" s="6" t="b">
        <f>OR(Tabla613[[#This Row],[Tiempo_normal (ns)]]&gt;$P$508,Tabla613[[#This Row],[Tiempo_normal (ns)]]&lt;$P$509)</f>
        <v>0</v>
      </c>
    </row>
    <row r="228" spans="2:32" x14ac:dyDescent="0.3">
      <c r="B228">
        <v>225</v>
      </c>
      <c r="C228">
        <v>3626</v>
      </c>
      <c r="D228">
        <v>1656</v>
      </c>
      <c r="E228">
        <v>225</v>
      </c>
      <c r="F228">
        <v>5291</v>
      </c>
      <c r="G228">
        <v>3007</v>
      </c>
      <c r="H228">
        <v>225</v>
      </c>
      <c r="I228">
        <v>6882</v>
      </c>
      <c r="J228">
        <v>8164</v>
      </c>
      <c r="K228">
        <v>225</v>
      </c>
      <c r="L228">
        <v>10337</v>
      </c>
      <c r="M228">
        <v>7138</v>
      </c>
      <c r="N228">
        <v>225</v>
      </c>
      <c r="O228">
        <v>10374</v>
      </c>
      <c r="P228">
        <v>6603</v>
      </c>
      <c r="R228" s="5">
        <v>225</v>
      </c>
      <c r="S228" t="b">
        <f>OR(Tabla19[[#This Row],[Tiempo_lineal (ns)]]&gt;$C$508,Tabla19[[#This Row],[Tiempo_lineal (ns)]]&lt;$C$509)</f>
        <v>0</v>
      </c>
      <c r="T228" t="b">
        <f>OR(Tabla19[[#This Row],[Tiempo_normal (ns)]]&gt;$D$508,Tabla19[[#This Row],[Tiempo_normal (ns)]]&lt;$D$509)</f>
        <v>0</v>
      </c>
      <c r="U228" s="5">
        <v>225</v>
      </c>
      <c r="V228" t="b">
        <f>OR(Tabla310[[#This Row],[Tiempo_lineal (ns)]]&gt;$F$508,Tabla310[[#This Row],[Tiempo_lineal (ns)]]&lt;$F$509)</f>
        <v>0</v>
      </c>
      <c r="W228" t="b">
        <f>OR(Tabla310[[#This Row],[Tiempo_normal (ns)]]&gt;$G$508,Tabla310[[#This Row],[Tiempo_normal (ns)]]&lt;$G$509)</f>
        <v>0</v>
      </c>
      <c r="X228" s="5">
        <v>225</v>
      </c>
      <c r="Y228" t="b">
        <f>OR(Tabla411[[#This Row],[Tiempo_lineal (ns)]]&gt;$I$508,Tabla411[[#This Row],[Tiempo_lineal (ns)]]&lt;$I$509)</f>
        <v>0</v>
      </c>
      <c r="Z228" t="b">
        <f>OR(Tabla411[[#This Row],[Tiempo_normal (ns)]]&gt;$J$508,Tabla411[[#This Row],[Tiempo_normal (ns)]]&lt;$J$509)</f>
        <v>0</v>
      </c>
      <c r="AA228" s="5">
        <v>225</v>
      </c>
      <c r="AB228" t="b">
        <f>OR(Tabla512[[#This Row],[Tiempo_lineal (ns)]]&gt;$L$508,Tabla512[[#This Row],[Tiempo_lineal (ns)]]&lt;$L$509)</f>
        <v>0</v>
      </c>
      <c r="AC228" t="b">
        <f>OR(Tabla512[[#This Row],[Tiempo_normal (ns)]]&gt;$M$508,Tabla512[[#This Row],[Tiempo_normal (ns)]]&lt;$M$509)</f>
        <v>0</v>
      </c>
      <c r="AD228" s="5">
        <v>225</v>
      </c>
      <c r="AE228" t="b">
        <f>OR(Tabla613[[#This Row],[Tiempo_lineal (ns)]]&gt;$O$508,Tabla613[[#This Row],[Tiempo_lineal (ns)]]&lt;$O$509)</f>
        <v>0</v>
      </c>
      <c r="AF228" s="6" t="b">
        <f>OR(Tabla613[[#This Row],[Tiempo_normal (ns)]]&gt;$P$508,Tabla613[[#This Row],[Tiempo_normal (ns)]]&lt;$P$509)</f>
        <v>0</v>
      </c>
    </row>
    <row r="229" spans="2:32" x14ac:dyDescent="0.3">
      <c r="B229">
        <v>226</v>
      </c>
      <c r="C229">
        <v>2998</v>
      </c>
      <c r="D229">
        <v>1213</v>
      </c>
      <c r="E229">
        <v>226</v>
      </c>
      <c r="F229">
        <v>4866</v>
      </c>
      <c r="G229">
        <v>2912</v>
      </c>
      <c r="H229">
        <v>226</v>
      </c>
      <c r="I229">
        <v>11190</v>
      </c>
      <c r="J229">
        <v>6431</v>
      </c>
      <c r="K229">
        <v>226</v>
      </c>
      <c r="L229">
        <v>9312</v>
      </c>
      <c r="M229">
        <v>7854</v>
      </c>
      <c r="N229">
        <v>226</v>
      </c>
      <c r="O229">
        <v>15517</v>
      </c>
      <c r="P229">
        <v>5951</v>
      </c>
      <c r="R229" s="7">
        <v>226</v>
      </c>
      <c r="S229" t="b">
        <f>OR(Tabla19[[#This Row],[Tiempo_lineal (ns)]]&gt;$C$508,Tabla19[[#This Row],[Tiempo_lineal (ns)]]&lt;$C$509)</f>
        <v>0</v>
      </c>
      <c r="T229" t="b">
        <f>OR(Tabla19[[#This Row],[Tiempo_normal (ns)]]&gt;$D$508,Tabla19[[#This Row],[Tiempo_normal (ns)]]&lt;$D$509)</f>
        <v>0</v>
      </c>
      <c r="U229" s="7">
        <v>226</v>
      </c>
      <c r="V229" t="b">
        <f>OR(Tabla310[[#This Row],[Tiempo_lineal (ns)]]&gt;$F$508,Tabla310[[#This Row],[Tiempo_lineal (ns)]]&lt;$F$509)</f>
        <v>0</v>
      </c>
      <c r="W229" t="b">
        <f>OR(Tabla310[[#This Row],[Tiempo_normal (ns)]]&gt;$G$508,Tabla310[[#This Row],[Tiempo_normal (ns)]]&lt;$G$509)</f>
        <v>0</v>
      </c>
      <c r="X229" s="7">
        <v>226</v>
      </c>
      <c r="Y229" t="b">
        <f>OR(Tabla411[[#This Row],[Tiempo_lineal (ns)]]&gt;$I$508,Tabla411[[#This Row],[Tiempo_lineal (ns)]]&lt;$I$509)</f>
        <v>0</v>
      </c>
      <c r="Z229" t="b">
        <f>OR(Tabla411[[#This Row],[Tiempo_normal (ns)]]&gt;$J$508,Tabla411[[#This Row],[Tiempo_normal (ns)]]&lt;$J$509)</f>
        <v>0</v>
      </c>
      <c r="AA229" s="7">
        <v>226</v>
      </c>
      <c r="AB229" t="b">
        <f>OR(Tabla512[[#This Row],[Tiempo_lineal (ns)]]&gt;$L$508,Tabla512[[#This Row],[Tiempo_lineal (ns)]]&lt;$L$509)</f>
        <v>0</v>
      </c>
      <c r="AC229" t="b">
        <f>OR(Tabla512[[#This Row],[Tiempo_normal (ns)]]&gt;$M$508,Tabla512[[#This Row],[Tiempo_normal (ns)]]&lt;$M$509)</f>
        <v>0</v>
      </c>
      <c r="AD229" s="7">
        <v>226</v>
      </c>
      <c r="AE229" t="b">
        <f>OR(Tabla613[[#This Row],[Tiempo_lineal (ns)]]&gt;$O$508,Tabla613[[#This Row],[Tiempo_lineal (ns)]]&lt;$O$509)</f>
        <v>0</v>
      </c>
      <c r="AF229" s="6" t="b">
        <f>OR(Tabla613[[#This Row],[Tiempo_normal (ns)]]&gt;$P$508,Tabla613[[#This Row],[Tiempo_normal (ns)]]&lt;$P$509)</f>
        <v>0</v>
      </c>
    </row>
    <row r="230" spans="2:32" x14ac:dyDescent="0.3">
      <c r="B230">
        <v>227</v>
      </c>
      <c r="C230">
        <v>2923</v>
      </c>
      <c r="D230">
        <v>1226</v>
      </c>
      <c r="E230">
        <v>227</v>
      </c>
      <c r="F230">
        <v>4710</v>
      </c>
      <c r="G230">
        <v>2122</v>
      </c>
      <c r="H230">
        <v>227</v>
      </c>
      <c r="I230">
        <v>7058</v>
      </c>
      <c r="J230">
        <v>17073</v>
      </c>
      <c r="K230">
        <v>227</v>
      </c>
      <c r="L230">
        <v>10112</v>
      </c>
      <c r="M230">
        <v>8378</v>
      </c>
      <c r="N230">
        <v>227</v>
      </c>
      <c r="O230">
        <v>11381</v>
      </c>
      <c r="P230">
        <v>8139</v>
      </c>
      <c r="R230" s="5">
        <v>227</v>
      </c>
      <c r="S230" t="b">
        <f>OR(Tabla19[[#This Row],[Tiempo_lineal (ns)]]&gt;$C$508,Tabla19[[#This Row],[Tiempo_lineal (ns)]]&lt;$C$509)</f>
        <v>0</v>
      </c>
      <c r="T230" t="b">
        <f>OR(Tabla19[[#This Row],[Tiempo_normal (ns)]]&gt;$D$508,Tabla19[[#This Row],[Tiempo_normal (ns)]]&lt;$D$509)</f>
        <v>0</v>
      </c>
      <c r="U230" s="5">
        <v>227</v>
      </c>
      <c r="V230" t="b">
        <f>OR(Tabla310[[#This Row],[Tiempo_lineal (ns)]]&gt;$F$508,Tabla310[[#This Row],[Tiempo_lineal (ns)]]&lt;$F$509)</f>
        <v>0</v>
      </c>
      <c r="W230" t="b">
        <f>OR(Tabla310[[#This Row],[Tiempo_normal (ns)]]&gt;$G$508,Tabla310[[#This Row],[Tiempo_normal (ns)]]&lt;$G$509)</f>
        <v>0</v>
      </c>
      <c r="X230" s="5">
        <v>227</v>
      </c>
      <c r="Y230" t="b">
        <f>OR(Tabla411[[#This Row],[Tiempo_lineal (ns)]]&gt;$I$508,Tabla411[[#This Row],[Tiempo_lineal (ns)]]&lt;$I$509)</f>
        <v>0</v>
      </c>
      <c r="Z230" t="b">
        <f>OR(Tabla411[[#This Row],[Tiempo_normal (ns)]]&gt;$J$508,Tabla411[[#This Row],[Tiempo_normal (ns)]]&lt;$J$509)</f>
        <v>1</v>
      </c>
      <c r="AA230" s="5">
        <v>227</v>
      </c>
      <c r="AB230" t="b">
        <f>OR(Tabla512[[#This Row],[Tiempo_lineal (ns)]]&gt;$L$508,Tabla512[[#This Row],[Tiempo_lineal (ns)]]&lt;$L$509)</f>
        <v>0</v>
      </c>
      <c r="AC230" t="b">
        <f>OR(Tabla512[[#This Row],[Tiempo_normal (ns)]]&gt;$M$508,Tabla512[[#This Row],[Tiempo_normal (ns)]]&lt;$M$509)</f>
        <v>0</v>
      </c>
      <c r="AD230" s="5">
        <v>227</v>
      </c>
      <c r="AE230" t="b">
        <f>OR(Tabla613[[#This Row],[Tiempo_lineal (ns)]]&gt;$O$508,Tabla613[[#This Row],[Tiempo_lineal (ns)]]&lt;$O$509)</f>
        <v>0</v>
      </c>
      <c r="AF230" s="6" t="b">
        <f>OR(Tabla613[[#This Row],[Tiempo_normal (ns)]]&gt;$P$508,Tabla613[[#This Row],[Tiempo_normal (ns)]]&lt;$P$509)</f>
        <v>0</v>
      </c>
    </row>
    <row r="231" spans="2:32" x14ac:dyDescent="0.3">
      <c r="B231">
        <v>228</v>
      </c>
      <c r="C231">
        <v>2937</v>
      </c>
      <c r="D231">
        <v>1197</v>
      </c>
      <c r="E231">
        <v>228</v>
      </c>
      <c r="F231">
        <v>5240</v>
      </c>
      <c r="G231">
        <v>2421</v>
      </c>
      <c r="H231">
        <v>228</v>
      </c>
      <c r="I231">
        <v>8265</v>
      </c>
      <c r="J231">
        <v>5649</v>
      </c>
      <c r="K231">
        <v>228</v>
      </c>
      <c r="L231">
        <v>10064</v>
      </c>
      <c r="M231">
        <v>6920</v>
      </c>
      <c r="N231">
        <v>228</v>
      </c>
      <c r="O231">
        <v>11754</v>
      </c>
      <c r="P231">
        <v>7603</v>
      </c>
      <c r="R231" s="7">
        <v>228</v>
      </c>
      <c r="S231" t="b">
        <f>OR(Tabla19[[#This Row],[Tiempo_lineal (ns)]]&gt;$C$508,Tabla19[[#This Row],[Tiempo_lineal (ns)]]&lt;$C$509)</f>
        <v>0</v>
      </c>
      <c r="T231" t="b">
        <f>OR(Tabla19[[#This Row],[Tiempo_normal (ns)]]&gt;$D$508,Tabla19[[#This Row],[Tiempo_normal (ns)]]&lt;$D$509)</f>
        <v>0</v>
      </c>
      <c r="U231" s="7">
        <v>228</v>
      </c>
      <c r="V231" t="b">
        <f>OR(Tabla310[[#This Row],[Tiempo_lineal (ns)]]&gt;$F$508,Tabla310[[#This Row],[Tiempo_lineal (ns)]]&lt;$F$509)</f>
        <v>0</v>
      </c>
      <c r="W231" t="b">
        <f>OR(Tabla310[[#This Row],[Tiempo_normal (ns)]]&gt;$G$508,Tabla310[[#This Row],[Tiempo_normal (ns)]]&lt;$G$509)</f>
        <v>0</v>
      </c>
      <c r="X231" s="7">
        <v>228</v>
      </c>
      <c r="Y231" t="b">
        <f>OR(Tabla411[[#This Row],[Tiempo_lineal (ns)]]&gt;$I$508,Tabla411[[#This Row],[Tiempo_lineal (ns)]]&lt;$I$509)</f>
        <v>0</v>
      </c>
      <c r="Z231" t="b">
        <f>OR(Tabla411[[#This Row],[Tiempo_normal (ns)]]&gt;$J$508,Tabla411[[#This Row],[Tiempo_normal (ns)]]&lt;$J$509)</f>
        <v>0</v>
      </c>
      <c r="AA231" s="7">
        <v>228</v>
      </c>
      <c r="AB231" t="b">
        <f>OR(Tabla512[[#This Row],[Tiempo_lineal (ns)]]&gt;$L$508,Tabla512[[#This Row],[Tiempo_lineal (ns)]]&lt;$L$509)</f>
        <v>0</v>
      </c>
      <c r="AC231" t="b">
        <f>OR(Tabla512[[#This Row],[Tiempo_normal (ns)]]&gt;$M$508,Tabla512[[#This Row],[Tiempo_normal (ns)]]&lt;$M$509)</f>
        <v>0</v>
      </c>
      <c r="AD231" s="7">
        <v>228</v>
      </c>
      <c r="AE231" t="b">
        <f>OR(Tabla613[[#This Row],[Tiempo_lineal (ns)]]&gt;$O$508,Tabla613[[#This Row],[Tiempo_lineal (ns)]]&lt;$O$509)</f>
        <v>0</v>
      </c>
      <c r="AF231" s="6" t="b">
        <f>OR(Tabla613[[#This Row],[Tiempo_normal (ns)]]&gt;$P$508,Tabla613[[#This Row],[Tiempo_normal (ns)]]&lt;$P$509)</f>
        <v>0</v>
      </c>
    </row>
    <row r="232" spans="2:32" x14ac:dyDescent="0.3">
      <c r="B232">
        <v>229</v>
      </c>
      <c r="C232">
        <v>2887</v>
      </c>
      <c r="D232">
        <v>2113</v>
      </c>
      <c r="E232">
        <v>229</v>
      </c>
      <c r="F232">
        <v>7141</v>
      </c>
      <c r="G232">
        <v>3889</v>
      </c>
      <c r="H232">
        <v>229</v>
      </c>
      <c r="I232">
        <v>6288</v>
      </c>
      <c r="J232">
        <v>4424</v>
      </c>
      <c r="K232">
        <v>229</v>
      </c>
      <c r="L232">
        <v>11369</v>
      </c>
      <c r="M232">
        <v>6860</v>
      </c>
      <c r="N232">
        <v>229</v>
      </c>
      <c r="O232">
        <v>14162</v>
      </c>
      <c r="P232">
        <v>6390</v>
      </c>
      <c r="R232" s="5">
        <v>229</v>
      </c>
      <c r="S232" t="b">
        <f>OR(Tabla19[[#This Row],[Tiempo_lineal (ns)]]&gt;$C$508,Tabla19[[#This Row],[Tiempo_lineal (ns)]]&lt;$C$509)</f>
        <v>0</v>
      </c>
      <c r="T232" t="b">
        <f>OR(Tabla19[[#This Row],[Tiempo_normal (ns)]]&gt;$D$508,Tabla19[[#This Row],[Tiempo_normal (ns)]]&lt;$D$509)</f>
        <v>0</v>
      </c>
      <c r="U232" s="5">
        <v>229</v>
      </c>
      <c r="V232" t="b">
        <f>OR(Tabla310[[#This Row],[Tiempo_lineal (ns)]]&gt;$F$508,Tabla310[[#This Row],[Tiempo_lineal (ns)]]&lt;$F$509)</f>
        <v>0</v>
      </c>
      <c r="W232" t="b">
        <f>OR(Tabla310[[#This Row],[Tiempo_normal (ns)]]&gt;$G$508,Tabla310[[#This Row],[Tiempo_normal (ns)]]&lt;$G$509)</f>
        <v>0</v>
      </c>
      <c r="X232" s="5">
        <v>229</v>
      </c>
      <c r="Y232" t="b">
        <f>OR(Tabla411[[#This Row],[Tiempo_lineal (ns)]]&gt;$I$508,Tabla411[[#This Row],[Tiempo_lineal (ns)]]&lt;$I$509)</f>
        <v>0</v>
      </c>
      <c r="Z232" t="b">
        <f>OR(Tabla411[[#This Row],[Tiempo_normal (ns)]]&gt;$J$508,Tabla411[[#This Row],[Tiempo_normal (ns)]]&lt;$J$509)</f>
        <v>0</v>
      </c>
      <c r="AA232" s="5">
        <v>229</v>
      </c>
      <c r="AB232" t="b">
        <f>OR(Tabla512[[#This Row],[Tiempo_lineal (ns)]]&gt;$L$508,Tabla512[[#This Row],[Tiempo_lineal (ns)]]&lt;$L$509)</f>
        <v>0</v>
      </c>
      <c r="AC232" t="b">
        <f>OR(Tabla512[[#This Row],[Tiempo_normal (ns)]]&gt;$M$508,Tabla512[[#This Row],[Tiempo_normal (ns)]]&lt;$M$509)</f>
        <v>0</v>
      </c>
      <c r="AD232" s="5">
        <v>229</v>
      </c>
      <c r="AE232" t="b">
        <f>OR(Tabla613[[#This Row],[Tiempo_lineal (ns)]]&gt;$O$508,Tabla613[[#This Row],[Tiempo_lineal (ns)]]&lt;$O$509)</f>
        <v>0</v>
      </c>
      <c r="AF232" s="6" t="b">
        <f>OR(Tabla613[[#This Row],[Tiempo_normal (ns)]]&gt;$P$508,Tabla613[[#This Row],[Tiempo_normal (ns)]]&lt;$P$509)</f>
        <v>0</v>
      </c>
    </row>
    <row r="233" spans="2:32" x14ac:dyDescent="0.3">
      <c r="B233">
        <v>230</v>
      </c>
      <c r="C233">
        <v>3279</v>
      </c>
      <c r="D233">
        <v>3174</v>
      </c>
      <c r="E233">
        <v>230</v>
      </c>
      <c r="F233">
        <v>6649</v>
      </c>
      <c r="G233">
        <v>4224</v>
      </c>
      <c r="H233">
        <v>230</v>
      </c>
      <c r="I233">
        <v>8022</v>
      </c>
      <c r="J233">
        <v>7498</v>
      </c>
      <c r="K233">
        <v>230</v>
      </c>
      <c r="L233">
        <v>11346</v>
      </c>
      <c r="M233">
        <v>6870</v>
      </c>
      <c r="N233">
        <v>230</v>
      </c>
      <c r="O233">
        <v>14620</v>
      </c>
      <c r="P233">
        <v>6564</v>
      </c>
      <c r="R233" s="7">
        <v>230</v>
      </c>
      <c r="S233" t="b">
        <f>OR(Tabla19[[#This Row],[Tiempo_lineal (ns)]]&gt;$C$508,Tabla19[[#This Row],[Tiempo_lineal (ns)]]&lt;$C$509)</f>
        <v>0</v>
      </c>
      <c r="T233" t="b">
        <f>OR(Tabla19[[#This Row],[Tiempo_normal (ns)]]&gt;$D$508,Tabla19[[#This Row],[Tiempo_normal (ns)]]&lt;$D$509)</f>
        <v>0</v>
      </c>
      <c r="U233" s="7">
        <v>230</v>
      </c>
      <c r="V233" t="b">
        <f>OR(Tabla310[[#This Row],[Tiempo_lineal (ns)]]&gt;$F$508,Tabla310[[#This Row],[Tiempo_lineal (ns)]]&lt;$F$509)</f>
        <v>0</v>
      </c>
      <c r="W233" t="b">
        <f>OR(Tabla310[[#This Row],[Tiempo_normal (ns)]]&gt;$G$508,Tabla310[[#This Row],[Tiempo_normal (ns)]]&lt;$G$509)</f>
        <v>0</v>
      </c>
      <c r="X233" s="7">
        <v>230</v>
      </c>
      <c r="Y233" t="b">
        <f>OR(Tabla411[[#This Row],[Tiempo_lineal (ns)]]&gt;$I$508,Tabla411[[#This Row],[Tiempo_lineal (ns)]]&lt;$I$509)</f>
        <v>0</v>
      </c>
      <c r="Z233" t="b">
        <f>OR(Tabla411[[#This Row],[Tiempo_normal (ns)]]&gt;$J$508,Tabla411[[#This Row],[Tiempo_normal (ns)]]&lt;$J$509)</f>
        <v>0</v>
      </c>
      <c r="AA233" s="7">
        <v>230</v>
      </c>
      <c r="AB233" t="b">
        <f>OR(Tabla512[[#This Row],[Tiempo_lineal (ns)]]&gt;$L$508,Tabla512[[#This Row],[Tiempo_lineal (ns)]]&lt;$L$509)</f>
        <v>0</v>
      </c>
      <c r="AC233" t="b">
        <f>OR(Tabla512[[#This Row],[Tiempo_normal (ns)]]&gt;$M$508,Tabla512[[#This Row],[Tiempo_normal (ns)]]&lt;$M$509)</f>
        <v>0</v>
      </c>
      <c r="AD233" s="7">
        <v>230</v>
      </c>
      <c r="AE233" t="b">
        <f>OR(Tabla613[[#This Row],[Tiempo_lineal (ns)]]&gt;$O$508,Tabla613[[#This Row],[Tiempo_lineal (ns)]]&lt;$O$509)</f>
        <v>0</v>
      </c>
      <c r="AF233" s="6" t="b">
        <f>OR(Tabla613[[#This Row],[Tiempo_normal (ns)]]&gt;$P$508,Tabla613[[#This Row],[Tiempo_normal (ns)]]&lt;$P$509)</f>
        <v>0</v>
      </c>
    </row>
    <row r="234" spans="2:32" x14ac:dyDescent="0.3">
      <c r="B234">
        <v>231</v>
      </c>
      <c r="C234">
        <v>3244</v>
      </c>
      <c r="D234">
        <v>1568</v>
      </c>
      <c r="E234">
        <v>231</v>
      </c>
      <c r="F234">
        <v>5597</v>
      </c>
      <c r="G234">
        <v>2942</v>
      </c>
      <c r="H234">
        <v>231</v>
      </c>
      <c r="I234">
        <v>6532</v>
      </c>
      <c r="J234">
        <v>4529</v>
      </c>
      <c r="K234">
        <v>231</v>
      </c>
      <c r="L234">
        <v>10305</v>
      </c>
      <c r="M234">
        <v>10864</v>
      </c>
      <c r="N234">
        <v>231</v>
      </c>
      <c r="O234">
        <v>10477</v>
      </c>
      <c r="P234">
        <v>7257</v>
      </c>
      <c r="R234" s="5">
        <v>231</v>
      </c>
      <c r="S234" t="b">
        <f>OR(Tabla19[[#This Row],[Tiempo_lineal (ns)]]&gt;$C$508,Tabla19[[#This Row],[Tiempo_lineal (ns)]]&lt;$C$509)</f>
        <v>0</v>
      </c>
      <c r="T234" t="b">
        <f>OR(Tabla19[[#This Row],[Tiempo_normal (ns)]]&gt;$D$508,Tabla19[[#This Row],[Tiempo_normal (ns)]]&lt;$D$509)</f>
        <v>0</v>
      </c>
      <c r="U234" s="5">
        <v>231</v>
      </c>
      <c r="V234" t="b">
        <f>OR(Tabla310[[#This Row],[Tiempo_lineal (ns)]]&gt;$F$508,Tabla310[[#This Row],[Tiempo_lineal (ns)]]&lt;$F$509)</f>
        <v>0</v>
      </c>
      <c r="W234" t="b">
        <f>OR(Tabla310[[#This Row],[Tiempo_normal (ns)]]&gt;$G$508,Tabla310[[#This Row],[Tiempo_normal (ns)]]&lt;$G$509)</f>
        <v>0</v>
      </c>
      <c r="X234" s="5">
        <v>231</v>
      </c>
      <c r="Y234" t="b">
        <f>OR(Tabla411[[#This Row],[Tiempo_lineal (ns)]]&gt;$I$508,Tabla411[[#This Row],[Tiempo_lineal (ns)]]&lt;$I$509)</f>
        <v>0</v>
      </c>
      <c r="Z234" t="b">
        <f>OR(Tabla411[[#This Row],[Tiempo_normal (ns)]]&gt;$J$508,Tabla411[[#This Row],[Tiempo_normal (ns)]]&lt;$J$509)</f>
        <v>0</v>
      </c>
      <c r="AA234" s="5">
        <v>231</v>
      </c>
      <c r="AB234" t="b">
        <f>OR(Tabla512[[#This Row],[Tiempo_lineal (ns)]]&gt;$L$508,Tabla512[[#This Row],[Tiempo_lineal (ns)]]&lt;$L$509)</f>
        <v>0</v>
      </c>
      <c r="AC234" t="b">
        <f>OR(Tabla512[[#This Row],[Tiempo_normal (ns)]]&gt;$M$508,Tabla512[[#This Row],[Tiempo_normal (ns)]]&lt;$M$509)</f>
        <v>0</v>
      </c>
      <c r="AD234" s="5">
        <v>231</v>
      </c>
      <c r="AE234" t="b">
        <f>OR(Tabla613[[#This Row],[Tiempo_lineal (ns)]]&gt;$O$508,Tabla613[[#This Row],[Tiempo_lineal (ns)]]&lt;$O$509)</f>
        <v>0</v>
      </c>
      <c r="AF234" s="6" t="b">
        <f>OR(Tabla613[[#This Row],[Tiempo_normal (ns)]]&gt;$P$508,Tabla613[[#This Row],[Tiempo_normal (ns)]]&lt;$P$509)</f>
        <v>0</v>
      </c>
    </row>
    <row r="235" spans="2:32" x14ac:dyDescent="0.3">
      <c r="B235">
        <v>232</v>
      </c>
      <c r="C235">
        <v>3076</v>
      </c>
      <c r="D235">
        <v>1561</v>
      </c>
      <c r="E235">
        <v>232</v>
      </c>
      <c r="F235">
        <v>4197</v>
      </c>
      <c r="G235">
        <v>1780</v>
      </c>
      <c r="H235">
        <v>232</v>
      </c>
      <c r="I235">
        <v>16576</v>
      </c>
      <c r="J235">
        <v>4428</v>
      </c>
      <c r="K235">
        <v>232</v>
      </c>
      <c r="L235">
        <v>10290</v>
      </c>
      <c r="M235">
        <v>10487</v>
      </c>
      <c r="N235">
        <v>232</v>
      </c>
      <c r="O235">
        <v>10574</v>
      </c>
      <c r="P235">
        <v>6665</v>
      </c>
      <c r="R235" s="7">
        <v>232</v>
      </c>
      <c r="S235" t="b">
        <f>OR(Tabla19[[#This Row],[Tiempo_lineal (ns)]]&gt;$C$508,Tabla19[[#This Row],[Tiempo_lineal (ns)]]&lt;$C$509)</f>
        <v>0</v>
      </c>
      <c r="T235" t="b">
        <f>OR(Tabla19[[#This Row],[Tiempo_normal (ns)]]&gt;$D$508,Tabla19[[#This Row],[Tiempo_normal (ns)]]&lt;$D$509)</f>
        <v>0</v>
      </c>
      <c r="U235" s="7">
        <v>232</v>
      </c>
      <c r="V235" t="b">
        <f>OR(Tabla310[[#This Row],[Tiempo_lineal (ns)]]&gt;$F$508,Tabla310[[#This Row],[Tiempo_lineal (ns)]]&lt;$F$509)</f>
        <v>0</v>
      </c>
      <c r="W235" t="b">
        <f>OR(Tabla310[[#This Row],[Tiempo_normal (ns)]]&gt;$G$508,Tabla310[[#This Row],[Tiempo_normal (ns)]]&lt;$G$509)</f>
        <v>0</v>
      </c>
      <c r="X235" s="7">
        <v>232</v>
      </c>
      <c r="Y235" t="b">
        <f>OR(Tabla411[[#This Row],[Tiempo_lineal (ns)]]&gt;$I$508,Tabla411[[#This Row],[Tiempo_lineal (ns)]]&lt;$I$509)</f>
        <v>1</v>
      </c>
      <c r="Z235" t="b">
        <f>OR(Tabla411[[#This Row],[Tiempo_normal (ns)]]&gt;$J$508,Tabla411[[#This Row],[Tiempo_normal (ns)]]&lt;$J$509)</f>
        <v>0</v>
      </c>
      <c r="AA235" s="7">
        <v>232</v>
      </c>
      <c r="AB235" t="b">
        <f>OR(Tabla512[[#This Row],[Tiempo_lineal (ns)]]&gt;$L$508,Tabla512[[#This Row],[Tiempo_lineal (ns)]]&lt;$L$509)</f>
        <v>0</v>
      </c>
      <c r="AC235" t="b">
        <f>OR(Tabla512[[#This Row],[Tiempo_normal (ns)]]&gt;$M$508,Tabla512[[#This Row],[Tiempo_normal (ns)]]&lt;$M$509)</f>
        <v>0</v>
      </c>
      <c r="AD235" s="7">
        <v>232</v>
      </c>
      <c r="AE235" t="b">
        <f>OR(Tabla613[[#This Row],[Tiempo_lineal (ns)]]&gt;$O$508,Tabla613[[#This Row],[Tiempo_lineal (ns)]]&lt;$O$509)</f>
        <v>0</v>
      </c>
      <c r="AF235" s="6" t="b">
        <f>OR(Tabla613[[#This Row],[Tiempo_normal (ns)]]&gt;$P$508,Tabla613[[#This Row],[Tiempo_normal (ns)]]&lt;$P$509)</f>
        <v>0</v>
      </c>
    </row>
    <row r="236" spans="2:32" x14ac:dyDescent="0.3">
      <c r="B236">
        <v>233</v>
      </c>
      <c r="C236">
        <v>3026</v>
      </c>
      <c r="D236">
        <v>1127</v>
      </c>
      <c r="E236">
        <v>233</v>
      </c>
      <c r="F236">
        <v>5711</v>
      </c>
      <c r="G236">
        <v>1941</v>
      </c>
      <c r="H236">
        <v>233</v>
      </c>
      <c r="I236">
        <v>7558</v>
      </c>
      <c r="J236">
        <v>6377</v>
      </c>
      <c r="K236">
        <v>233</v>
      </c>
      <c r="L236">
        <v>12337</v>
      </c>
      <c r="M236">
        <v>5937</v>
      </c>
      <c r="N236">
        <v>233</v>
      </c>
      <c r="O236">
        <v>13305</v>
      </c>
      <c r="P236">
        <v>9733</v>
      </c>
      <c r="R236" s="5">
        <v>233</v>
      </c>
      <c r="S236" t="b">
        <f>OR(Tabla19[[#This Row],[Tiempo_lineal (ns)]]&gt;$C$508,Tabla19[[#This Row],[Tiempo_lineal (ns)]]&lt;$C$509)</f>
        <v>0</v>
      </c>
      <c r="T236" t="b">
        <f>OR(Tabla19[[#This Row],[Tiempo_normal (ns)]]&gt;$D$508,Tabla19[[#This Row],[Tiempo_normal (ns)]]&lt;$D$509)</f>
        <v>0</v>
      </c>
      <c r="U236" s="5">
        <v>233</v>
      </c>
      <c r="V236" t="b">
        <f>OR(Tabla310[[#This Row],[Tiempo_lineal (ns)]]&gt;$F$508,Tabla310[[#This Row],[Tiempo_lineal (ns)]]&lt;$F$509)</f>
        <v>0</v>
      </c>
      <c r="W236" t="b">
        <f>OR(Tabla310[[#This Row],[Tiempo_normal (ns)]]&gt;$G$508,Tabla310[[#This Row],[Tiempo_normal (ns)]]&lt;$G$509)</f>
        <v>0</v>
      </c>
      <c r="X236" s="5">
        <v>233</v>
      </c>
      <c r="Y236" t="b">
        <f>OR(Tabla411[[#This Row],[Tiempo_lineal (ns)]]&gt;$I$508,Tabla411[[#This Row],[Tiempo_lineal (ns)]]&lt;$I$509)</f>
        <v>0</v>
      </c>
      <c r="Z236" t="b">
        <f>OR(Tabla411[[#This Row],[Tiempo_normal (ns)]]&gt;$J$508,Tabla411[[#This Row],[Tiempo_normal (ns)]]&lt;$J$509)</f>
        <v>0</v>
      </c>
      <c r="AA236" s="5">
        <v>233</v>
      </c>
      <c r="AB236" t="b">
        <f>OR(Tabla512[[#This Row],[Tiempo_lineal (ns)]]&gt;$L$508,Tabla512[[#This Row],[Tiempo_lineal (ns)]]&lt;$L$509)</f>
        <v>0</v>
      </c>
      <c r="AC236" t="b">
        <f>OR(Tabla512[[#This Row],[Tiempo_normal (ns)]]&gt;$M$508,Tabla512[[#This Row],[Tiempo_normal (ns)]]&lt;$M$509)</f>
        <v>0</v>
      </c>
      <c r="AD236" s="5">
        <v>233</v>
      </c>
      <c r="AE236" t="b">
        <f>OR(Tabla613[[#This Row],[Tiempo_lineal (ns)]]&gt;$O$508,Tabla613[[#This Row],[Tiempo_lineal (ns)]]&lt;$O$509)</f>
        <v>0</v>
      </c>
      <c r="AF236" s="6" t="b">
        <f>OR(Tabla613[[#This Row],[Tiempo_normal (ns)]]&gt;$P$508,Tabla613[[#This Row],[Tiempo_normal (ns)]]&lt;$P$509)</f>
        <v>0</v>
      </c>
    </row>
    <row r="237" spans="2:32" x14ac:dyDescent="0.3">
      <c r="B237">
        <v>234</v>
      </c>
      <c r="C237">
        <v>4125</v>
      </c>
      <c r="D237">
        <v>1880</v>
      </c>
      <c r="E237">
        <v>234</v>
      </c>
      <c r="F237">
        <v>4098</v>
      </c>
      <c r="G237">
        <v>3263</v>
      </c>
      <c r="H237">
        <v>234</v>
      </c>
      <c r="I237">
        <v>11272</v>
      </c>
      <c r="J237">
        <v>5997</v>
      </c>
      <c r="K237">
        <v>234</v>
      </c>
      <c r="L237">
        <v>22671</v>
      </c>
      <c r="M237">
        <v>8676</v>
      </c>
      <c r="N237">
        <v>234</v>
      </c>
      <c r="O237">
        <v>13765</v>
      </c>
      <c r="P237">
        <v>14891</v>
      </c>
      <c r="R237" s="7">
        <v>234</v>
      </c>
      <c r="S237" t="b">
        <f>OR(Tabla19[[#This Row],[Tiempo_lineal (ns)]]&gt;$C$508,Tabla19[[#This Row],[Tiempo_lineal (ns)]]&lt;$C$509)</f>
        <v>0</v>
      </c>
      <c r="T237" t="b">
        <f>OR(Tabla19[[#This Row],[Tiempo_normal (ns)]]&gt;$D$508,Tabla19[[#This Row],[Tiempo_normal (ns)]]&lt;$D$509)</f>
        <v>0</v>
      </c>
      <c r="U237" s="7">
        <v>234</v>
      </c>
      <c r="V237" t="b">
        <f>OR(Tabla310[[#This Row],[Tiempo_lineal (ns)]]&gt;$F$508,Tabla310[[#This Row],[Tiempo_lineal (ns)]]&lt;$F$509)</f>
        <v>0</v>
      </c>
      <c r="W237" t="b">
        <f>OR(Tabla310[[#This Row],[Tiempo_normal (ns)]]&gt;$G$508,Tabla310[[#This Row],[Tiempo_normal (ns)]]&lt;$G$509)</f>
        <v>0</v>
      </c>
      <c r="X237" s="7">
        <v>234</v>
      </c>
      <c r="Y237" t="b">
        <f>OR(Tabla411[[#This Row],[Tiempo_lineal (ns)]]&gt;$I$508,Tabla411[[#This Row],[Tiempo_lineal (ns)]]&lt;$I$509)</f>
        <v>0</v>
      </c>
      <c r="Z237" t="b">
        <f>OR(Tabla411[[#This Row],[Tiempo_normal (ns)]]&gt;$J$508,Tabla411[[#This Row],[Tiempo_normal (ns)]]&lt;$J$509)</f>
        <v>0</v>
      </c>
      <c r="AA237" s="7">
        <v>234</v>
      </c>
      <c r="AB237" t="b">
        <f>OR(Tabla512[[#This Row],[Tiempo_lineal (ns)]]&gt;$L$508,Tabla512[[#This Row],[Tiempo_lineal (ns)]]&lt;$L$509)</f>
        <v>1</v>
      </c>
      <c r="AC237" t="b">
        <f>OR(Tabla512[[#This Row],[Tiempo_normal (ns)]]&gt;$M$508,Tabla512[[#This Row],[Tiempo_normal (ns)]]&lt;$M$509)</f>
        <v>0</v>
      </c>
      <c r="AD237" s="7">
        <v>234</v>
      </c>
      <c r="AE237" t="b">
        <f>OR(Tabla613[[#This Row],[Tiempo_lineal (ns)]]&gt;$O$508,Tabla613[[#This Row],[Tiempo_lineal (ns)]]&lt;$O$509)</f>
        <v>0</v>
      </c>
      <c r="AF237" s="6" t="b">
        <f>OR(Tabla613[[#This Row],[Tiempo_normal (ns)]]&gt;$P$508,Tabla613[[#This Row],[Tiempo_normal (ns)]]&lt;$P$509)</f>
        <v>1</v>
      </c>
    </row>
    <row r="238" spans="2:32" x14ac:dyDescent="0.3">
      <c r="B238">
        <v>235</v>
      </c>
      <c r="C238">
        <v>3459</v>
      </c>
      <c r="D238">
        <v>1051</v>
      </c>
      <c r="E238">
        <v>235</v>
      </c>
      <c r="F238">
        <v>5295</v>
      </c>
      <c r="G238">
        <v>4424</v>
      </c>
      <c r="H238">
        <v>235</v>
      </c>
      <c r="I238">
        <v>10050</v>
      </c>
      <c r="J238">
        <v>18702</v>
      </c>
      <c r="K238">
        <v>235</v>
      </c>
      <c r="L238">
        <v>28944</v>
      </c>
      <c r="M238">
        <v>27191</v>
      </c>
      <c r="N238">
        <v>235</v>
      </c>
      <c r="O238">
        <v>10160</v>
      </c>
      <c r="P238">
        <v>6104</v>
      </c>
      <c r="R238" s="5">
        <v>235</v>
      </c>
      <c r="S238" t="b">
        <f>OR(Tabla19[[#This Row],[Tiempo_lineal (ns)]]&gt;$C$508,Tabla19[[#This Row],[Tiempo_lineal (ns)]]&lt;$C$509)</f>
        <v>0</v>
      </c>
      <c r="T238" t="b">
        <f>OR(Tabla19[[#This Row],[Tiempo_normal (ns)]]&gt;$D$508,Tabla19[[#This Row],[Tiempo_normal (ns)]]&lt;$D$509)</f>
        <v>0</v>
      </c>
      <c r="U238" s="5">
        <v>235</v>
      </c>
      <c r="V238" t="b">
        <f>OR(Tabla310[[#This Row],[Tiempo_lineal (ns)]]&gt;$F$508,Tabla310[[#This Row],[Tiempo_lineal (ns)]]&lt;$F$509)</f>
        <v>0</v>
      </c>
      <c r="W238" t="b">
        <f>OR(Tabla310[[#This Row],[Tiempo_normal (ns)]]&gt;$G$508,Tabla310[[#This Row],[Tiempo_normal (ns)]]&lt;$G$509)</f>
        <v>0</v>
      </c>
      <c r="X238" s="5">
        <v>235</v>
      </c>
      <c r="Y238" t="b">
        <f>OR(Tabla411[[#This Row],[Tiempo_lineal (ns)]]&gt;$I$508,Tabla411[[#This Row],[Tiempo_lineal (ns)]]&lt;$I$509)</f>
        <v>0</v>
      </c>
      <c r="Z238" t="b">
        <f>OR(Tabla411[[#This Row],[Tiempo_normal (ns)]]&gt;$J$508,Tabla411[[#This Row],[Tiempo_normal (ns)]]&lt;$J$509)</f>
        <v>1</v>
      </c>
      <c r="AA238" s="5">
        <v>235</v>
      </c>
      <c r="AB238" t="b">
        <f>OR(Tabla512[[#This Row],[Tiempo_lineal (ns)]]&gt;$L$508,Tabla512[[#This Row],[Tiempo_lineal (ns)]]&lt;$L$509)</f>
        <v>1</v>
      </c>
      <c r="AC238" t="b">
        <f>OR(Tabla512[[#This Row],[Tiempo_normal (ns)]]&gt;$M$508,Tabla512[[#This Row],[Tiempo_normal (ns)]]&lt;$M$509)</f>
        <v>1</v>
      </c>
      <c r="AD238" s="5">
        <v>235</v>
      </c>
      <c r="AE238" t="b">
        <f>OR(Tabla613[[#This Row],[Tiempo_lineal (ns)]]&gt;$O$508,Tabla613[[#This Row],[Tiempo_lineal (ns)]]&lt;$O$509)</f>
        <v>0</v>
      </c>
      <c r="AF238" s="6" t="b">
        <f>OR(Tabla613[[#This Row],[Tiempo_normal (ns)]]&gt;$P$508,Tabla613[[#This Row],[Tiempo_normal (ns)]]&lt;$P$509)</f>
        <v>0</v>
      </c>
    </row>
    <row r="239" spans="2:32" x14ac:dyDescent="0.3">
      <c r="B239">
        <v>236</v>
      </c>
      <c r="C239">
        <v>2983</v>
      </c>
      <c r="D239">
        <v>1921</v>
      </c>
      <c r="E239">
        <v>236</v>
      </c>
      <c r="F239">
        <v>4977</v>
      </c>
      <c r="G239">
        <v>1977</v>
      </c>
      <c r="H239">
        <v>236</v>
      </c>
      <c r="I239">
        <v>7776</v>
      </c>
      <c r="J239">
        <v>5040</v>
      </c>
      <c r="K239">
        <v>236</v>
      </c>
      <c r="L239">
        <v>10490</v>
      </c>
      <c r="M239">
        <v>9309</v>
      </c>
      <c r="N239">
        <v>236</v>
      </c>
      <c r="O239">
        <v>11937</v>
      </c>
      <c r="P239">
        <v>8691</v>
      </c>
      <c r="R239" s="7">
        <v>236</v>
      </c>
      <c r="S239" t="b">
        <f>OR(Tabla19[[#This Row],[Tiempo_lineal (ns)]]&gt;$C$508,Tabla19[[#This Row],[Tiempo_lineal (ns)]]&lt;$C$509)</f>
        <v>0</v>
      </c>
      <c r="T239" t="b">
        <f>OR(Tabla19[[#This Row],[Tiempo_normal (ns)]]&gt;$D$508,Tabla19[[#This Row],[Tiempo_normal (ns)]]&lt;$D$509)</f>
        <v>0</v>
      </c>
      <c r="U239" s="7">
        <v>236</v>
      </c>
      <c r="V239" t="b">
        <f>OR(Tabla310[[#This Row],[Tiempo_lineal (ns)]]&gt;$F$508,Tabla310[[#This Row],[Tiempo_lineal (ns)]]&lt;$F$509)</f>
        <v>0</v>
      </c>
      <c r="W239" t="b">
        <f>OR(Tabla310[[#This Row],[Tiempo_normal (ns)]]&gt;$G$508,Tabla310[[#This Row],[Tiempo_normal (ns)]]&lt;$G$509)</f>
        <v>0</v>
      </c>
      <c r="X239" s="7">
        <v>236</v>
      </c>
      <c r="Y239" t="b">
        <f>OR(Tabla411[[#This Row],[Tiempo_lineal (ns)]]&gt;$I$508,Tabla411[[#This Row],[Tiempo_lineal (ns)]]&lt;$I$509)</f>
        <v>0</v>
      </c>
      <c r="Z239" t="b">
        <f>OR(Tabla411[[#This Row],[Tiempo_normal (ns)]]&gt;$J$508,Tabla411[[#This Row],[Tiempo_normal (ns)]]&lt;$J$509)</f>
        <v>0</v>
      </c>
      <c r="AA239" s="7">
        <v>236</v>
      </c>
      <c r="AB239" t="b">
        <f>OR(Tabla512[[#This Row],[Tiempo_lineal (ns)]]&gt;$L$508,Tabla512[[#This Row],[Tiempo_lineal (ns)]]&lt;$L$509)</f>
        <v>0</v>
      </c>
      <c r="AC239" t="b">
        <f>OR(Tabla512[[#This Row],[Tiempo_normal (ns)]]&gt;$M$508,Tabla512[[#This Row],[Tiempo_normal (ns)]]&lt;$M$509)</f>
        <v>0</v>
      </c>
      <c r="AD239" s="7">
        <v>236</v>
      </c>
      <c r="AE239" t="b">
        <f>OR(Tabla613[[#This Row],[Tiempo_lineal (ns)]]&gt;$O$508,Tabla613[[#This Row],[Tiempo_lineal (ns)]]&lt;$O$509)</f>
        <v>0</v>
      </c>
      <c r="AF239" s="6" t="b">
        <f>OR(Tabla613[[#This Row],[Tiempo_normal (ns)]]&gt;$P$508,Tabla613[[#This Row],[Tiempo_normal (ns)]]&lt;$P$509)</f>
        <v>0</v>
      </c>
    </row>
    <row r="240" spans="2:32" x14ac:dyDescent="0.3">
      <c r="B240">
        <v>237</v>
      </c>
      <c r="C240">
        <v>4073</v>
      </c>
      <c r="D240">
        <v>1310</v>
      </c>
      <c r="E240">
        <v>237</v>
      </c>
      <c r="F240">
        <v>4697</v>
      </c>
      <c r="G240">
        <v>5165</v>
      </c>
      <c r="H240">
        <v>237</v>
      </c>
      <c r="I240">
        <v>6551</v>
      </c>
      <c r="J240">
        <v>4134</v>
      </c>
      <c r="K240">
        <v>237</v>
      </c>
      <c r="L240">
        <v>11592</v>
      </c>
      <c r="M240">
        <v>6089</v>
      </c>
      <c r="N240">
        <v>237</v>
      </c>
      <c r="O240">
        <v>9318</v>
      </c>
      <c r="P240">
        <v>6535</v>
      </c>
      <c r="R240" s="5">
        <v>237</v>
      </c>
      <c r="S240" t="b">
        <f>OR(Tabla19[[#This Row],[Tiempo_lineal (ns)]]&gt;$C$508,Tabla19[[#This Row],[Tiempo_lineal (ns)]]&lt;$C$509)</f>
        <v>0</v>
      </c>
      <c r="T240" t="b">
        <f>OR(Tabla19[[#This Row],[Tiempo_normal (ns)]]&gt;$D$508,Tabla19[[#This Row],[Tiempo_normal (ns)]]&lt;$D$509)</f>
        <v>0</v>
      </c>
      <c r="U240" s="5">
        <v>237</v>
      </c>
      <c r="V240" t="b">
        <f>OR(Tabla310[[#This Row],[Tiempo_lineal (ns)]]&gt;$F$508,Tabla310[[#This Row],[Tiempo_lineal (ns)]]&lt;$F$509)</f>
        <v>0</v>
      </c>
      <c r="W240" t="b">
        <f>OR(Tabla310[[#This Row],[Tiempo_normal (ns)]]&gt;$G$508,Tabla310[[#This Row],[Tiempo_normal (ns)]]&lt;$G$509)</f>
        <v>0</v>
      </c>
      <c r="X240" s="5">
        <v>237</v>
      </c>
      <c r="Y240" t="b">
        <f>OR(Tabla411[[#This Row],[Tiempo_lineal (ns)]]&gt;$I$508,Tabla411[[#This Row],[Tiempo_lineal (ns)]]&lt;$I$509)</f>
        <v>0</v>
      </c>
      <c r="Z240" t="b">
        <f>OR(Tabla411[[#This Row],[Tiempo_normal (ns)]]&gt;$J$508,Tabla411[[#This Row],[Tiempo_normal (ns)]]&lt;$J$509)</f>
        <v>0</v>
      </c>
      <c r="AA240" s="5">
        <v>237</v>
      </c>
      <c r="AB240" t="b">
        <f>OR(Tabla512[[#This Row],[Tiempo_lineal (ns)]]&gt;$L$508,Tabla512[[#This Row],[Tiempo_lineal (ns)]]&lt;$L$509)</f>
        <v>0</v>
      </c>
      <c r="AC240" t="b">
        <f>OR(Tabla512[[#This Row],[Tiempo_normal (ns)]]&gt;$M$508,Tabla512[[#This Row],[Tiempo_normal (ns)]]&lt;$M$509)</f>
        <v>0</v>
      </c>
      <c r="AD240" s="5">
        <v>237</v>
      </c>
      <c r="AE240" t="b">
        <f>OR(Tabla613[[#This Row],[Tiempo_lineal (ns)]]&gt;$O$508,Tabla613[[#This Row],[Tiempo_lineal (ns)]]&lt;$O$509)</f>
        <v>0</v>
      </c>
      <c r="AF240" s="6" t="b">
        <f>OR(Tabla613[[#This Row],[Tiempo_normal (ns)]]&gt;$P$508,Tabla613[[#This Row],[Tiempo_normal (ns)]]&lt;$P$509)</f>
        <v>0</v>
      </c>
    </row>
    <row r="241" spans="2:32" x14ac:dyDescent="0.3">
      <c r="B241">
        <v>238</v>
      </c>
      <c r="C241">
        <v>2864</v>
      </c>
      <c r="D241">
        <v>1186</v>
      </c>
      <c r="E241">
        <v>238</v>
      </c>
      <c r="F241">
        <v>4923</v>
      </c>
      <c r="G241">
        <v>3191</v>
      </c>
      <c r="H241">
        <v>238</v>
      </c>
      <c r="I241">
        <v>9979</v>
      </c>
      <c r="J241">
        <v>3847</v>
      </c>
      <c r="K241">
        <v>238</v>
      </c>
      <c r="L241">
        <v>12393</v>
      </c>
      <c r="M241">
        <v>5286</v>
      </c>
      <c r="N241">
        <v>238</v>
      </c>
      <c r="O241">
        <v>13881</v>
      </c>
      <c r="P241">
        <v>7363</v>
      </c>
      <c r="R241" s="7">
        <v>238</v>
      </c>
      <c r="S241" t="b">
        <f>OR(Tabla19[[#This Row],[Tiempo_lineal (ns)]]&gt;$C$508,Tabla19[[#This Row],[Tiempo_lineal (ns)]]&lt;$C$509)</f>
        <v>0</v>
      </c>
      <c r="T241" t="b">
        <f>OR(Tabla19[[#This Row],[Tiempo_normal (ns)]]&gt;$D$508,Tabla19[[#This Row],[Tiempo_normal (ns)]]&lt;$D$509)</f>
        <v>0</v>
      </c>
      <c r="U241" s="7">
        <v>238</v>
      </c>
      <c r="V241" t="b">
        <f>OR(Tabla310[[#This Row],[Tiempo_lineal (ns)]]&gt;$F$508,Tabla310[[#This Row],[Tiempo_lineal (ns)]]&lt;$F$509)</f>
        <v>0</v>
      </c>
      <c r="W241" t="b">
        <f>OR(Tabla310[[#This Row],[Tiempo_normal (ns)]]&gt;$G$508,Tabla310[[#This Row],[Tiempo_normal (ns)]]&lt;$G$509)</f>
        <v>0</v>
      </c>
      <c r="X241" s="7">
        <v>238</v>
      </c>
      <c r="Y241" t="b">
        <f>OR(Tabla411[[#This Row],[Tiempo_lineal (ns)]]&gt;$I$508,Tabla411[[#This Row],[Tiempo_lineal (ns)]]&lt;$I$509)</f>
        <v>0</v>
      </c>
      <c r="Z241" t="b">
        <f>OR(Tabla411[[#This Row],[Tiempo_normal (ns)]]&gt;$J$508,Tabla411[[#This Row],[Tiempo_normal (ns)]]&lt;$J$509)</f>
        <v>0</v>
      </c>
      <c r="AA241" s="7">
        <v>238</v>
      </c>
      <c r="AB241" t="b">
        <f>OR(Tabla512[[#This Row],[Tiempo_lineal (ns)]]&gt;$L$508,Tabla512[[#This Row],[Tiempo_lineal (ns)]]&lt;$L$509)</f>
        <v>0</v>
      </c>
      <c r="AC241" t="b">
        <f>OR(Tabla512[[#This Row],[Tiempo_normal (ns)]]&gt;$M$508,Tabla512[[#This Row],[Tiempo_normal (ns)]]&lt;$M$509)</f>
        <v>0</v>
      </c>
      <c r="AD241" s="7">
        <v>238</v>
      </c>
      <c r="AE241" t="b">
        <f>OR(Tabla613[[#This Row],[Tiempo_lineal (ns)]]&gt;$O$508,Tabla613[[#This Row],[Tiempo_lineal (ns)]]&lt;$O$509)</f>
        <v>0</v>
      </c>
      <c r="AF241" s="6" t="b">
        <f>OR(Tabla613[[#This Row],[Tiempo_normal (ns)]]&gt;$P$508,Tabla613[[#This Row],[Tiempo_normal (ns)]]&lt;$P$509)</f>
        <v>0</v>
      </c>
    </row>
    <row r="242" spans="2:32" x14ac:dyDescent="0.3">
      <c r="B242">
        <v>239</v>
      </c>
      <c r="C242">
        <v>2833</v>
      </c>
      <c r="D242">
        <v>844</v>
      </c>
      <c r="E242">
        <v>239</v>
      </c>
      <c r="F242">
        <v>4759</v>
      </c>
      <c r="G242">
        <v>2026</v>
      </c>
      <c r="H242">
        <v>239</v>
      </c>
      <c r="I242">
        <v>6527</v>
      </c>
      <c r="J242">
        <v>9538</v>
      </c>
      <c r="K242">
        <v>239</v>
      </c>
      <c r="L242">
        <v>10901</v>
      </c>
      <c r="M242">
        <v>6512</v>
      </c>
      <c r="N242">
        <v>239</v>
      </c>
      <c r="O242">
        <v>21043</v>
      </c>
      <c r="P242">
        <v>8936</v>
      </c>
      <c r="R242" s="5">
        <v>239</v>
      </c>
      <c r="S242" t="b">
        <f>OR(Tabla19[[#This Row],[Tiempo_lineal (ns)]]&gt;$C$508,Tabla19[[#This Row],[Tiempo_lineal (ns)]]&lt;$C$509)</f>
        <v>0</v>
      </c>
      <c r="T242" t="b">
        <f>OR(Tabla19[[#This Row],[Tiempo_normal (ns)]]&gt;$D$508,Tabla19[[#This Row],[Tiempo_normal (ns)]]&lt;$D$509)</f>
        <v>0</v>
      </c>
      <c r="U242" s="5">
        <v>239</v>
      </c>
      <c r="V242" t="b">
        <f>OR(Tabla310[[#This Row],[Tiempo_lineal (ns)]]&gt;$F$508,Tabla310[[#This Row],[Tiempo_lineal (ns)]]&lt;$F$509)</f>
        <v>0</v>
      </c>
      <c r="W242" t="b">
        <f>OR(Tabla310[[#This Row],[Tiempo_normal (ns)]]&gt;$G$508,Tabla310[[#This Row],[Tiempo_normal (ns)]]&lt;$G$509)</f>
        <v>0</v>
      </c>
      <c r="X242" s="5">
        <v>239</v>
      </c>
      <c r="Y242" t="b">
        <f>OR(Tabla411[[#This Row],[Tiempo_lineal (ns)]]&gt;$I$508,Tabla411[[#This Row],[Tiempo_lineal (ns)]]&lt;$I$509)</f>
        <v>0</v>
      </c>
      <c r="Z242" t="b">
        <f>OR(Tabla411[[#This Row],[Tiempo_normal (ns)]]&gt;$J$508,Tabla411[[#This Row],[Tiempo_normal (ns)]]&lt;$J$509)</f>
        <v>0</v>
      </c>
      <c r="AA242" s="5">
        <v>239</v>
      </c>
      <c r="AB242" t="b">
        <f>OR(Tabla512[[#This Row],[Tiempo_lineal (ns)]]&gt;$L$508,Tabla512[[#This Row],[Tiempo_lineal (ns)]]&lt;$L$509)</f>
        <v>0</v>
      </c>
      <c r="AC242" t="b">
        <f>OR(Tabla512[[#This Row],[Tiempo_normal (ns)]]&gt;$M$508,Tabla512[[#This Row],[Tiempo_normal (ns)]]&lt;$M$509)</f>
        <v>0</v>
      </c>
      <c r="AD242" s="5">
        <v>239</v>
      </c>
      <c r="AE242" t="b">
        <f>OR(Tabla613[[#This Row],[Tiempo_lineal (ns)]]&gt;$O$508,Tabla613[[#This Row],[Tiempo_lineal (ns)]]&lt;$O$509)</f>
        <v>1</v>
      </c>
      <c r="AF242" s="6" t="b">
        <f>OR(Tabla613[[#This Row],[Tiempo_normal (ns)]]&gt;$P$508,Tabla613[[#This Row],[Tiempo_normal (ns)]]&lt;$P$509)</f>
        <v>0</v>
      </c>
    </row>
    <row r="243" spans="2:32" x14ac:dyDescent="0.3">
      <c r="B243">
        <v>240</v>
      </c>
      <c r="C243">
        <v>3656</v>
      </c>
      <c r="D243">
        <v>1823</v>
      </c>
      <c r="E243">
        <v>240</v>
      </c>
      <c r="F243">
        <v>5038</v>
      </c>
      <c r="G243">
        <v>5059</v>
      </c>
      <c r="H243">
        <v>240</v>
      </c>
      <c r="I243">
        <v>6351</v>
      </c>
      <c r="J243">
        <v>4088</v>
      </c>
      <c r="K243">
        <v>240</v>
      </c>
      <c r="L243">
        <v>10813</v>
      </c>
      <c r="M243">
        <v>7414</v>
      </c>
      <c r="N243">
        <v>240</v>
      </c>
      <c r="O243">
        <v>11799</v>
      </c>
      <c r="P243">
        <v>10006</v>
      </c>
      <c r="R243" s="7">
        <v>240</v>
      </c>
      <c r="S243" t="b">
        <f>OR(Tabla19[[#This Row],[Tiempo_lineal (ns)]]&gt;$C$508,Tabla19[[#This Row],[Tiempo_lineal (ns)]]&lt;$C$509)</f>
        <v>0</v>
      </c>
      <c r="T243" t="b">
        <f>OR(Tabla19[[#This Row],[Tiempo_normal (ns)]]&gt;$D$508,Tabla19[[#This Row],[Tiempo_normal (ns)]]&lt;$D$509)</f>
        <v>0</v>
      </c>
      <c r="U243" s="7">
        <v>240</v>
      </c>
      <c r="V243" t="b">
        <f>OR(Tabla310[[#This Row],[Tiempo_lineal (ns)]]&gt;$F$508,Tabla310[[#This Row],[Tiempo_lineal (ns)]]&lt;$F$509)</f>
        <v>0</v>
      </c>
      <c r="W243" t="b">
        <f>OR(Tabla310[[#This Row],[Tiempo_normal (ns)]]&gt;$G$508,Tabla310[[#This Row],[Tiempo_normal (ns)]]&lt;$G$509)</f>
        <v>0</v>
      </c>
      <c r="X243" s="7">
        <v>240</v>
      </c>
      <c r="Y243" t="b">
        <f>OR(Tabla411[[#This Row],[Tiempo_lineal (ns)]]&gt;$I$508,Tabla411[[#This Row],[Tiempo_lineal (ns)]]&lt;$I$509)</f>
        <v>0</v>
      </c>
      <c r="Z243" t="b">
        <f>OR(Tabla411[[#This Row],[Tiempo_normal (ns)]]&gt;$J$508,Tabla411[[#This Row],[Tiempo_normal (ns)]]&lt;$J$509)</f>
        <v>0</v>
      </c>
      <c r="AA243" s="7">
        <v>240</v>
      </c>
      <c r="AB243" t="b">
        <f>OR(Tabla512[[#This Row],[Tiempo_lineal (ns)]]&gt;$L$508,Tabla512[[#This Row],[Tiempo_lineal (ns)]]&lt;$L$509)</f>
        <v>0</v>
      </c>
      <c r="AC243" t="b">
        <f>OR(Tabla512[[#This Row],[Tiempo_normal (ns)]]&gt;$M$508,Tabla512[[#This Row],[Tiempo_normal (ns)]]&lt;$M$509)</f>
        <v>0</v>
      </c>
      <c r="AD243" s="7">
        <v>240</v>
      </c>
      <c r="AE243" t="b">
        <f>OR(Tabla613[[#This Row],[Tiempo_lineal (ns)]]&gt;$O$508,Tabla613[[#This Row],[Tiempo_lineal (ns)]]&lt;$O$509)</f>
        <v>0</v>
      </c>
      <c r="AF243" s="6" t="b">
        <f>OR(Tabla613[[#This Row],[Tiempo_normal (ns)]]&gt;$P$508,Tabla613[[#This Row],[Tiempo_normal (ns)]]&lt;$P$509)</f>
        <v>0</v>
      </c>
    </row>
    <row r="244" spans="2:32" x14ac:dyDescent="0.3">
      <c r="B244">
        <v>241</v>
      </c>
      <c r="C244">
        <v>2994</v>
      </c>
      <c r="D244">
        <v>1505</v>
      </c>
      <c r="E244">
        <v>241</v>
      </c>
      <c r="F244">
        <v>8367</v>
      </c>
      <c r="G244">
        <v>5109</v>
      </c>
      <c r="H244">
        <v>241</v>
      </c>
      <c r="I244">
        <v>8968</v>
      </c>
      <c r="J244">
        <v>3782</v>
      </c>
      <c r="K244">
        <v>241</v>
      </c>
      <c r="L244">
        <v>11962</v>
      </c>
      <c r="M244">
        <v>8903</v>
      </c>
      <c r="N244">
        <v>241</v>
      </c>
      <c r="O244">
        <v>11649</v>
      </c>
      <c r="P244">
        <v>6143</v>
      </c>
      <c r="R244" s="5">
        <v>241</v>
      </c>
      <c r="S244" t="b">
        <f>OR(Tabla19[[#This Row],[Tiempo_lineal (ns)]]&gt;$C$508,Tabla19[[#This Row],[Tiempo_lineal (ns)]]&lt;$C$509)</f>
        <v>0</v>
      </c>
      <c r="T244" t="b">
        <f>OR(Tabla19[[#This Row],[Tiempo_normal (ns)]]&gt;$D$508,Tabla19[[#This Row],[Tiempo_normal (ns)]]&lt;$D$509)</f>
        <v>0</v>
      </c>
      <c r="U244" s="5">
        <v>241</v>
      </c>
      <c r="V244" t="b">
        <f>OR(Tabla310[[#This Row],[Tiempo_lineal (ns)]]&gt;$F$508,Tabla310[[#This Row],[Tiempo_lineal (ns)]]&lt;$F$509)</f>
        <v>1</v>
      </c>
      <c r="W244" t="b">
        <f>OR(Tabla310[[#This Row],[Tiempo_normal (ns)]]&gt;$G$508,Tabla310[[#This Row],[Tiempo_normal (ns)]]&lt;$G$509)</f>
        <v>0</v>
      </c>
      <c r="X244" s="5">
        <v>241</v>
      </c>
      <c r="Y244" t="b">
        <f>OR(Tabla411[[#This Row],[Tiempo_lineal (ns)]]&gt;$I$508,Tabla411[[#This Row],[Tiempo_lineal (ns)]]&lt;$I$509)</f>
        <v>0</v>
      </c>
      <c r="Z244" t="b">
        <f>OR(Tabla411[[#This Row],[Tiempo_normal (ns)]]&gt;$J$508,Tabla411[[#This Row],[Tiempo_normal (ns)]]&lt;$J$509)</f>
        <v>0</v>
      </c>
      <c r="AA244" s="5">
        <v>241</v>
      </c>
      <c r="AB244" t="b">
        <f>OR(Tabla512[[#This Row],[Tiempo_lineal (ns)]]&gt;$L$508,Tabla512[[#This Row],[Tiempo_lineal (ns)]]&lt;$L$509)</f>
        <v>0</v>
      </c>
      <c r="AC244" t="b">
        <f>OR(Tabla512[[#This Row],[Tiempo_normal (ns)]]&gt;$M$508,Tabla512[[#This Row],[Tiempo_normal (ns)]]&lt;$M$509)</f>
        <v>0</v>
      </c>
      <c r="AD244" s="5">
        <v>241</v>
      </c>
      <c r="AE244" t="b">
        <f>OR(Tabla613[[#This Row],[Tiempo_lineal (ns)]]&gt;$O$508,Tabla613[[#This Row],[Tiempo_lineal (ns)]]&lt;$O$509)</f>
        <v>0</v>
      </c>
      <c r="AF244" s="6" t="b">
        <f>OR(Tabla613[[#This Row],[Tiempo_normal (ns)]]&gt;$P$508,Tabla613[[#This Row],[Tiempo_normal (ns)]]&lt;$P$509)</f>
        <v>0</v>
      </c>
    </row>
    <row r="245" spans="2:32" x14ac:dyDescent="0.3">
      <c r="B245">
        <v>242</v>
      </c>
      <c r="C245">
        <v>4332</v>
      </c>
      <c r="D245">
        <v>2095</v>
      </c>
      <c r="E245">
        <v>242</v>
      </c>
      <c r="F245">
        <v>7920</v>
      </c>
      <c r="G245">
        <v>4465</v>
      </c>
      <c r="H245">
        <v>242</v>
      </c>
      <c r="I245">
        <v>6433</v>
      </c>
      <c r="J245">
        <v>7762</v>
      </c>
      <c r="K245">
        <v>242</v>
      </c>
      <c r="L245">
        <v>13307</v>
      </c>
      <c r="M245">
        <v>7081</v>
      </c>
      <c r="N245">
        <v>242</v>
      </c>
      <c r="O245">
        <v>9304</v>
      </c>
      <c r="P245">
        <v>7274</v>
      </c>
      <c r="R245" s="7">
        <v>242</v>
      </c>
      <c r="S245" t="b">
        <f>OR(Tabla19[[#This Row],[Tiempo_lineal (ns)]]&gt;$C$508,Tabla19[[#This Row],[Tiempo_lineal (ns)]]&lt;$C$509)</f>
        <v>0</v>
      </c>
      <c r="T245" t="b">
        <f>OR(Tabla19[[#This Row],[Tiempo_normal (ns)]]&gt;$D$508,Tabla19[[#This Row],[Tiempo_normal (ns)]]&lt;$D$509)</f>
        <v>0</v>
      </c>
      <c r="U245" s="7">
        <v>242</v>
      </c>
      <c r="V245" t="b">
        <f>OR(Tabla310[[#This Row],[Tiempo_lineal (ns)]]&gt;$F$508,Tabla310[[#This Row],[Tiempo_lineal (ns)]]&lt;$F$509)</f>
        <v>0</v>
      </c>
      <c r="W245" t="b">
        <f>OR(Tabla310[[#This Row],[Tiempo_normal (ns)]]&gt;$G$508,Tabla310[[#This Row],[Tiempo_normal (ns)]]&lt;$G$509)</f>
        <v>0</v>
      </c>
      <c r="X245" s="7">
        <v>242</v>
      </c>
      <c r="Y245" t="b">
        <f>OR(Tabla411[[#This Row],[Tiempo_lineal (ns)]]&gt;$I$508,Tabla411[[#This Row],[Tiempo_lineal (ns)]]&lt;$I$509)</f>
        <v>0</v>
      </c>
      <c r="Z245" t="b">
        <f>OR(Tabla411[[#This Row],[Tiempo_normal (ns)]]&gt;$J$508,Tabla411[[#This Row],[Tiempo_normal (ns)]]&lt;$J$509)</f>
        <v>0</v>
      </c>
      <c r="AA245" s="7">
        <v>242</v>
      </c>
      <c r="AB245" t="b">
        <f>OR(Tabla512[[#This Row],[Tiempo_lineal (ns)]]&gt;$L$508,Tabla512[[#This Row],[Tiempo_lineal (ns)]]&lt;$L$509)</f>
        <v>0</v>
      </c>
      <c r="AC245" t="b">
        <f>OR(Tabla512[[#This Row],[Tiempo_normal (ns)]]&gt;$M$508,Tabla512[[#This Row],[Tiempo_normal (ns)]]&lt;$M$509)</f>
        <v>0</v>
      </c>
      <c r="AD245" s="7">
        <v>242</v>
      </c>
      <c r="AE245" t="b">
        <f>OR(Tabla613[[#This Row],[Tiempo_lineal (ns)]]&gt;$O$508,Tabla613[[#This Row],[Tiempo_lineal (ns)]]&lt;$O$509)</f>
        <v>0</v>
      </c>
      <c r="AF245" s="6" t="b">
        <f>OR(Tabla613[[#This Row],[Tiempo_normal (ns)]]&gt;$P$508,Tabla613[[#This Row],[Tiempo_normal (ns)]]&lt;$P$509)</f>
        <v>0</v>
      </c>
    </row>
    <row r="246" spans="2:32" x14ac:dyDescent="0.3">
      <c r="B246">
        <v>243</v>
      </c>
      <c r="C246">
        <v>6455</v>
      </c>
      <c r="D246">
        <v>3803</v>
      </c>
      <c r="E246">
        <v>243</v>
      </c>
      <c r="F246">
        <v>4478</v>
      </c>
      <c r="G246">
        <v>1717</v>
      </c>
      <c r="H246">
        <v>243</v>
      </c>
      <c r="I246">
        <v>7179</v>
      </c>
      <c r="J246">
        <v>10047</v>
      </c>
      <c r="K246">
        <v>243</v>
      </c>
      <c r="L246">
        <v>11835</v>
      </c>
      <c r="M246">
        <v>6712</v>
      </c>
      <c r="N246">
        <v>243</v>
      </c>
      <c r="O246">
        <v>22698</v>
      </c>
      <c r="P246">
        <v>7562</v>
      </c>
      <c r="R246" s="5">
        <v>243</v>
      </c>
      <c r="S246" t="b">
        <f>OR(Tabla19[[#This Row],[Tiempo_lineal (ns)]]&gt;$C$508,Tabla19[[#This Row],[Tiempo_lineal (ns)]]&lt;$C$509)</f>
        <v>0</v>
      </c>
      <c r="T246" t="b">
        <f>OR(Tabla19[[#This Row],[Tiempo_normal (ns)]]&gt;$D$508,Tabla19[[#This Row],[Tiempo_normal (ns)]]&lt;$D$509)</f>
        <v>1</v>
      </c>
      <c r="U246" s="5">
        <v>243</v>
      </c>
      <c r="V246" t="b">
        <f>OR(Tabla310[[#This Row],[Tiempo_lineal (ns)]]&gt;$F$508,Tabla310[[#This Row],[Tiempo_lineal (ns)]]&lt;$F$509)</f>
        <v>0</v>
      </c>
      <c r="W246" t="b">
        <f>OR(Tabla310[[#This Row],[Tiempo_normal (ns)]]&gt;$G$508,Tabla310[[#This Row],[Tiempo_normal (ns)]]&lt;$G$509)</f>
        <v>0</v>
      </c>
      <c r="X246" s="5">
        <v>243</v>
      </c>
      <c r="Y246" t="b">
        <f>OR(Tabla411[[#This Row],[Tiempo_lineal (ns)]]&gt;$I$508,Tabla411[[#This Row],[Tiempo_lineal (ns)]]&lt;$I$509)</f>
        <v>0</v>
      </c>
      <c r="Z246" t="b">
        <f>OR(Tabla411[[#This Row],[Tiempo_normal (ns)]]&gt;$J$508,Tabla411[[#This Row],[Tiempo_normal (ns)]]&lt;$J$509)</f>
        <v>0</v>
      </c>
      <c r="AA246" s="5">
        <v>243</v>
      </c>
      <c r="AB246" t="b">
        <f>OR(Tabla512[[#This Row],[Tiempo_lineal (ns)]]&gt;$L$508,Tabla512[[#This Row],[Tiempo_lineal (ns)]]&lt;$L$509)</f>
        <v>0</v>
      </c>
      <c r="AC246" t="b">
        <f>OR(Tabla512[[#This Row],[Tiempo_normal (ns)]]&gt;$M$508,Tabla512[[#This Row],[Tiempo_normal (ns)]]&lt;$M$509)</f>
        <v>0</v>
      </c>
      <c r="AD246" s="5">
        <v>243</v>
      </c>
      <c r="AE246" t="b">
        <f>OR(Tabla613[[#This Row],[Tiempo_lineal (ns)]]&gt;$O$508,Tabla613[[#This Row],[Tiempo_lineal (ns)]]&lt;$O$509)</f>
        <v>1</v>
      </c>
      <c r="AF246" s="6" t="b">
        <f>OR(Tabla613[[#This Row],[Tiempo_normal (ns)]]&gt;$P$508,Tabla613[[#This Row],[Tiempo_normal (ns)]]&lt;$P$509)</f>
        <v>0</v>
      </c>
    </row>
    <row r="247" spans="2:32" x14ac:dyDescent="0.3">
      <c r="B247">
        <v>244</v>
      </c>
      <c r="C247">
        <v>3074</v>
      </c>
      <c r="D247">
        <v>1953</v>
      </c>
      <c r="E247">
        <v>244</v>
      </c>
      <c r="F247">
        <v>3929</v>
      </c>
      <c r="G247">
        <v>4731</v>
      </c>
      <c r="H247">
        <v>244</v>
      </c>
      <c r="I247">
        <v>14558</v>
      </c>
      <c r="J247">
        <v>7714</v>
      </c>
      <c r="K247">
        <v>244</v>
      </c>
      <c r="L247">
        <v>10258</v>
      </c>
      <c r="M247">
        <v>9557</v>
      </c>
      <c r="N247">
        <v>244</v>
      </c>
      <c r="O247">
        <v>10170</v>
      </c>
      <c r="P247">
        <v>6440</v>
      </c>
      <c r="R247" s="7">
        <v>244</v>
      </c>
      <c r="S247" t="b">
        <f>OR(Tabla19[[#This Row],[Tiempo_lineal (ns)]]&gt;$C$508,Tabla19[[#This Row],[Tiempo_lineal (ns)]]&lt;$C$509)</f>
        <v>0</v>
      </c>
      <c r="T247" t="b">
        <f>OR(Tabla19[[#This Row],[Tiempo_normal (ns)]]&gt;$D$508,Tabla19[[#This Row],[Tiempo_normal (ns)]]&lt;$D$509)</f>
        <v>0</v>
      </c>
      <c r="U247" s="7">
        <v>244</v>
      </c>
      <c r="V247" t="b">
        <f>OR(Tabla310[[#This Row],[Tiempo_lineal (ns)]]&gt;$F$508,Tabla310[[#This Row],[Tiempo_lineal (ns)]]&lt;$F$509)</f>
        <v>0</v>
      </c>
      <c r="W247" t="b">
        <f>OR(Tabla310[[#This Row],[Tiempo_normal (ns)]]&gt;$G$508,Tabla310[[#This Row],[Tiempo_normal (ns)]]&lt;$G$509)</f>
        <v>0</v>
      </c>
      <c r="X247" s="7">
        <v>244</v>
      </c>
      <c r="Y247" t="b">
        <f>OR(Tabla411[[#This Row],[Tiempo_lineal (ns)]]&gt;$I$508,Tabla411[[#This Row],[Tiempo_lineal (ns)]]&lt;$I$509)</f>
        <v>1</v>
      </c>
      <c r="Z247" t="b">
        <f>OR(Tabla411[[#This Row],[Tiempo_normal (ns)]]&gt;$J$508,Tabla411[[#This Row],[Tiempo_normal (ns)]]&lt;$J$509)</f>
        <v>0</v>
      </c>
      <c r="AA247" s="7">
        <v>244</v>
      </c>
      <c r="AB247" t="b">
        <f>OR(Tabla512[[#This Row],[Tiempo_lineal (ns)]]&gt;$L$508,Tabla512[[#This Row],[Tiempo_lineal (ns)]]&lt;$L$509)</f>
        <v>0</v>
      </c>
      <c r="AC247" t="b">
        <f>OR(Tabla512[[#This Row],[Tiempo_normal (ns)]]&gt;$M$508,Tabla512[[#This Row],[Tiempo_normal (ns)]]&lt;$M$509)</f>
        <v>0</v>
      </c>
      <c r="AD247" s="7">
        <v>244</v>
      </c>
      <c r="AE247" t="b">
        <f>OR(Tabla613[[#This Row],[Tiempo_lineal (ns)]]&gt;$O$508,Tabla613[[#This Row],[Tiempo_lineal (ns)]]&lt;$O$509)</f>
        <v>0</v>
      </c>
      <c r="AF247" s="6" t="b">
        <f>OR(Tabla613[[#This Row],[Tiempo_normal (ns)]]&gt;$P$508,Tabla613[[#This Row],[Tiempo_normal (ns)]]&lt;$P$509)</f>
        <v>0</v>
      </c>
    </row>
    <row r="248" spans="2:32" x14ac:dyDescent="0.3">
      <c r="B248">
        <v>245</v>
      </c>
      <c r="C248">
        <v>2897</v>
      </c>
      <c r="D248">
        <v>3913</v>
      </c>
      <c r="E248">
        <v>245</v>
      </c>
      <c r="F248">
        <v>5604</v>
      </c>
      <c r="G248">
        <v>4293</v>
      </c>
      <c r="H248">
        <v>245</v>
      </c>
      <c r="I248">
        <v>12270</v>
      </c>
      <c r="J248">
        <v>6426</v>
      </c>
      <c r="K248">
        <v>245</v>
      </c>
      <c r="L248">
        <v>15190</v>
      </c>
      <c r="M248">
        <v>6216</v>
      </c>
      <c r="N248">
        <v>245</v>
      </c>
      <c r="O248">
        <v>11995</v>
      </c>
      <c r="P248">
        <v>8235</v>
      </c>
      <c r="R248" s="5">
        <v>245</v>
      </c>
      <c r="S248" t="b">
        <f>OR(Tabla19[[#This Row],[Tiempo_lineal (ns)]]&gt;$C$508,Tabla19[[#This Row],[Tiempo_lineal (ns)]]&lt;$C$509)</f>
        <v>0</v>
      </c>
      <c r="T248" t="b">
        <f>OR(Tabla19[[#This Row],[Tiempo_normal (ns)]]&gt;$D$508,Tabla19[[#This Row],[Tiempo_normal (ns)]]&lt;$D$509)</f>
        <v>1</v>
      </c>
      <c r="U248" s="5">
        <v>245</v>
      </c>
      <c r="V248" t="b">
        <f>OR(Tabla310[[#This Row],[Tiempo_lineal (ns)]]&gt;$F$508,Tabla310[[#This Row],[Tiempo_lineal (ns)]]&lt;$F$509)</f>
        <v>0</v>
      </c>
      <c r="W248" t="b">
        <f>OR(Tabla310[[#This Row],[Tiempo_normal (ns)]]&gt;$G$508,Tabla310[[#This Row],[Tiempo_normal (ns)]]&lt;$G$509)</f>
        <v>0</v>
      </c>
      <c r="X248" s="5">
        <v>245</v>
      </c>
      <c r="Y248" t="b">
        <f>OR(Tabla411[[#This Row],[Tiempo_lineal (ns)]]&gt;$I$508,Tabla411[[#This Row],[Tiempo_lineal (ns)]]&lt;$I$509)</f>
        <v>0</v>
      </c>
      <c r="Z248" t="b">
        <f>OR(Tabla411[[#This Row],[Tiempo_normal (ns)]]&gt;$J$508,Tabla411[[#This Row],[Tiempo_normal (ns)]]&lt;$J$509)</f>
        <v>0</v>
      </c>
      <c r="AA248" s="5">
        <v>245</v>
      </c>
      <c r="AB248" t="b">
        <f>OR(Tabla512[[#This Row],[Tiempo_lineal (ns)]]&gt;$L$508,Tabla512[[#This Row],[Tiempo_lineal (ns)]]&lt;$L$509)</f>
        <v>0</v>
      </c>
      <c r="AC248" t="b">
        <f>OR(Tabla512[[#This Row],[Tiempo_normal (ns)]]&gt;$M$508,Tabla512[[#This Row],[Tiempo_normal (ns)]]&lt;$M$509)</f>
        <v>0</v>
      </c>
      <c r="AD248" s="5">
        <v>245</v>
      </c>
      <c r="AE248" t="b">
        <f>OR(Tabla613[[#This Row],[Tiempo_lineal (ns)]]&gt;$O$508,Tabla613[[#This Row],[Tiempo_lineal (ns)]]&lt;$O$509)</f>
        <v>0</v>
      </c>
      <c r="AF248" s="6" t="b">
        <f>OR(Tabla613[[#This Row],[Tiempo_normal (ns)]]&gt;$P$508,Tabla613[[#This Row],[Tiempo_normal (ns)]]&lt;$P$509)</f>
        <v>0</v>
      </c>
    </row>
    <row r="249" spans="2:32" x14ac:dyDescent="0.3">
      <c r="B249">
        <v>246</v>
      </c>
      <c r="C249">
        <v>5312</v>
      </c>
      <c r="D249">
        <v>2746</v>
      </c>
      <c r="E249">
        <v>246</v>
      </c>
      <c r="F249">
        <v>5307</v>
      </c>
      <c r="G249">
        <v>3804</v>
      </c>
      <c r="H249">
        <v>246</v>
      </c>
      <c r="I249">
        <v>16087</v>
      </c>
      <c r="J249">
        <v>9595</v>
      </c>
      <c r="K249">
        <v>246</v>
      </c>
      <c r="L249">
        <v>14017</v>
      </c>
      <c r="M249">
        <v>6292</v>
      </c>
      <c r="N249">
        <v>246</v>
      </c>
      <c r="O249">
        <v>12736</v>
      </c>
      <c r="P249">
        <v>8431</v>
      </c>
      <c r="R249" s="7">
        <v>246</v>
      </c>
      <c r="S249" t="b">
        <f>OR(Tabla19[[#This Row],[Tiempo_lineal (ns)]]&gt;$C$508,Tabla19[[#This Row],[Tiempo_lineal (ns)]]&lt;$C$509)</f>
        <v>0</v>
      </c>
      <c r="T249" t="b">
        <f>OR(Tabla19[[#This Row],[Tiempo_normal (ns)]]&gt;$D$508,Tabla19[[#This Row],[Tiempo_normal (ns)]]&lt;$D$509)</f>
        <v>0</v>
      </c>
      <c r="U249" s="7">
        <v>246</v>
      </c>
      <c r="V249" t="b">
        <f>OR(Tabla310[[#This Row],[Tiempo_lineal (ns)]]&gt;$F$508,Tabla310[[#This Row],[Tiempo_lineal (ns)]]&lt;$F$509)</f>
        <v>0</v>
      </c>
      <c r="W249" t="b">
        <f>OR(Tabla310[[#This Row],[Tiempo_normal (ns)]]&gt;$G$508,Tabla310[[#This Row],[Tiempo_normal (ns)]]&lt;$G$509)</f>
        <v>0</v>
      </c>
      <c r="X249" s="7">
        <v>246</v>
      </c>
      <c r="Y249" t="b">
        <f>OR(Tabla411[[#This Row],[Tiempo_lineal (ns)]]&gt;$I$508,Tabla411[[#This Row],[Tiempo_lineal (ns)]]&lt;$I$509)</f>
        <v>1</v>
      </c>
      <c r="Z249" t="b">
        <f>OR(Tabla411[[#This Row],[Tiempo_normal (ns)]]&gt;$J$508,Tabla411[[#This Row],[Tiempo_normal (ns)]]&lt;$J$509)</f>
        <v>0</v>
      </c>
      <c r="AA249" s="7">
        <v>246</v>
      </c>
      <c r="AB249" t="b">
        <f>OR(Tabla512[[#This Row],[Tiempo_lineal (ns)]]&gt;$L$508,Tabla512[[#This Row],[Tiempo_lineal (ns)]]&lt;$L$509)</f>
        <v>0</v>
      </c>
      <c r="AC249" t="b">
        <f>OR(Tabla512[[#This Row],[Tiempo_normal (ns)]]&gt;$M$508,Tabla512[[#This Row],[Tiempo_normal (ns)]]&lt;$M$509)</f>
        <v>0</v>
      </c>
      <c r="AD249" s="7">
        <v>246</v>
      </c>
      <c r="AE249" t="b">
        <f>OR(Tabla613[[#This Row],[Tiempo_lineal (ns)]]&gt;$O$508,Tabla613[[#This Row],[Tiempo_lineal (ns)]]&lt;$O$509)</f>
        <v>0</v>
      </c>
      <c r="AF249" s="6" t="b">
        <f>OR(Tabla613[[#This Row],[Tiempo_normal (ns)]]&gt;$P$508,Tabla613[[#This Row],[Tiempo_normal (ns)]]&lt;$P$509)</f>
        <v>0</v>
      </c>
    </row>
    <row r="250" spans="2:32" x14ac:dyDescent="0.3">
      <c r="B250">
        <v>247</v>
      </c>
      <c r="C250">
        <v>3481</v>
      </c>
      <c r="D250">
        <v>2084</v>
      </c>
      <c r="E250">
        <v>247</v>
      </c>
      <c r="F250">
        <v>4857</v>
      </c>
      <c r="G250">
        <v>1937</v>
      </c>
      <c r="H250">
        <v>247</v>
      </c>
      <c r="I250">
        <v>7405</v>
      </c>
      <c r="J250">
        <v>4087</v>
      </c>
      <c r="K250">
        <v>247</v>
      </c>
      <c r="L250">
        <v>13792</v>
      </c>
      <c r="M250">
        <v>14475</v>
      </c>
      <c r="N250">
        <v>247</v>
      </c>
      <c r="O250">
        <v>10863</v>
      </c>
      <c r="P250">
        <v>8065</v>
      </c>
      <c r="R250" s="5">
        <v>247</v>
      </c>
      <c r="S250" t="b">
        <f>OR(Tabla19[[#This Row],[Tiempo_lineal (ns)]]&gt;$C$508,Tabla19[[#This Row],[Tiempo_lineal (ns)]]&lt;$C$509)</f>
        <v>0</v>
      </c>
      <c r="T250" t="b">
        <f>OR(Tabla19[[#This Row],[Tiempo_normal (ns)]]&gt;$D$508,Tabla19[[#This Row],[Tiempo_normal (ns)]]&lt;$D$509)</f>
        <v>0</v>
      </c>
      <c r="U250" s="5">
        <v>247</v>
      </c>
      <c r="V250" t="b">
        <f>OR(Tabla310[[#This Row],[Tiempo_lineal (ns)]]&gt;$F$508,Tabla310[[#This Row],[Tiempo_lineal (ns)]]&lt;$F$509)</f>
        <v>0</v>
      </c>
      <c r="W250" t="b">
        <f>OR(Tabla310[[#This Row],[Tiempo_normal (ns)]]&gt;$G$508,Tabla310[[#This Row],[Tiempo_normal (ns)]]&lt;$G$509)</f>
        <v>0</v>
      </c>
      <c r="X250" s="5">
        <v>247</v>
      </c>
      <c r="Y250" t="b">
        <f>OR(Tabla411[[#This Row],[Tiempo_lineal (ns)]]&gt;$I$508,Tabla411[[#This Row],[Tiempo_lineal (ns)]]&lt;$I$509)</f>
        <v>0</v>
      </c>
      <c r="Z250" t="b">
        <f>OR(Tabla411[[#This Row],[Tiempo_normal (ns)]]&gt;$J$508,Tabla411[[#This Row],[Tiempo_normal (ns)]]&lt;$J$509)</f>
        <v>0</v>
      </c>
      <c r="AA250" s="5">
        <v>247</v>
      </c>
      <c r="AB250" t="b">
        <f>OR(Tabla512[[#This Row],[Tiempo_lineal (ns)]]&gt;$L$508,Tabla512[[#This Row],[Tiempo_lineal (ns)]]&lt;$L$509)</f>
        <v>0</v>
      </c>
      <c r="AC250" t="b">
        <f>OR(Tabla512[[#This Row],[Tiempo_normal (ns)]]&gt;$M$508,Tabla512[[#This Row],[Tiempo_normal (ns)]]&lt;$M$509)</f>
        <v>1</v>
      </c>
      <c r="AD250" s="5">
        <v>247</v>
      </c>
      <c r="AE250" t="b">
        <f>OR(Tabla613[[#This Row],[Tiempo_lineal (ns)]]&gt;$O$508,Tabla613[[#This Row],[Tiempo_lineal (ns)]]&lt;$O$509)</f>
        <v>0</v>
      </c>
      <c r="AF250" s="6" t="b">
        <f>OR(Tabla613[[#This Row],[Tiempo_normal (ns)]]&gt;$P$508,Tabla613[[#This Row],[Tiempo_normal (ns)]]&lt;$P$509)</f>
        <v>0</v>
      </c>
    </row>
    <row r="251" spans="2:32" x14ac:dyDescent="0.3">
      <c r="B251">
        <v>248</v>
      </c>
      <c r="C251">
        <v>19340</v>
      </c>
      <c r="D251">
        <v>1235</v>
      </c>
      <c r="E251">
        <v>248</v>
      </c>
      <c r="F251">
        <v>3634</v>
      </c>
      <c r="G251">
        <v>2373</v>
      </c>
      <c r="H251">
        <v>248</v>
      </c>
      <c r="I251">
        <v>7344</v>
      </c>
      <c r="J251">
        <v>5391</v>
      </c>
      <c r="K251">
        <v>248</v>
      </c>
      <c r="L251">
        <v>11552</v>
      </c>
      <c r="M251">
        <v>8695</v>
      </c>
      <c r="N251">
        <v>248</v>
      </c>
      <c r="O251">
        <v>16453</v>
      </c>
      <c r="P251">
        <v>5165</v>
      </c>
      <c r="R251" s="7">
        <v>248</v>
      </c>
      <c r="S251" t="b">
        <f>OR(Tabla19[[#This Row],[Tiempo_lineal (ns)]]&gt;$C$508,Tabla19[[#This Row],[Tiempo_lineal (ns)]]&lt;$C$509)</f>
        <v>1</v>
      </c>
      <c r="T251" t="b">
        <f>OR(Tabla19[[#This Row],[Tiempo_normal (ns)]]&gt;$D$508,Tabla19[[#This Row],[Tiempo_normal (ns)]]&lt;$D$509)</f>
        <v>0</v>
      </c>
      <c r="U251" s="7">
        <v>248</v>
      </c>
      <c r="V251" t="b">
        <f>OR(Tabla310[[#This Row],[Tiempo_lineal (ns)]]&gt;$F$508,Tabla310[[#This Row],[Tiempo_lineal (ns)]]&lt;$F$509)</f>
        <v>0</v>
      </c>
      <c r="W251" t="b">
        <f>OR(Tabla310[[#This Row],[Tiempo_normal (ns)]]&gt;$G$508,Tabla310[[#This Row],[Tiempo_normal (ns)]]&lt;$G$509)</f>
        <v>0</v>
      </c>
      <c r="X251" s="7">
        <v>248</v>
      </c>
      <c r="Y251" t="b">
        <f>OR(Tabla411[[#This Row],[Tiempo_lineal (ns)]]&gt;$I$508,Tabla411[[#This Row],[Tiempo_lineal (ns)]]&lt;$I$509)</f>
        <v>0</v>
      </c>
      <c r="Z251" t="b">
        <f>OR(Tabla411[[#This Row],[Tiempo_normal (ns)]]&gt;$J$508,Tabla411[[#This Row],[Tiempo_normal (ns)]]&lt;$J$509)</f>
        <v>0</v>
      </c>
      <c r="AA251" s="7">
        <v>248</v>
      </c>
      <c r="AB251" t="b">
        <f>OR(Tabla512[[#This Row],[Tiempo_lineal (ns)]]&gt;$L$508,Tabla512[[#This Row],[Tiempo_lineal (ns)]]&lt;$L$509)</f>
        <v>0</v>
      </c>
      <c r="AC251" t="b">
        <f>OR(Tabla512[[#This Row],[Tiempo_normal (ns)]]&gt;$M$508,Tabla512[[#This Row],[Tiempo_normal (ns)]]&lt;$M$509)</f>
        <v>0</v>
      </c>
      <c r="AD251" s="7">
        <v>248</v>
      </c>
      <c r="AE251" t="b">
        <f>OR(Tabla613[[#This Row],[Tiempo_lineal (ns)]]&gt;$O$508,Tabla613[[#This Row],[Tiempo_lineal (ns)]]&lt;$O$509)</f>
        <v>0</v>
      </c>
      <c r="AF251" s="6" t="b">
        <f>OR(Tabla613[[#This Row],[Tiempo_normal (ns)]]&gt;$P$508,Tabla613[[#This Row],[Tiempo_normal (ns)]]&lt;$P$509)</f>
        <v>0</v>
      </c>
    </row>
    <row r="252" spans="2:32" x14ac:dyDescent="0.3">
      <c r="B252">
        <v>249</v>
      </c>
      <c r="C252">
        <v>3142</v>
      </c>
      <c r="D252">
        <v>838</v>
      </c>
      <c r="E252">
        <v>249</v>
      </c>
      <c r="F252">
        <v>4376</v>
      </c>
      <c r="G252">
        <v>2736</v>
      </c>
      <c r="H252">
        <v>249</v>
      </c>
      <c r="I252">
        <v>7889</v>
      </c>
      <c r="J252">
        <v>5849</v>
      </c>
      <c r="K252">
        <v>249</v>
      </c>
      <c r="L252">
        <v>10142</v>
      </c>
      <c r="M252">
        <v>7191</v>
      </c>
      <c r="N252">
        <v>249</v>
      </c>
      <c r="O252">
        <v>8466</v>
      </c>
      <c r="P252">
        <v>15226</v>
      </c>
      <c r="R252" s="5">
        <v>249</v>
      </c>
      <c r="S252" t="b">
        <f>OR(Tabla19[[#This Row],[Tiempo_lineal (ns)]]&gt;$C$508,Tabla19[[#This Row],[Tiempo_lineal (ns)]]&lt;$C$509)</f>
        <v>0</v>
      </c>
      <c r="T252" t="b">
        <f>OR(Tabla19[[#This Row],[Tiempo_normal (ns)]]&gt;$D$508,Tabla19[[#This Row],[Tiempo_normal (ns)]]&lt;$D$509)</f>
        <v>0</v>
      </c>
      <c r="U252" s="5">
        <v>249</v>
      </c>
      <c r="V252" t="b">
        <f>OR(Tabla310[[#This Row],[Tiempo_lineal (ns)]]&gt;$F$508,Tabla310[[#This Row],[Tiempo_lineal (ns)]]&lt;$F$509)</f>
        <v>0</v>
      </c>
      <c r="W252" t="b">
        <f>OR(Tabla310[[#This Row],[Tiempo_normal (ns)]]&gt;$G$508,Tabla310[[#This Row],[Tiempo_normal (ns)]]&lt;$G$509)</f>
        <v>0</v>
      </c>
      <c r="X252" s="5">
        <v>249</v>
      </c>
      <c r="Y252" t="b">
        <f>OR(Tabla411[[#This Row],[Tiempo_lineal (ns)]]&gt;$I$508,Tabla411[[#This Row],[Tiempo_lineal (ns)]]&lt;$I$509)</f>
        <v>0</v>
      </c>
      <c r="Z252" t="b">
        <f>OR(Tabla411[[#This Row],[Tiempo_normal (ns)]]&gt;$J$508,Tabla411[[#This Row],[Tiempo_normal (ns)]]&lt;$J$509)</f>
        <v>0</v>
      </c>
      <c r="AA252" s="5">
        <v>249</v>
      </c>
      <c r="AB252" t="b">
        <f>OR(Tabla512[[#This Row],[Tiempo_lineal (ns)]]&gt;$L$508,Tabla512[[#This Row],[Tiempo_lineal (ns)]]&lt;$L$509)</f>
        <v>0</v>
      </c>
      <c r="AC252" t="b">
        <f>OR(Tabla512[[#This Row],[Tiempo_normal (ns)]]&gt;$M$508,Tabla512[[#This Row],[Tiempo_normal (ns)]]&lt;$M$509)</f>
        <v>0</v>
      </c>
      <c r="AD252" s="5">
        <v>249</v>
      </c>
      <c r="AE252" t="b">
        <f>OR(Tabla613[[#This Row],[Tiempo_lineal (ns)]]&gt;$O$508,Tabla613[[#This Row],[Tiempo_lineal (ns)]]&lt;$O$509)</f>
        <v>0</v>
      </c>
      <c r="AF252" s="6" t="b">
        <f>OR(Tabla613[[#This Row],[Tiempo_normal (ns)]]&gt;$P$508,Tabla613[[#This Row],[Tiempo_normal (ns)]]&lt;$P$509)</f>
        <v>1</v>
      </c>
    </row>
    <row r="253" spans="2:32" x14ac:dyDescent="0.3">
      <c r="B253">
        <v>250</v>
      </c>
      <c r="C253">
        <v>2942</v>
      </c>
      <c r="D253">
        <v>2332</v>
      </c>
      <c r="E253">
        <v>250</v>
      </c>
      <c r="F253">
        <v>8027</v>
      </c>
      <c r="G253">
        <v>4309</v>
      </c>
      <c r="H253">
        <v>250</v>
      </c>
      <c r="I253">
        <v>11142</v>
      </c>
      <c r="J253">
        <v>5732</v>
      </c>
      <c r="K253">
        <v>250</v>
      </c>
      <c r="L253">
        <v>13092</v>
      </c>
      <c r="M253">
        <v>7674</v>
      </c>
      <c r="N253">
        <v>250</v>
      </c>
      <c r="O253">
        <v>13565</v>
      </c>
      <c r="P253">
        <v>9667</v>
      </c>
      <c r="R253" s="7">
        <v>250</v>
      </c>
      <c r="S253" t="b">
        <f>OR(Tabla19[[#This Row],[Tiempo_lineal (ns)]]&gt;$C$508,Tabla19[[#This Row],[Tiempo_lineal (ns)]]&lt;$C$509)</f>
        <v>0</v>
      </c>
      <c r="T253" t="b">
        <f>OR(Tabla19[[#This Row],[Tiempo_normal (ns)]]&gt;$D$508,Tabla19[[#This Row],[Tiempo_normal (ns)]]&lt;$D$509)</f>
        <v>0</v>
      </c>
      <c r="U253" s="7">
        <v>250</v>
      </c>
      <c r="V253" t="b">
        <f>OR(Tabla310[[#This Row],[Tiempo_lineal (ns)]]&gt;$F$508,Tabla310[[#This Row],[Tiempo_lineal (ns)]]&lt;$F$509)</f>
        <v>1</v>
      </c>
      <c r="W253" t="b">
        <f>OR(Tabla310[[#This Row],[Tiempo_normal (ns)]]&gt;$G$508,Tabla310[[#This Row],[Tiempo_normal (ns)]]&lt;$G$509)</f>
        <v>0</v>
      </c>
      <c r="X253" s="7">
        <v>250</v>
      </c>
      <c r="Y253" t="b">
        <f>OR(Tabla411[[#This Row],[Tiempo_lineal (ns)]]&gt;$I$508,Tabla411[[#This Row],[Tiempo_lineal (ns)]]&lt;$I$509)</f>
        <v>0</v>
      </c>
      <c r="Z253" t="b">
        <f>OR(Tabla411[[#This Row],[Tiempo_normal (ns)]]&gt;$J$508,Tabla411[[#This Row],[Tiempo_normal (ns)]]&lt;$J$509)</f>
        <v>0</v>
      </c>
      <c r="AA253" s="7">
        <v>250</v>
      </c>
      <c r="AB253" t="b">
        <f>OR(Tabla512[[#This Row],[Tiempo_lineal (ns)]]&gt;$L$508,Tabla512[[#This Row],[Tiempo_lineal (ns)]]&lt;$L$509)</f>
        <v>0</v>
      </c>
      <c r="AC253" t="b">
        <f>OR(Tabla512[[#This Row],[Tiempo_normal (ns)]]&gt;$M$508,Tabla512[[#This Row],[Tiempo_normal (ns)]]&lt;$M$509)</f>
        <v>0</v>
      </c>
      <c r="AD253" s="7">
        <v>250</v>
      </c>
      <c r="AE253" t="b">
        <f>OR(Tabla613[[#This Row],[Tiempo_lineal (ns)]]&gt;$O$508,Tabla613[[#This Row],[Tiempo_lineal (ns)]]&lt;$O$509)</f>
        <v>0</v>
      </c>
      <c r="AF253" s="6" t="b">
        <f>OR(Tabla613[[#This Row],[Tiempo_normal (ns)]]&gt;$P$508,Tabla613[[#This Row],[Tiempo_normal (ns)]]&lt;$P$509)</f>
        <v>0</v>
      </c>
    </row>
    <row r="254" spans="2:32" x14ac:dyDescent="0.3">
      <c r="B254">
        <v>251</v>
      </c>
      <c r="C254">
        <v>5977</v>
      </c>
      <c r="D254">
        <v>1846</v>
      </c>
      <c r="E254">
        <v>251</v>
      </c>
      <c r="F254">
        <v>7401</v>
      </c>
      <c r="G254">
        <v>3055</v>
      </c>
      <c r="H254">
        <v>251</v>
      </c>
      <c r="I254">
        <v>6596</v>
      </c>
      <c r="J254">
        <v>5098</v>
      </c>
      <c r="K254">
        <v>251</v>
      </c>
      <c r="L254">
        <v>12778</v>
      </c>
      <c r="M254">
        <v>7552</v>
      </c>
      <c r="N254">
        <v>251</v>
      </c>
      <c r="O254">
        <v>21816</v>
      </c>
      <c r="P254">
        <v>5415</v>
      </c>
      <c r="R254" s="5">
        <v>251</v>
      </c>
      <c r="S254" t="b">
        <f>OR(Tabla19[[#This Row],[Tiempo_lineal (ns)]]&gt;$C$508,Tabla19[[#This Row],[Tiempo_lineal (ns)]]&lt;$C$509)</f>
        <v>0</v>
      </c>
      <c r="T254" t="b">
        <f>OR(Tabla19[[#This Row],[Tiempo_normal (ns)]]&gt;$D$508,Tabla19[[#This Row],[Tiempo_normal (ns)]]&lt;$D$509)</f>
        <v>0</v>
      </c>
      <c r="U254" s="5">
        <v>251</v>
      </c>
      <c r="V254" t="b">
        <f>OR(Tabla310[[#This Row],[Tiempo_lineal (ns)]]&gt;$F$508,Tabla310[[#This Row],[Tiempo_lineal (ns)]]&lt;$F$509)</f>
        <v>0</v>
      </c>
      <c r="W254" t="b">
        <f>OR(Tabla310[[#This Row],[Tiempo_normal (ns)]]&gt;$G$508,Tabla310[[#This Row],[Tiempo_normal (ns)]]&lt;$G$509)</f>
        <v>0</v>
      </c>
      <c r="X254" s="5">
        <v>251</v>
      </c>
      <c r="Y254" t="b">
        <f>OR(Tabla411[[#This Row],[Tiempo_lineal (ns)]]&gt;$I$508,Tabla411[[#This Row],[Tiempo_lineal (ns)]]&lt;$I$509)</f>
        <v>0</v>
      </c>
      <c r="Z254" t="b">
        <f>OR(Tabla411[[#This Row],[Tiempo_normal (ns)]]&gt;$J$508,Tabla411[[#This Row],[Tiempo_normal (ns)]]&lt;$J$509)</f>
        <v>0</v>
      </c>
      <c r="AA254" s="5">
        <v>251</v>
      </c>
      <c r="AB254" t="b">
        <f>OR(Tabla512[[#This Row],[Tiempo_lineal (ns)]]&gt;$L$508,Tabla512[[#This Row],[Tiempo_lineal (ns)]]&lt;$L$509)</f>
        <v>0</v>
      </c>
      <c r="AC254" t="b">
        <f>OR(Tabla512[[#This Row],[Tiempo_normal (ns)]]&gt;$M$508,Tabla512[[#This Row],[Tiempo_normal (ns)]]&lt;$M$509)</f>
        <v>0</v>
      </c>
      <c r="AD254" s="5">
        <v>251</v>
      </c>
      <c r="AE254" t="b">
        <f>OR(Tabla613[[#This Row],[Tiempo_lineal (ns)]]&gt;$O$508,Tabla613[[#This Row],[Tiempo_lineal (ns)]]&lt;$O$509)</f>
        <v>1</v>
      </c>
      <c r="AF254" s="6" t="b">
        <f>OR(Tabla613[[#This Row],[Tiempo_normal (ns)]]&gt;$P$508,Tabla613[[#This Row],[Tiempo_normal (ns)]]&lt;$P$509)</f>
        <v>0</v>
      </c>
    </row>
    <row r="255" spans="2:32" x14ac:dyDescent="0.3">
      <c r="B255">
        <v>252</v>
      </c>
      <c r="C255">
        <v>3232</v>
      </c>
      <c r="D255">
        <v>1978</v>
      </c>
      <c r="E255">
        <v>252</v>
      </c>
      <c r="F255">
        <v>5293</v>
      </c>
      <c r="G255">
        <v>3341</v>
      </c>
      <c r="H255">
        <v>252</v>
      </c>
      <c r="I255">
        <v>8972</v>
      </c>
      <c r="J255">
        <v>5163</v>
      </c>
      <c r="K255">
        <v>252</v>
      </c>
      <c r="L255">
        <v>8808</v>
      </c>
      <c r="M255">
        <v>6206</v>
      </c>
      <c r="N255">
        <v>252</v>
      </c>
      <c r="O255">
        <v>10589</v>
      </c>
      <c r="P255">
        <v>7983</v>
      </c>
      <c r="R255" s="7">
        <v>252</v>
      </c>
      <c r="S255" t="b">
        <f>OR(Tabla19[[#This Row],[Tiempo_lineal (ns)]]&gt;$C$508,Tabla19[[#This Row],[Tiempo_lineal (ns)]]&lt;$C$509)</f>
        <v>0</v>
      </c>
      <c r="T255" t="b">
        <f>OR(Tabla19[[#This Row],[Tiempo_normal (ns)]]&gt;$D$508,Tabla19[[#This Row],[Tiempo_normal (ns)]]&lt;$D$509)</f>
        <v>0</v>
      </c>
      <c r="U255" s="7">
        <v>252</v>
      </c>
      <c r="V255" t="b">
        <f>OR(Tabla310[[#This Row],[Tiempo_lineal (ns)]]&gt;$F$508,Tabla310[[#This Row],[Tiempo_lineal (ns)]]&lt;$F$509)</f>
        <v>0</v>
      </c>
      <c r="W255" t="b">
        <f>OR(Tabla310[[#This Row],[Tiempo_normal (ns)]]&gt;$G$508,Tabla310[[#This Row],[Tiempo_normal (ns)]]&lt;$G$509)</f>
        <v>0</v>
      </c>
      <c r="X255" s="7">
        <v>252</v>
      </c>
      <c r="Y255" t="b">
        <f>OR(Tabla411[[#This Row],[Tiempo_lineal (ns)]]&gt;$I$508,Tabla411[[#This Row],[Tiempo_lineal (ns)]]&lt;$I$509)</f>
        <v>0</v>
      </c>
      <c r="Z255" t="b">
        <f>OR(Tabla411[[#This Row],[Tiempo_normal (ns)]]&gt;$J$508,Tabla411[[#This Row],[Tiempo_normal (ns)]]&lt;$J$509)</f>
        <v>0</v>
      </c>
      <c r="AA255" s="7">
        <v>252</v>
      </c>
      <c r="AB255" t="b">
        <f>OR(Tabla512[[#This Row],[Tiempo_lineal (ns)]]&gt;$L$508,Tabla512[[#This Row],[Tiempo_lineal (ns)]]&lt;$L$509)</f>
        <v>0</v>
      </c>
      <c r="AC255" t="b">
        <f>OR(Tabla512[[#This Row],[Tiempo_normal (ns)]]&gt;$M$508,Tabla512[[#This Row],[Tiempo_normal (ns)]]&lt;$M$509)</f>
        <v>0</v>
      </c>
      <c r="AD255" s="7">
        <v>252</v>
      </c>
      <c r="AE255" t="b">
        <f>OR(Tabla613[[#This Row],[Tiempo_lineal (ns)]]&gt;$O$508,Tabla613[[#This Row],[Tiempo_lineal (ns)]]&lt;$O$509)</f>
        <v>0</v>
      </c>
      <c r="AF255" s="6" t="b">
        <f>OR(Tabla613[[#This Row],[Tiempo_normal (ns)]]&gt;$P$508,Tabla613[[#This Row],[Tiempo_normal (ns)]]&lt;$P$509)</f>
        <v>0</v>
      </c>
    </row>
    <row r="256" spans="2:32" x14ac:dyDescent="0.3">
      <c r="B256">
        <v>253</v>
      </c>
      <c r="C256">
        <v>3209</v>
      </c>
      <c r="D256">
        <v>6490</v>
      </c>
      <c r="E256">
        <v>253</v>
      </c>
      <c r="F256">
        <v>5405</v>
      </c>
      <c r="G256">
        <v>2840</v>
      </c>
      <c r="H256">
        <v>253</v>
      </c>
      <c r="I256">
        <v>8809</v>
      </c>
      <c r="J256">
        <v>7411</v>
      </c>
      <c r="K256">
        <v>253</v>
      </c>
      <c r="L256">
        <v>10121</v>
      </c>
      <c r="M256">
        <v>7291</v>
      </c>
      <c r="N256">
        <v>253</v>
      </c>
      <c r="O256">
        <v>10111</v>
      </c>
      <c r="P256">
        <v>8044</v>
      </c>
      <c r="R256" s="5">
        <v>253</v>
      </c>
      <c r="S256" t="b">
        <f>OR(Tabla19[[#This Row],[Tiempo_lineal (ns)]]&gt;$C$508,Tabla19[[#This Row],[Tiempo_lineal (ns)]]&lt;$C$509)</f>
        <v>0</v>
      </c>
      <c r="T256" t="b">
        <f>OR(Tabla19[[#This Row],[Tiempo_normal (ns)]]&gt;$D$508,Tabla19[[#This Row],[Tiempo_normal (ns)]]&lt;$D$509)</f>
        <v>1</v>
      </c>
      <c r="U256" s="5">
        <v>253</v>
      </c>
      <c r="V256" t="b">
        <f>OR(Tabla310[[#This Row],[Tiempo_lineal (ns)]]&gt;$F$508,Tabla310[[#This Row],[Tiempo_lineal (ns)]]&lt;$F$509)</f>
        <v>0</v>
      </c>
      <c r="W256" t="b">
        <f>OR(Tabla310[[#This Row],[Tiempo_normal (ns)]]&gt;$G$508,Tabla310[[#This Row],[Tiempo_normal (ns)]]&lt;$G$509)</f>
        <v>0</v>
      </c>
      <c r="X256" s="5">
        <v>253</v>
      </c>
      <c r="Y256" t="b">
        <f>OR(Tabla411[[#This Row],[Tiempo_lineal (ns)]]&gt;$I$508,Tabla411[[#This Row],[Tiempo_lineal (ns)]]&lt;$I$509)</f>
        <v>0</v>
      </c>
      <c r="Z256" t="b">
        <f>OR(Tabla411[[#This Row],[Tiempo_normal (ns)]]&gt;$J$508,Tabla411[[#This Row],[Tiempo_normal (ns)]]&lt;$J$509)</f>
        <v>0</v>
      </c>
      <c r="AA256" s="5">
        <v>253</v>
      </c>
      <c r="AB256" t="b">
        <f>OR(Tabla512[[#This Row],[Tiempo_lineal (ns)]]&gt;$L$508,Tabla512[[#This Row],[Tiempo_lineal (ns)]]&lt;$L$509)</f>
        <v>0</v>
      </c>
      <c r="AC256" t="b">
        <f>OR(Tabla512[[#This Row],[Tiempo_normal (ns)]]&gt;$M$508,Tabla512[[#This Row],[Tiempo_normal (ns)]]&lt;$M$509)</f>
        <v>0</v>
      </c>
      <c r="AD256" s="5">
        <v>253</v>
      </c>
      <c r="AE256" t="b">
        <f>OR(Tabla613[[#This Row],[Tiempo_lineal (ns)]]&gt;$O$508,Tabla613[[#This Row],[Tiempo_lineal (ns)]]&lt;$O$509)</f>
        <v>0</v>
      </c>
      <c r="AF256" s="6" t="b">
        <f>OR(Tabla613[[#This Row],[Tiempo_normal (ns)]]&gt;$P$508,Tabla613[[#This Row],[Tiempo_normal (ns)]]&lt;$P$509)</f>
        <v>0</v>
      </c>
    </row>
    <row r="257" spans="2:32" x14ac:dyDescent="0.3">
      <c r="B257">
        <v>254</v>
      </c>
      <c r="C257">
        <v>2741</v>
      </c>
      <c r="D257">
        <v>1079</v>
      </c>
      <c r="E257">
        <v>254</v>
      </c>
      <c r="F257">
        <v>36493</v>
      </c>
      <c r="G257">
        <v>5204</v>
      </c>
      <c r="H257">
        <v>254</v>
      </c>
      <c r="I257">
        <v>7568</v>
      </c>
      <c r="J257">
        <v>8196</v>
      </c>
      <c r="K257">
        <v>254</v>
      </c>
      <c r="L257">
        <v>10485</v>
      </c>
      <c r="M257">
        <v>6052</v>
      </c>
      <c r="N257">
        <v>254</v>
      </c>
      <c r="O257">
        <v>12926</v>
      </c>
      <c r="P257">
        <v>7135</v>
      </c>
      <c r="R257" s="7">
        <v>254</v>
      </c>
      <c r="S257" t="b">
        <f>OR(Tabla19[[#This Row],[Tiempo_lineal (ns)]]&gt;$C$508,Tabla19[[#This Row],[Tiempo_lineal (ns)]]&lt;$C$509)</f>
        <v>0</v>
      </c>
      <c r="T257" t="b">
        <f>OR(Tabla19[[#This Row],[Tiempo_normal (ns)]]&gt;$D$508,Tabla19[[#This Row],[Tiempo_normal (ns)]]&lt;$D$509)</f>
        <v>0</v>
      </c>
      <c r="U257" s="7">
        <v>254</v>
      </c>
      <c r="V257" t="b">
        <f>OR(Tabla310[[#This Row],[Tiempo_lineal (ns)]]&gt;$F$508,Tabla310[[#This Row],[Tiempo_lineal (ns)]]&lt;$F$509)</f>
        <v>1</v>
      </c>
      <c r="W257" t="b">
        <f>OR(Tabla310[[#This Row],[Tiempo_normal (ns)]]&gt;$G$508,Tabla310[[#This Row],[Tiempo_normal (ns)]]&lt;$G$509)</f>
        <v>0</v>
      </c>
      <c r="X257" s="7">
        <v>254</v>
      </c>
      <c r="Y257" t="b">
        <f>OR(Tabla411[[#This Row],[Tiempo_lineal (ns)]]&gt;$I$508,Tabla411[[#This Row],[Tiempo_lineal (ns)]]&lt;$I$509)</f>
        <v>0</v>
      </c>
      <c r="Z257" t="b">
        <f>OR(Tabla411[[#This Row],[Tiempo_normal (ns)]]&gt;$J$508,Tabla411[[#This Row],[Tiempo_normal (ns)]]&lt;$J$509)</f>
        <v>0</v>
      </c>
      <c r="AA257" s="7">
        <v>254</v>
      </c>
      <c r="AB257" t="b">
        <f>OR(Tabla512[[#This Row],[Tiempo_lineal (ns)]]&gt;$L$508,Tabla512[[#This Row],[Tiempo_lineal (ns)]]&lt;$L$509)</f>
        <v>0</v>
      </c>
      <c r="AC257" t="b">
        <f>OR(Tabla512[[#This Row],[Tiempo_normal (ns)]]&gt;$M$508,Tabla512[[#This Row],[Tiempo_normal (ns)]]&lt;$M$509)</f>
        <v>0</v>
      </c>
      <c r="AD257" s="7">
        <v>254</v>
      </c>
      <c r="AE257" t="b">
        <f>OR(Tabla613[[#This Row],[Tiempo_lineal (ns)]]&gt;$O$508,Tabla613[[#This Row],[Tiempo_lineal (ns)]]&lt;$O$509)</f>
        <v>0</v>
      </c>
      <c r="AF257" s="6" t="b">
        <f>OR(Tabla613[[#This Row],[Tiempo_normal (ns)]]&gt;$P$508,Tabla613[[#This Row],[Tiempo_normal (ns)]]&lt;$P$509)</f>
        <v>0</v>
      </c>
    </row>
    <row r="258" spans="2:32" x14ac:dyDescent="0.3">
      <c r="B258">
        <v>255</v>
      </c>
      <c r="C258">
        <v>2679</v>
      </c>
      <c r="D258">
        <v>1785</v>
      </c>
      <c r="E258">
        <v>255</v>
      </c>
      <c r="F258">
        <v>8900</v>
      </c>
      <c r="G258">
        <v>4256</v>
      </c>
      <c r="H258">
        <v>255</v>
      </c>
      <c r="I258">
        <v>7675</v>
      </c>
      <c r="J258">
        <v>6085</v>
      </c>
      <c r="K258">
        <v>255</v>
      </c>
      <c r="L258">
        <v>10537</v>
      </c>
      <c r="M258">
        <v>7871</v>
      </c>
      <c r="N258">
        <v>255</v>
      </c>
      <c r="O258">
        <v>13039</v>
      </c>
      <c r="P258">
        <v>8271</v>
      </c>
      <c r="R258" s="5">
        <v>255</v>
      </c>
      <c r="S258" t="b">
        <f>OR(Tabla19[[#This Row],[Tiempo_lineal (ns)]]&gt;$C$508,Tabla19[[#This Row],[Tiempo_lineal (ns)]]&lt;$C$509)</f>
        <v>0</v>
      </c>
      <c r="T258" t="b">
        <f>OR(Tabla19[[#This Row],[Tiempo_normal (ns)]]&gt;$D$508,Tabla19[[#This Row],[Tiempo_normal (ns)]]&lt;$D$509)</f>
        <v>0</v>
      </c>
      <c r="U258" s="5">
        <v>255</v>
      </c>
      <c r="V258" t="b">
        <f>OR(Tabla310[[#This Row],[Tiempo_lineal (ns)]]&gt;$F$508,Tabla310[[#This Row],[Tiempo_lineal (ns)]]&lt;$F$509)</f>
        <v>1</v>
      </c>
      <c r="W258" t="b">
        <f>OR(Tabla310[[#This Row],[Tiempo_normal (ns)]]&gt;$G$508,Tabla310[[#This Row],[Tiempo_normal (ns)]]&lt;$G$509)</f>
        <v>0</v>
      </c>
      <c r="X258" s="5">
        <v>255</v>
      </c>
      <c r="Y258" t="b">
        <f>OR(Tabla411[[#This Row],[Tiempo_lineal (ns)]]&gt;$I$508,Tabla411[[#This Row],[Tiempo_lineal (ns)]]&lt;$I$509)</f>
        <v>0</v>
      </c>
      <c r="Z258" t="b">
        <f>OR(Tabla411[[#This Row],[Tiempo_normal (ns)]]&gt;$J$508,Tabla411[[#This Row],[Tiempo_normal (ns)]]&lt;$J$509)</f>
        <v>0</v>
      </c>
      <c r="AA258" s="5">
        <v>255</v>
      </c>
      <c r="AB258" t="b">
        <f>OR(Tabla512[[#This Row],[Tiempo_lineal (ns)]]&gt;$L$508,Tabla512[[#This Row],[Tiempo_lineal (ns)]]&lt;$L$509)</f>
        <v>0</v>
      </c>
      <c r="AC258" t="b">
        <f>OR(Tabla512[[#This Row],[Tiempo_normal (ns)]]&gt;$M$508,Tabla512[[#This Row],[Tiempo_normal (ns)]]&lt;$M$509)</f>
        <v>0</v>
      </c>
      <c r="AD258" s="5">
        <v>255</v>
      </c>
      <c r="AE258" t="b">
        <f>OR(Tabla613[[#This Row],[Tiempo_lineal (ns)]]&gt;$O$508,Tabla613[[#This Row],[Tiempo_lineal (ns)]]&lt;$O$509)</f>
        <v>0</v>
      </c>
      <c r="AF258" s="6" t="b">
        <f>OR(Tabla613[[#This Row],[Tiempo_normal (ns)]]&gt;$P$508,Tabla613[[#This Row],[Tiempo_normal (ns)]]&lt;$P$509)</f>
        <v>0</v>
      </c>
    </row>
    <row r="259" spans="2:32" x14ac:dyDescent="0.3">
      <c r="B259">
        <v>256</v>
      </c>
      <c r="C259">
        <v>4224</v>
      </c>
      <c r="D259">
        <v>2344</v>
      </c>
      <c r="E259">
        <v>256</v>
      </c>
      <c r="F259">
        <v>5255</v>
      </c>
      <c r="G259">
        <v>2342</v>
      </c>
      <c r="H259">
        <v>256</v>
      </c>
      <c r="I259">
        <v>7732</v>
      </c>
      <c r="J259">
        <v>4995</v>
      </c>
      <c r="K259">
        <v>256</v>
      </c>
      <c r="L259">
        <v>11749</v>
      </c>
      <c r="M259">
        <v>7174</v>
      </c>
      <c r="N259">
        <v>256</v>
      </c>
      <c r="O259">
        <v>10552</v>
      </c>
      <c r="P259">
        <v>6545</v>
      </c>
      <c r="R259" s="7">
        <v>256</v>
      </c>
      <c r="S259" t="b">
        <f>OR(Tabla19[[#This Row],[Tiempo_lineal (ns)]]&gt;$C$508,Tabla19[[#This Row],[Tiempo_lineal (ns)]]&lt;$C$509)</f>
        <v>0</v>
      </c>
      <c r="T259" t="b">
        <f>OR(Tabla19[[#This Row],[Tiempo_normal (ns)]]&gt;$D$508,Tabla19[[#This Row],[Tiempo_normal (ns)]]&lt;$D$509)</f>
        <v>0</v>
      </c>
      <c r="U259" s="7">
        <v>256</v>
      </c>
      <c r="V259" t="b">
        <f>OR(Tabla310[[#This Row],[Tiempo_lineal (ns)]]&gt;$F$508,Tabla310[[#This Row],[Tiempo_lineal (ns)]]&lt;$F$509)</f>
        <v>0</v>
      </c>
      <c r="W259" t="b">
        <f>OR(Tabla310[[#This Row],[Tiempo_normal (ns)]]&gt;$G$508,Tabla310[[#This Row],[Tiempo_normal (ns)]]&lt;$G$509)</f>
        <v>0</v>
      </c>
      <c r="X259" s="7">
        <v>256</v>
      </c>
      <c r="Y259" t="b">
        <f>OR(Tabla411[[#This Row],[Tiempo_lineal (ns)]]&gt;$I$508,Tabla411[[#This Row],[Tiempo_lineal (ns)]]&lt;$I$509)</f>
        <v>0</v>
      </c>
      <c r="Z259" t="b">
        <f>OR(Tabla411[[#This Row],[Tiempo_normal (ns)]]&gt;$J$508,Tabla411[[#This Row],[Tiempo_normal (ns)]]&lt;$J$509)</f>
        <v>0</v>
      </c>
      <c r="AA259" s="7">
        <v>256</v>
      </c>
      <c r="AB259" t="b">
        <f>OR(Tabla512[[#This Row],[Tiempo_lineal (ns)]]&gt;$L$508,Tabla512[[#This Row],[Tiempo_lineal (ns)]]&lt;$L$509)</f>
        <v>0</v>
      </c>
      <c r="AC259" t="b">
        <f>OR(Tabla512[[#This Row],[Tiempo_normal (ns)]]&gt;$M$508,Tabla512[[#This Row],[Tiempo_normal (ns)]]&lt;$M$509)</f>
        <v>0</v>
      </c>
      <c r="AD259" s="7">
        <v>256</v>
      </c>
      <c r="AE259" t="b">
        <f>OR(Tabla613[[#This Row],[Tiempo_lineal (ns)]]&gt;$O$508,Tabla613[[#This Row],[Tiempo_lineal (ns)]]&lt;$O$509)</f>
        <v>0</v>
      </c>
      <c r="AF259" s="6" t="b">
        <f>OR(Tabla613[[#This Row],[Tiempo_normal (ns)]]&gt;$P$508,Tabla613[[#This Row],[Tiempo_normal (ns)]]&lt;$P$509)</f>
        <v>0</v>
      </c>
    </row>
    <row r="260" spans="2:32" x14ac:dyDescent="0.3">
      <c r="B260">
        <v>257</v>
      </c>
      <c r="C260">
        <v>3947</v>
      </c>
      <c r="D260">
        <v>2095</v>
      </c>
      <c r="E260">
        <v>257</v>
      </c>
      <c r="F260">
        <v>5121</v>
      </c>
      <c r="G260">
        <v>2866</v>
      </c>
      <c r="H260">
        <v>257</v>
      </c>
      <c r="I260">
        <v>35668</v>
      </c>
      <c r="J260">
        <v>4980</v>
      </c>
      <c r="K260">
        <v>257</v>
      </c>
      <c r="L260">
        <v>11634</v>
      </c>
      <c r="M260">
        <v>6259</v>
      </c>
      <c r="N260">
        <v>257</v>
      </c>
      <c r="O260">
        <v>9538</v>
      </c>
      <c r="P260">
        <v>7520</v>
      </c>
      <c r="R260" s="5">
        <v>257</v>
      </c>
      <c r="S260" t="b">
        <f>OR(Tabla19[[#This Row],[Tiempo_lineal (ns)]]&gt;$C$508,Tabla19[[#This Row],[Tiempo_lineal (ns)]]&lt;$C$509)</f>
        <v>0</v>
      </c>
      <c r="T260" t="b">
        <f>OR(Tabla19[[#This Row],[Tiempo_normal (ns)]]&gt;$D$508,Tabla19[[#This Row],[Tiempo_normal (ns)]]&lt;$D$509)</f>
        <v>0</v>
      </c>
      <c r="U260" s="5">
        <v>257</v>
      </c>
      <c r="V260" t="b">
        <f>OR(Tabla310[[#This Row],[Tiempo_lineal (ns)]]&gt;$F$508,Tabla310[[#This Row],[Tiempo_lineal (ns)]]&lt;$F$509)</f>
        <v>0</v>
      </c>
      <c r="W260" t="b">
        <f>OR(Tabla310[[#This Row],[Tiempo_normal (ns)]]&gt;$G$508,Tabla310[[#This Row],[Tiempo_normal (ns)]]&lt;$G$509)</f>
        <v>0</v>
      </c>
      <c r="X260" s="5">
        <v>257</v>
      </c>
      <c r="Y260" t="b">
        <f>OR(Tabla411[[#This Row],[Tiempo_lineal (ns)]]&gt;$I$508,Tabla411[[#This Row],[Tiempo_lineal (ns)]]&lt;$I$509)</f>
        <v>1</v>
      </c>
      <c r="Z260" t="b">
        <f>OR(Tabla411[[#This Row],[Tiempo_normal (ns)]]&gt;$J$508,Tabla411[[#This Row],[Tiempo_normal (ns)]]&lt;$J$509)</f>
        <v>0</v>
      </c>
      <c r="AA260" s="5">
        <v>257</v>
      </c>
      <c r="AB260" t="b">
        <f>OR(Tabla512[[#This Row],[Tiempo_lineal (ns)]]&gt;$L$508,Tabla512[[#This Row],[Tiempo_lineal (ns)]]&lt;$L$509)</f>
        <v>0</v>
      </c>
      <c r="AC260" t="b">
        <f>OR(Tabla512[[#This Row],[Tiempo_normal (ns)]]&gt;$M$508,Tabla512[[#This Row],[Tiempo_normal (ns)]]&lt;$M$509)</f>
        <v>0</v>
      </c>
      <c r="AD260" s="5">
        <v>257</v>
      </c>
      <c r="AE260" t="b">
        <f>OR(Tabla613[[#This Row],[Tiempo_lineal (ns)]]&gt;$O$508,Tabla613[[#This Row],[Tiempo_lineal (ns)]]&lt;$O$509)</f>
        <v>0</v>
      </c>
      <c r="AF260" s="6" t="b">
        <f>OR(Tabla613[[#This Row],[Tiempo_normal (ns)]]&gt;$P$508,Tabla613[[#This Row],[Tiempo_normal (ns)]]&lt;$P$509)</f>
        <v>0</v>
      </c>
    </row>
    <row r="261" spans="2:32" x14ac:dyDescent="0.3">
      <c r="B261">
        <v>258</v>
      </c>
      <c r="C261">
        <v>3694</v>
      </c>
      <c r="D261">
        <v>1516</v>
      </c>
      <c r="E261">
        <v>258</v>
      </c>
      <c r="F261">
        <v>4198</v>
      </c>
      <c r="G261">
        <v>3293</v>
      </c>
      <c r="H261">
        <v>258</v>
      </c>
      <c r="I261">
        <v>7214</v>
      </c>
      <c r="J261">
        <v>4754</v>
      </c>
      <c r="K261">
        <v>258</v>
      </c>
      <c r="L261">
        <v>9500</v>
      </c>
      <c r="M261">
        <v>17973</v>
      </c>
      <c r="N261">
        <v>258</v>
      </c>
      <c r="O261">
        <v>14980</v>
      </c>
      <c r="P261">
        <v>6690</v>
      </c>
      <c r="R261" s="7">
        <v>258</v>
      </c>
      <c r="S261" t="b">
        <f>OR(Tabla19[[#This Row],[Tiempo_lineal (ns)]]&gt;$C$508,Tabla19[[#This Row],[Tiempo_lineal (ns)]]&lt;$C$509)</f>
        <v>0</v>
      </c>
      <c r="T261" t="b">
        <f>OR(Tabla19[[#This Row],[Tiempo_normal (ns)]]&gt;$D$508,Tabla19[[#This Row],[Tiempo_normal (ns)]]&lt;$D$509)</f>
        <v>0</v>
      </c>
      <c r="U261" s="7">
        <v>258</v>
      </c>
      <c r="V261" t="b">
        <f>OR(Tabla310[[#This Row],[Tiempo_lineal (ns)]]&gt;$F$508,Tabla310[[#This Row],[Tiempo_lineal (ns)]]&lt;$F$509)</f>
        <v>0</v>
      </c>
      <c r="W261" t="b">
        <f>OR(Tabla310[[#This Row],[Tiempo_normal (ns)]]&gt;$G$508,Tabla310[[#This Row],[Tiempo_normal (ns)]]&lt;$G$509)</f>
        <v>0</v>
      </c>
      <c r="X261" s="7">
        <v>258</v>
      </c>
      <c r="Y261" t="b">
        <f>OR(Tabla411[[#This Row],[Tiempo_lineal (ns)]]&gt;$I$508,Tabla411[[#This Row],[Tiempo_lineal (ns)]]&lt;$I$509)</f>
        <v>0</v>
      </c>
      <c r="Z261" t="b">
        <f>OR(Tabla411[[#This Row],[Tiempo_normal (ns)]]&gt;$J$508,Tabla411[[#This Row],[Tiempo_normal (ns)]]&lt;$J$509)</f>
        <v>0</v>
      </c>
      <c r="AA261" s="7">
        <v>258</v>
      </c>
      <c r="AB261" t="b">
        <f>OR(Tabla512[[#This Row],[Tiempo_lineal (ns)]]&gt;$L$508,Tabla512[[#This Row],[Tiempo_lineal (ns)]]&lt;$L$509)</f>
        <v>0</v>
      </c>
      <c r="AC261" t="b">
        <f>OR(Tabla512[[#This Row],[Tiempo_normal (ns)]]&gt;$M$508,Tabla512[[#This Row],[Tiempo_normal (ns)]]&lt;$M$509)</f>
        <v>1</v>
      </c>
      <c r="AD261" s="7">
        <v>258</v>
      </c>
      <c r="AE261" t="b">
        <f>OR(Tabla613[[#This Row],[Tiempo_lineal (ns)]]&gt;$O$508,Tabla613[[#This Row],[Tiempo_lineal (ns)]]&lt;$O$509)</f>
        <v>0</v>
      </c>
      <c r="AF261" s="6" t="b">
        <f>OR(Tabla613[[#This Row],[Tiempo_normal (ns)]]&gt;$P$508,Tabla613[[#This Row],[Tiempo_normal (ns)]]&lt;$P$509)</f>
        <v>0</v>
      </c>
    </row>
    <row r="262" spans="2:32" x14ac:dyDescent="0.3">
      <c r="B262">
        <v>259</v>
      </c>
      <c r="C262">
        <v>2591</v>
      </c>
      <c r="D262">
        <v>1542</v>
      </c>
      <c r="E262">
        <v>259</v>
      </c>
      <c r="F262">
        <v>7436</v>
      </c>
      <c r="G262">
        <v>4428</v>
      </c>
      <c r="H262">
        <v>259</v>
      </c>
      <c r="I262">
        <v>7271</v>
      </c>
      <c r="J262">
        <v>5500</v>
      </c>
      <c r="K262">
        <v>259</v>
      </c>
      <c r="L262">
        <v>9663</v>
      </c>
      <c r="M262">
        <v>5852</v>
      </c>
      <c r="N262">
        <v>259</v>
      </c>
      <c r="O262">
        <v>10429</v>
      </c>
      <c r="P262">
        <v>6535</v>
      </c>
      <c r="R262" s="5">
        <v>259</v>
      </c>
      <c r="S262" t="b">
        <f>OR(Tabla19[[#This Row],[Tiempo_lineal (ns)]]&gt;$C$508,Tabla19[[#This Row],[Tiempo_lineal (ns)]]&lt;$C$509)</f>
        <v>0</v>
      </c>
      <c r="T262" t="b">
        <f>OR(Tabla19[[#This Row],[Tiempo_normal (ns)]]&gt;$D$508,Tabla19[[#This Row],[Tiempo_normal (ns)]]&lt;$D$509)</f>
        <v>0</v>
      </c>
      <c r="U262" s="5">
        <v>259</v>
      </c>
      <c r="V262" t="b">
        <f>OR(Tabla310[[#This Row],[Tiempo_lineal (ns)]]&gt;$F$508,Tabla310[[#This Row],[Tiempo_lineal (ns)]]&lt;$F$509)</f>
        <v>0</v>
      </c>
      <c r="W262" t="b">
        <f>OR(Tabla310[[#This Row],[Tiempo_normal (ns)]]&gt;$G$508,Tabla310[[#This Row],[Tiempo_normal (ns)]]&lt;$G$509)</f>
        <v>0</v>
      </c>
      <c r="X262" s="5">
        <v>259</v>
      </c>
      <c r="Y262" t="b">
        <f>OR(Tabla411[[#This Row],[Tiempo_lineal (ns)]]&gt;$I$508,Tabla411[[#This Row],[Tiempo_lineal (ns)]]&lt;$I$509)</f>
        <v>0</v>
      </c>
      <c r="Z262" t="b">
        <f>OR(Tabla411[[#This Row],[Tiempo_normal (ns)]]&gt;$J$508,Tabla411[[#This Row],[Tiempo_normal (ns)]]&lt;$J$509)</f>
        <v>0</v>
      </c>
      <c r="AA262" s="5">
        <v>259</v>
      </c>
      <c r="AB262" t="b">
        <f>OR(Tabla512[[#This Row],[Tiempo_lineal (ns)]]&gt;$L$508,Tabla512[[#This Row],[Tiempo_lineal (ns)]]&lt;$L$509)</f>
        <v>0</v>
      </c>
      <c r="AC262" t="b">
        <f>OR(Tabla512[[#This Row],[Tiempo_normal (ns)]]&gt;$M$508,Tabla512[[#This Row],[Tiempo_normal (ns)]]&lt;$M$509)</f>
        <v>0</v>
      </c>
      <c r="AD262" s="5">
        <v>259</v>
      </c>
      <c r="AE262" t="b">
        <f>OR(Tabla613[[#This Row],[Tiempo_lineal (ns)]]&gt;$O$508,Tabla613[[#This Row],[Tiempo_lineal (ns)]]&lt;$O$509)</f>
        <v>0</v>
      </c>
      <c r="AF262" s="6" t="b">
        <f>OR(Tabla613[[#This Row],[Tiempo_normal (ns)]]&gt;$P$508,Tabla613[[#This Row],[Tiempo_normal (ns)]]&lt;$P$509)</f>
        <v>0</v>
      </c>
    </row>
    <row r="263" spans="2:32" x14ac:dyDescent="0.3">
      <c r="B263">
        <v>260</v>
      </c>
      <c r="C263">
        <v>3110</v>
      </c>
      <c r="D263">
        <v>1642</v>
      </c>
      <c r="E263">
        <v>260</v>
      </c>
      <c r="F263">
        <v>5284</v>
      </c>
      <c r="G263">
        <v>1482</v>
      </c>
      <c r="H263">
        <v>260</v>
      </c>
      <c r="I263">
        <v>7037</v>
      </c>
      <c r="J263">
        <v>3866</v>
      </c>
      <c r="K263">
        <v>260</v>
      </c>
      <c r="L263">
        <v>13092</v>
      </c>
      <c r="M263">
        <v>11305</v>
      </c>
      <c r="N263">
        <v>260</v>
      </c>
      <c r="O263">
        <v>16646</v>
      </c>
      <c r="P263">
        <v>8820</v>
      </c>
      <c r="R263" s="7">
        <v>260</v>
      </c>
      <c r="S263" t="b">
        <f>OR(Tabla19[[#This Row],[Tiempo_lineal (ns)]]&gt;$C$508,Tabla19[[#This Row],[Tiempo_lineal (ns)]]&lt;$C$509)</f>
        <v>0</v>
      </c>
      <c r="T263" t="b">
        <f>OR(Tabla19[[#This Row],[Tiempo_normal (ns)]]&gt;$D$508,Tabla19[[#This Row],[Tiempo_normal (ns)]]&lt;$D$509)</f>
        <v>0</v>
      </c>
      <c r="U263" s="7">
        <v>260</v>
      </c>
      <c r="V263" t="b">
        <f>OR(Tabla310[[#This Row],[Tiempo_lineal (ns)]]&gt;$F$508,Tabla310[[#This Row],[Tiempo_lineal (ns)]]&lt;$F$509)</f>
        <v>0</v>
      </c>
      <c r="W263" t="b">
        <f>OR(Tabla310[[#This Row],[Tiempo_normal (ns)]]&gt;$G$508,Tabla310[[#This Row],[Tiempo_normal (ns)]]&lt;$G$509)</f>
        <v>0</v>
      </c>
      <c r="X263" s="7">
        <v>260</v>
      </c>
      <c r="Y263" t="b">
        <f>OR(Tabla411[[#This Row],[Tiempo_lineal (ns)]]&gt;$I$508,Tabla411[[#This Row],[Tiempo_lineal (ns)]]&lt;$I$509)</f>
        <v>0</v>
      </c>
      <c r="Z263" t="b">
        <f>OR(Tabla411[[#This Row],[Tiempo_normal (ns)]]&gt;$J$508,Tabla411[[#This Row],[Tiempo_normal (ns)]]&lt;$J$509)</f>
        <v>0</v>
      </c>
      <c r="AA263" s="7">
        <v>260</v>
      </c>
      <c r="AB263" t="b">
        <f>OR(Tabla512[[#This Row],[Tiempo_lineal (ns)]]&gt;$L$508,Tabla512[[#This Row],[Tiempo_lineal (ns)]]&lt;$L$509)</f>
        <v>0</v>
      </c>
      <c r="AC263" t="b">
        <f>OR(Tabla512[[#This Row],[Tiempo_normal (ns)]]&gt;$M$508,Tabla512[[#This Row],[Tiempo_normal (ns)]]&lt;$M$509)</f>
        <v>0</v>
      </c>
      <c r="AD263" s="7">
        <v>260</v>
      </c>
      <c r="AE263" t="b">
        <f>OR(Tabla613[[#This Row],[Tiempo_lineal (ns)]]&gt;$O$508,Tabla613[[#This Row],[Tiempo_lineal (ns)]]&lt;$O$509)</f>
        <v>0</v>
      </c>
      <c r="AF263" s="6" t="b">
        <f>OR(Tabla613[[#This Row],[Tiempo_normal (ns)]]&gt;$P$508,Tabla613[[#This Row],[Tiempo_normal (ns)]]&lt;$P$509)</f>
        <v>0</v>
      </c>
    </row>
    <row r="264" spans="2:32" x14ac:dyDescent="0.3">
      <c r="B264">
        <v>261</v>
      </c>
      <c r="C264">
        <v>2944</v>
      </c>
      <c r="D264">
        <v>1143</v>
      </c>
      <c r="E264">
        <v>261</v>
      </c>
      <c r="F264">
        <v>5686</v>
      </c>
      <c r="G264">
        <v>3622</v>
      </c>
      <c r="H264">
        <v>261</v>
      </c>
      <c r="I264">
        <v>6889</v>
      </c>
      <c r="J264">
        <v>5041</v>
      </c>
      <c r="K264">
        <v>261</v>
      </c>
      <c r="L264">
        <v>12833</v>
      </c>
      <c r="M264">
        <v>8565</v>
      </c>
      <c r="N264">
        <v>261</v>
      </c>
      <c r="O264">
        <v>9297</v>
      </c>
      <c r="P264">
        <v>6370</v>
      </c>
      <c r="R264" s="5">
        <v>261</v>
      </c>
      <c r="S264" t="b">
        <f>OR(Tabla19[[#This Row],[Tiempo_lineal (ns)]]&gt;$C$508,Tabla19[[#This Row],[Tiempo_lineal (ns)]]&lt;$C$509)</f>
        <v>0</v>
      </c>
      <c r="T264" t="b">
        <f>OR(Tabla19[[#This Row],[Tiempo_normal (ns)]]&gt;$D$508,Tabla19[[#This Row],[Tiempo_normal (ns)]]&lt;$D$509)</f>
        <v>0</v>
      </c>
      <c r="U264" s="5">
        <v>261</v>
      </c>
      <c r="V264" t="b">
        <f>OR(Tabla310[[#This Row],[Tiempo_lineal (ns)]]&gt;$F$508,Tabla310[[#This Row],[Tiempo_lineal (ns)]]&lt;$F$509)</f>
        <v>0</v>
      </c>
      <c r="W264" t="b">
        <f>OR(Tabla310[[#This Row],[Tiempo_normal (ns)]]&gt;$G$508,Tabla310[[#This Row],[Tiempo_normal (ns)]]&lt;$G$509)</f>
        <v>0</v>
      </c>
      <c r="X264" s="5">
        <v>261</v>
      </c>
      <c r="Y264" t="b">
        <f>OR(Tabla411[[#This Row],[Tiempo_lineal (ns)]]&gt;$I$508,Tabla411[[#This Row],[Tiempo_lineal (ns)]]&lt;$I$509)</f>
        <v>0</v>
      </c>
      <c r="Z264" t="b">
        <f>OR(Tabla411[[#This Row],[Tiempo_normal (ns)]]&gt;$J$508,Tabla411[[#This Row],[Tiempo_normal (ns)]]&lt;$J$509)</f>
        <v>0</v>
      </c>
      <c r="AA264" s="5">
        <v>261</v>
      </c>
      <c r="AB264" t="b">
        <f>OR(Tabla512[[#This Row],[Tiempo_lineal (ns)]]&gt;$L$508,Tabla512[[#This Row],[Tiempo_lineal (ns)]]&lt;$L$509)</f>
        <v>0</v>
      </c>
      <c r="AC264" t="b">
        <f>OR(Tabla512[[#This Row],[Tiempo_normal (ns)]]&gt;$M$508,Tabla512[[#This Row],[Tiempo_normal (ns)]]&lt;$M$509)</f>
        <v>0</v>
      </c>
      <c r="AD264" s="5">
        <v>261</v>
      </c>
      <c r="AE264" t="b">
        <f>OR(Tabla613[[#This Row],[Tiempo_lineal (ns)]]&gt;$O$508,Tabla613[[#This Row],[Tiempo_lineal (ns)]]&lt;$O$509)</f>
        <v>0</v>
      </c>
      <c r="AF264" s="6" t="b">
        <f>OR(Tabla613[[#This Row],[Tiempo_normal (ns)]]&gt;$P$508,Tabla613[[#This Row],[Tiempo_normal (ns)]]&lt;$P$509)</f>
        <v>0</v>
      </c>
    </row>
    <row r="265" spans="2:32" x14ac:dyDescent="0.3">
      <c r="B265">
        <v>262</v>
      </c>
      <c r="C265">
        <v>3272</v>
      </c>
      <c r="D265">
        <v>1055</v>
      </c>
      <c r="E265">
        <v>262</v>
      </c>
      <c r="F265">
        <v>4455</v>
      </c>
      <c r="G265">
        <v>6759</v>
      </c>
      <c r="H265">
        <v>262</v>
      </c>
      <c r="I265">
        <v>9832</v>
      </c>
      <c r="J265">
        <v>8678</v>
      </c>
      <c r="K265">
        <v>262</v>
      </c>
      <c r="L265">
        <v>10685</v>
      </c>
      <c r="M265">
        <v>7900</v>
      </c>
      <c r="N265">
        <v>262</v>
      </c>
      <c r="O265">
        <v>13151</v>
      </c>
      <c r="P265">
        <v>7612</v>
      </c>
      <c r="R265" s="7">
        <v>262</v>
      </c>
      <c r="S265" t="b">
        <f>OR(Tabla19[[#This Row],[Tiempo_lineal (ns)]]&gt;$C$508,Tabla19[[#This Row],[Tiempo_lineal (ns)]]&lt;$C$509)</f>
        <v>0</v>
      </c>
      <c r="T265" t="b">
        <f>OR(Tabla19[[#This Row],[Tiempo_normal (ns)]]&gt;$D$508,Tabla19[[#This Row],[Tiempo_normal (ns)]]&lt;$D$509)</f>
        <v>0</v>
      </c>
      <c r="U265" s="7">
        <v>262</v>
      </c>
      <c r="V265" t="b">
        <f>OR(Tabla310[[#This Row],[Tiempo_lineal (ns)]]&gt;$F$508,Tabla310[[#This Row],[Tiempo_lineal (ns)]]&lt;$F$509)</f>
        <v>0</v>
      </c>
      <c r="W265" t="b">
        <f>OR(Tabla310[[#This Row],[Tiempo_normal (ns)]]&gt;$G$508,Tabla310[[#This Row],[Tiempo_normal (ns)]]&lt;$G$509)</f>
        <v>1</v>
      </c>
      <c r="X265" s="7">
        <v>262</v>
      </c>
      <c r="Y265" t="b">
        <f>OR(Tabla411[[#This Row],[Tiempo_lineal (ns)]]&gt;$I$508,Tabla411[[#This Row],[Tiempo_lineal (ns)]]&lt;$I$509)</f>
        <v>0</v>
      </c>
      <c r="Z265" t="b">
        <f>OR(Tabla411[[#This Row],[Tiempo_normal (ns)]]&gt;$J$508,Tabla411[[#This Row],[Tiempo_normal (ns)]]&lt;$J$509)</f>
        <v>0</v>
      </c>
      <c r="AA265" s="7">
        <v>262</v>
      </c>
      <c r="AB265" t="b">
        <f>OR(Tabla512[[#This Row],[Tiempo_lineal (ns)]]&gt;$L$508,Tabla512[[#This Row],[Tiempo_lineal (ns)]]&lt;$L$509)</f>
        <v>0</v>
      </c>
      <c r="AC265" t="b">
        <f>OR(Tabla512[[#This Row],[Tiempo_normal (ns)]]&gt;$M$508,Tabla512[[#This Row],[Tiempo_normal (ns)]]&lt;$M$509)</f>
        <v>0</v>
      </c>
      <c r="AD265" s="7">
        <v>262</v>
      </c>
      <c r="AE265" t="b">
        <f>OR(Tabla613[[#This Row],[Tiempo_lineal (ns)]]&gt;$O$508,Tabla613[[#This Row],[Tiempo_lineal (ns)]]&lt;$O$509)</f>
        <v>0</v>
      </c>
      <c r="AF265" s="6" t="b">
        <f>OR(Tabla613[[#This Row],[Tiempo_normal (ns)]]&gt;$P$508,Tabla613[[#This Row],[Tiempo_normal (ns)]]&lt;$P$509)</f>
        <v>0</v>
      </c>
    </row>
    <row r="266" spans="2:32" x14ac:dyDescent="0.3">
      <c r="B266">
        <v>263</v>
      </c>
      <c r="C266">
        <v>3184</v>
      </c>
      <c r="D266">
        <v>1100</v>
      </c>
      <c r="E266">
        <v>263</v>
      </c>
      <c r="F266">
        <v>5146</v>
      </c>
      <c r="G266">
        <v>1732</v>
      </c>
      <c r="H266">
        <v>263</v>
      </c>
      <c r="I266">
        <v>7654</v>
      </c>
      <c r="J266">
        <v>5052</v>
      </c>
      <c r="K266">
        <v>263</v>
      </c>
      <c r="L266">
        <v>13562</v>
      </c>
      <c r="M266">
        <v>7215</v>
      </c>
      <c r="N266">
        <v>263</v>
      </c>
      <c r="O266">
        <v>10877</v>
      </c>
      <c r="P266">
        <v>7230</v>
      </c>
      <c r="R266" s="5">
        <v>263</v>
      </c>
      <c r="S266" t="b">
        <f>OR(Tabla19[[#This Row],[Tiempo_lineal (ns)]]&gt;$C$508,Tabla19[[#This Row],[Tiempo_lineal (ns)]]&lt;$C$509)</f>
        <v>0</v>
      </c>
      <c r="T266" t="b">
        <f>OR(Tabla19[[#This Row],[Tiempo_normal (ns)]]&gt;$D$508,Tabla19[[#This Row],[Tiempo_normal (ns)]]&lt;$D$509)</f>
        <v>0</v>
      </c>
      <c r="U266" s="5">
        <v>263</v>
      </c>
      <c r="V266" t="b">
        <f>OR(Tabla310[[#This Row],[Tiempo_lineal (ns)]]&gt;$F$508,Tabla310[[#This Row],[Tiempo_lineal (ns)]]&lt;$F$509)</f>
        <v>0</v>
      </c>
      <c r="W266" t="b">
        <f>OR(Tabla310[[#This Row],[Tiempo_normal (ns)]]&gt;$G$508,Tabla310[[#This Row],[Tiempo_normal (ns)]]&lt;$G$509)</f>
        <v>0</v>
      </c>
      <c r="X266" s="5">
        <v>263</v>
      </c>
      <c r="Y266" t="b">
        <f>OR(Tabla411[[#This Row],[Tiempo_lineal (ns)]]&gt;$I$508,Tabla411[[#This Row],[Tiempo_lineal (ns)]]&lt;$I$509)</f>
        <v>0</v>
      </c>
      <c r="Z266" t="b">
        <f>OR(Tabla411[[#This Row],[Tiempo_normal (ns)]]&gt;$J$508,Tabla411[[#This Row],[Tiempo_normal (ns)]]&lt;$J$509)</f>
        <v>0</v>
      </c>
      <c r="AA266" s="5">
        <v>263</v>
      </c>
      <c r="AB266" t="b">
        <f>OR(Tabla512[[#This Row],[Tiempo_lineal (ns)]]&gt;$L$508,Tabla512[[#This Row],[Tiempo_lineal (ns)]]&lt;$L$509)</f>
        <v>0</v>
      </c>
      <c r="AC266" t="b">
        <f>OR(Tabla512[[#This Row],[Tiempo_normal (ns)]]&gt;$M$508,Tabla512[[#This Row],[Tiempo_normal (ns)]]&lt;$M$509)</f>
        <v>0</v>
      </c>
      <c r="AD266" s="5">
        <v>263</v>
      </c>
      <c r="AE266" t="b">
        <f>OR(Tabla613[[#This Row],[Tiempo_lineal (ns)]]&gt;$O$508,Tabla613[[#This Row],[Tiempo_lineal (ns)]]&lt;$O$509)</f>
        <v>0</v>
      </c>
      <c r="AF266" s="6" t="b">
        <f>OR(Tabla613[[#This Row],[Tiempo_normal (ns)]]&gt;$P$508,Tabla613[[#This Row],[Tiempo_normal (ns)]]&lt;$P$509)</f>
        <v>0</v>
      </c>
    </row>
    <row r="267" spans="2:32" x14ac:dyDescent="0.3">
      <c r="B267">
        <v>264</v>
      </c>
      <c r="C267">
        <v>3193</v>
      </c>
      <c r="D267">
        <v>1100</v>
      </c>
      <c r="E267">
        <v>264</v>
      </c>
      <c r="F267">
        <v>5779</v>
      </c>
      <c r="G267">
        <v>2675</v>
      </c>
      <c r="H267">
        <v>264</v>
      </c>
      <c r="I267">
        <v>6591</v>
      </c>
      <c r="J267">
        <v>8861</v>
      </c>
      <c r="K267">
        <v>264</v>
      </c>
      <c r="L267">
        <v>11243</v>
      </c>
      <c r="M267">
        <v>7171</v>
      </c>
      <c r="N267">
        <v>264</v>
      </c>
      <c r="O267">
        <v>11341</v>
      </c>
      <c r="P267">
        <v>6617</v>
      </c>
      <c r="R267" s="7">
        <v>264</v>
      </c>
      <c r="S267" t="b">
        <f>OR(Tabla19[[#This Row],[Tiempo_lineal (ns)]]&gt;$C$508,Tabla19[[#This Row],[Tiempo_lineal (ns)]]&lt;$C$509)</f>
        <v>0</v>
      </c>
      <c r="T267" t="b">
        <f>OR(Tabla19[[#This Row],[Tiempo_normal (ns)]]&gt;$D$508,Tabla19[[#This Row],[Tiempo_normal (ns)]]&lt;$D$509)</f>
        <v>0</v>
      </c>
      <c r="U267" s="7">
        <v>264</v>
      </c>
      <c r="V267" t="b">
        <f>OR(Tabla310[[#This Row],[Tiempo_lineal (ns)]]&gt;$F$508,Tabla310[[#This Row],[Tiempo_lineal (ns)]]&lt;$F$509)</f>
        <v>0</v>
      </c>
      <c r="W267" t="b">
        <f>OR(Tabla310[[#This Row],[Tiempo_normal (ns)]]&gt;$G$508,Tabla310[[#This Row],[Tiempo_normal (ns)]]&lt;$G$509)</f>
        <v>0</v>
      </c>
      <c r="X267" s="7">
        <v>264</v>
      </c>
      <c r="Y267" t="b">
        <f>OR(Tabla411[[#This Row],[Tiempo_lineal (ns)]]&gt;$I$508,Tabla411[[#This Row],[Tiempo_lineal (ns)]]&lt;$I$509)</f>
        <v>0</v>
      </c>
      <c r="Z267" t="b">
        <f>OR(Tabla411[[#This Row],[Tiempo_normal (ns)]]&gt;$J$508,Tabla411[[#This Row],[Tiempo_normal (ns)]]&lt;$J$509)</f>
        <v>0</v>
      </c>
      <c r="AA267" s="7">
        <v>264</v>
      </c>
      <c r="AB267" t="b">
        <f>OR(Tabla512[[#This Row],[Tiempo_lineal (ns)]]&gt;$L$508,Tabla512[[#This Row],[Tiempo_lineal (ns)]]&lt;$L$509)</f>
        <v>0</v>
      </c>
      <c r="AC267" t="b">
        <f>OR(Tabla512[[#This Row],[Tiempo_normal (ns)]]&gt;$M$508,Tabla512[[#This Row],[Tiempo_normal (ns)]]&lt;$M$509)</f>
        <v>0</v>
      </c>
      <c r="AD267" s="7">
        <v>264</v>
      </c>
      <c r="AE267" t="b">
        <f>OR(Tabla613[[#This Row],[Tiempo_lineal (ns)]]&gt;$O$508,Tabla613[[#This Row],[Tiempo_lineal (ns)]]&lt;$O$509)</f>
        <v>0</v>
      </c>
      <c r="AF267" s="6" t="b">
        <f>OR(Tabla613[[#This Row],[Tiempo_normal (ns)]]&gt;$P$508,Tabla613[[#This Row],[Tiempo_normal (ns)]]&lt;$P$509)</f>
        <v>0</v>
      </c>
    </row>
    <row r="268" spans="2:32" x14ac:dyDescent="0.3">
      <c r="B268">
        <v>265</v>
      </c>
      <c r="C268">
        <v>2830</v>
      </c>
      <c r="D268">
        <v>2443</v>
      </c>
      <c r="E268">
        <v>265</v>
      </c>
      <c r="F268">
        <v>4714</v>
      </c>
      <c r="G268">
        <v>9044</v>
      </c>
      <c r="H268">
        <v>265</v>
      </c>
      <c r="I268">
        <v>6634</v>
      </c>
      <c r="J268">
        <v>5110</v>
      </c>
      <c r="K268">
        <v>265</v>
      </c>
      <c r="L268">
        <v>14390</v>
      </c>
      <c r="M268">
        <v>8221</v>
      </c>
      <c r="N268">
        <v>265</v>
      </c>
      <c r="O268">
        <v>11251</v>
      </c>
      <c r="P268">
        <v>8469</v>
      </c>
      <c r="R268" s="5">
        <v>265</v>
      </c>
      <c r="S268" t="b">
        <f>OR(Tabla19[[#This Row],[Tiempo_lineal (ns)]]&gt;$C$508,Tabla19[[#This Row],[Tiempo_lineal (ns)]]&lt;$C$509)</f>
        <v>0</v>
      </c>
      <c r="T268" t="b">
        <f>OR(Tabla19[[#This Row],[Tiempo_normal (ns)]]&gt;$D$508,Tabla19[[#This Row],[Tiempo_normal (ns)]]&lt;$D$509)</f>
        <v>0</v>
      </c>
      <c r="U268" s="5">
        <v>265</v>
      </c>
      <c r="V268" t="b">
        <f>OR(Tabla310[[#This Row],[Tiempo_lineal (ns)]]&gt;$F$508,Tabla310[[#This Row],[Tiempo_lineal (ns)]]&lt;$F$509)</f>
        <v>0</v>
      </c>
      <c r="W268" t="b">
        <f>OR(Tabla310[[#This Row],[Tiempo_normal (ns)]]&gt;$G$508,Tabla310[[#This Row],[Tiempo_normal (ns)]]&lt;$G$509)</f>
        <v>1</v>
      </c>
      <c r="X268" s="5">
        <v>265</v>
      </c>
      <c r="Y268" t="b">
        <f>OR(Tabla411[[#This Row],[Tiempo_lineal (ns)]]&gt;$I$508,Tabla411[[#This Row],[Tiempo_lineal (ns)]]&lt;$I$509)</f>
        <v>0</v>
      </c>
      <c r="Z268" t="b">
        <f>OR(Tabla411[[#This Row],[Tiempo_normal (ns)]]&gt;$J$508,Tabla411[[#This Row],[Tiempo_normal (ns)]]&lt;$J$509)</f>
        <v>0</v>
      </c>
      <c r="AA268" s="5">
        <v>265</v>
      </c>
      <c r="AB268" t="b">
        <f>OR(Tabla512[[#This Row],[Tiempo_lineal (ns)]]&gt;$L$508,Tabla512[[#This Row],[Tiempo_lineal (ns)]]&lt;$L$509)</f>
        <v>0</v>
      </c>
      <c r="AC268" t="b">
        <f>OR(Tabla512[[#This Row],[Tiempo_normal (ns)]]&gt;$M$508,Tabla512[[#This Row],[Tiempo_normal (ns)]]&lt;$M$509)</f>
        <v>0</v>
      </c>
      <c r="AD268" s="5">
        <v>265</v>
      </c>
      <c r="AE268" t="b">
        <f>OR(Tabla613[[#This Row],[Tiempo_lineal (ns)]]&gt;$O$508,Tabla613[[#This Row],[Tiempo_lineal (ns)]]&lt;$O$509)</f>
        <v>0</v>
      </c>
      <c r="AF268" s="6" t="b">
        <f>OR(Tabla613[[#This Row],[Tiempo_normal (ns)]]&gt;$P$508,Tabla613[[#This Row],[Tiempo_normal (ns)]]&lt;$P$509)</f>
        <v>0</v>
      </c>
    </row>
    <row r="269" spans="2:32" x14ac:dyDescent="0.3">
      <c r="B269">
        <v>266</v>
      </c>
      <c r="C269">
        <v>2988</v>
      </c>
      <c r="D269">
        <v>1043</v>
      </c>
      <c r="E269">
        <v>266</v>
      </c>
      <c r="F269">
        <v>4226</v>
      </c>
      <c r="G269">
        <v>2343</v>
      </c>
      <c r="H269">
        <v>266</v>
      </c>
      <c r="I269">
        <v>9504</v>
      </c>
      <c r="J269">
        <v>4803</v>
      </c>
      <c r="K269">
        <v>266</v>
      </c>
      <c r="L269">
        <v>13484</v>
      </c>
      <c r="M269">
        <v>8877</v>
      </c>
      <c r="N269">
        <v>266</v>
      </c>
      <c r="O269">
        <v>11913</v>
      </c>
      <c r="P269">
        <v>6441</v>
      </c>
      <c r="R269" s="7">
        <v>266</v>
      </c>
      <c r="S269" t="b">
        <f>OR(Tabla19[[#This Row],[Tiempo_lineal (ns)]]&gt;$C$508,Tabla19[[#This Row],[Tiempo_lineal (ns)]]&lt;$C$509)</f>
        <v>0</v>
      </c>
      <c r="T269" t="b">
        <f>OR(Tabla19[[#This Row],[Tiempo_normal (ns)]]&gt;$D$508,Tabla19[[#This Row],[Tiempo_normal (ns)]]&lt;$D$509)</f>
        <v>0</v>
      </c>
      <c r="U269" s="7">
        <v>266</v>
      </c>
      <c r="V269" t="b">
        <f>OR(Tabla310[[#This Row],[Tiempo_lineal (ns)]]&gt;$F$508,Tabla310[[#This Row],[Tiempo_lineal (ns)]]&lt;$F$509)</f>
        <v>0</v>
      </c>
      <c r="W269" t="b">
        <f>OR(Tabla310[[#This Row],[Tiempo_normal (ns)]]&gt;$G$508,Tabla310[[#This Row],[Tiempo_normal (ns)]]&lt;$G$509)</f>
        <v>0</v>
      </c>
      <c r="X269" s="7">
        <v>266</v>
      </c>
      <c r="Y269" t="b">
        <f>OR(Tabla411[[#This Row],[Tiempo_lineal (ns)]]&gt;$I$508,Tabla411[[#This Row],[Tiempo_lineal (ns)]]&lt;$I$509)</f>
        <v>0</v>
      </c>
      <c r="Z269" t="b">
        <f>OR(Tabla411[[#This Row],[Tiempo_normal (ns)]]&gt;$J$508,Tabla411[[#This Row],[Tiempo_normal (ns)]]&lt;$J$509)</f>
        <v>0</v>
      </c>
      <c r="AA269" s="7">
        <v>266</v>
      </c>
      <c r="AB269" t="b">
        <f>OR(Tabla512[[#This Row],[Tiempo_lineal (ns)]]&gt;$L$508,Tabla512[[#This Row],[Tiempo_lineal (ns)]]&lt;$L$509)</f>
        <v>0</v>
      </c>
      <c r="AC269" t="b">
        <f>OR(Tabla512[[#This Row],[Tiempo_normal (ns)]]&gt;$M$508,Tabla512[[#This Row],[Tiempo_normal (ns)]]&lt;$M$509)</f>
        <v>0</v>
      </c>
      <c r="AD269" s="7">
        <v>266</v>
      </c>
      <c r="AE269" t="b">
        <f>OR(Tabla613[[#This Row],[Tiempo_lineal (ns)]]&gt;$O$508,Tabla613[[#This Row],[Tiempo_lineal (ns)]]&lt;$O$509)</f>
        <v>0</v>
      </c>
      <c r="AF269" s="6" t="b">
        <f>OR(Tabla613[[#This Row],[Tiempo_normal (ns)]]&gt;$P$508,Tabla613[[#This Row],[Tiempo_normal (ns)]]&lt;$P$509)</f>
        <v>0</v>
      </c>
    </row>
    <row r="270" spans="2:32" x14ac:dyDescent="0.3">
      <c r="B270">
        <v>267</v>
      </c>
      <c r="C270">
        <v>3104</v>
      </c>
      <c r="D270">
        <v>820</v>
      </c>
      <c r="E270">
        <v>267</v>
      </c>
      <c r="F270">
        <v>4167</v>
      </c>
      <c r="G270">
        <v>1356</v>
      </c>
      <c r="H270">
        <v>267</v>
      </c>
      <c r="I270">
        <v>11930</v>
      </c>
      <c r="J270">
        <v>7981</v>
      </c>
      <c r="K270">
        <v>267</v>
      </c>
      <c r="L270">
        <v>12509</v>
      </c>
      <c r="M270">
        <v>6687</v>
      </c>
      <c r="N270">
        <v>267</v>
      </c>
      <c r="O270">
        <v>9313</v>
      </c>
      <c r="P270">
        <v>13768</v>
      </c>
      <c r="R270" s="5">
        <v>267</v>
      </c>
      <c r="S270" t="b">
        <f>OR(Tabla19[[#This Row],[Tiempo_lineal (ns)]]&gt;$C$508,Tabla19[[#This Row],[Tiempo_lineal (ns)]]&lt;$C$509)</f>
        <v>0</v>
      </c>
      <c r="T270" t="b">
        <f>OR(Tabla19[[#This Row],[Tiempo_normal (ns)]]&gt;$D$508,Tabla19[[#This Row],[Tiempo_normal (ns)]]&lt;$D$509)</f>
        <v>0</v>
      </c>
      <c r="U270" s="5">
        <v>267</v>
      </c>
      <c r="V270" t="b">
        <f>OR(Tabla310[[#This Row],[Tiempo_lineal (ns)]]&gt;$F$508,Tabla310[[#This Row],[Tiempo_lineal (ns)]]&lt;$F$509)</f>
        <v>0</v>
      </c>
      <c r="W270" t="b">
        <f>OR(Tabla310[[#This Row],[Tiempo_normal (ns)]]&gt;$G$508,Tabla310[[#This Row],[Tiempo_normal (ns)]]&lt;$G$509)</f>
        <v>0</v>
      </c>
      <c r="X270" s="5">
        <v>267</v>
      </c>
      <c r="Y270" t="b">
        <f>OR(Tabla411[[#This Row],[Tiempo_lineal (ns)]]&gt;$I$508,Tabla411[[#This Row],[Tiempo_lineal (ns)]]&lt;$I$509)</f>
        <v>0</v>
      </c>
      <c r="Z270" t="b">
        <f>OR(Tabla411[[#This Row],[Tiempo_normal (ns)]]&gt;$J$508,Tabla411[[#This Row],[Tiempo_normal (ns)]]&lt;$J$509)</f>
        <v>0</v>
      </c>
      <c r="AA270" s="5">
        <v>267</v>
      </c>
      <c r="AB270" t="b">
        <f>OR(Tabla512[[#This Row],[Tiempo_lineal (ns)]]&gt;$L$508,Tabla512[[#This Row],[Tiempo_lineal (ns)]]&lt;$L$509)</f>
        <v>0</v>
      </c>
      <c r="AC270" t="b">
        <f>OR(Tabla512[[#This Row],[Tiempo_normal (ns)]]&gt;$M$508,Tabla512[[#This Row],[Tiempo_normal (ns)]]&lt;$M$509)</f>
        <v>0</v>
      </c>
      <c r="AD270" s="5">
        <v>267</v>
      </c>
      <c r="AE270" t="b">
        <f>OR(Tabla613[[#This Row],[Tiempo_lineal (ns)]]&gt;$O$508,Tabla613[[#This Row],[Tiempo_lineal (ns)]]&lt;$O$509)</f>
        <v>0</v>
      </c>
      <c r="AF270" s="6" t="b">
        <f>OR(Tabla613[[#This Row],[Tiempo_normal (ns)]]&gt;$P$508,Tabla613[[#This Row],[Tiempo_normal (ns)]]&lt;$P$509)</f>
        <v>1</v>
      </c>
    </row>
    <row r="271" spans="2:32" x14ac:dyDescent="0.3">
      <c r="B271">
        <v>268</v>
      </c>
      <c r="C271">
        <v>3112</v>
      </c>
      <c r="D271">
        <v>829</v>
      </c>
      <c r="E271">
        <v>268</v>
      </c>
      <c r="F271">
        <v>3661</v>
      </c>
      <c r="G271">
        <v>2554</v>
      </c>
      <c r="H271">
        <v>268</v>
      </c>
      <c r="I271">
        <v>7215</v>
      </c>
      <c r="J271">
        <v>6328</v>
      </c>
      <c r="K271">
        <v>268</v>
      </c>
      <c r="L271">
        <v>9891</v>
      </c>
      <c r="M271">
        <v>8918</v>
      </c>
      <c r="N271">
        <v>268</v>
      </c>
      <c r="O271">
        <v>10617</v>
      </c>
      <c r="P271">
        <v>9660</v>
      </c>
      <c r="R271" s="7">
        <v>268</v>
      </c>
      <c r="S271" t="b">
        <f>OR(Tabla19[[#This Row],[Tiempo_lineal (ns)]]&gt;$C$508,Tabla19[[#This Row],[Tiempo_lineal (ns)]]&lt;$C$509)</f>
        <v>0</v>
      </c>
      <c r="T271" t="b">
        <f>OR(Tabla19[[#This Row],[Tiempo_normal (ns)]]&gt;$D$508,Tabla19[[#This Row],[Tiempo_normal (ns)]]&lt;$D$509)</f>
        <v>0</v>
      </c>
      <c r="U271" s="7">
        <v>268</v>
      </c>
      <c r="V271" t="b">
        <f>OR(Tabla310[[#This Row],[Tiempo_lineal (ns)]]&gt;$F$508,Tabla310[[#This Row],[Tiempo_lineal (ns)]]&lt;$F$509)</f>
        <v>0</v>
      </c>
      <c r="W271" t="b">
        <f>OR(Tabla310[[#This Row],[Tiempo_normal (ns)]]&gt;$G$508,Tabla310[[#This Row],[Tiempo_normal (ns)]]&lt;$G$509)</f>
        <v>0</v>
      </c>
      <c r="X271" s="7">
        <v>268</v>
      </c>
      <c r="Y271" t="b">
        <f>OR(Tabla411[[#This Row],[Tiempo_lineal (ns)]]&gt;$I$508,Tabla411[[#This Row],[Tiempo_lineal (ns)]]&lt;$I$509)</f>
        <v>0</v>
      </c>
      <c r="Z271" t="b">
        <f>OR(Tabla411[[#This Row],[Tiempo_normal (ns)]]&gt;$J$508,Tabla411[[#This Row],[Tiempo_normal (ns)]]&lt;$J$509)</f>
        <v>0</v>
      </c>
      <c r="AA271" s="7">
        <v>268</v>
      </c>
      <c r="AB271" t="b">
        <f>OR(Tabla512[[#This Row],[Tiempo_lineal (ns)]]&gt;$L$508,Tabla512[[#This Row],[Tiempo_lineal (ns)]]&lt;$L$509)</f>
        <v>0</v>
      </c>
      <c r="AC271" t="b">
        <f>OR(Tabla512[[#This Row],[Tiempo_normal (ns)]]&gt;$M$508,Tabla512[[#This Row],[Tiempo_normal (ns)]]&lt;$M$509)</f>
        <v>0</v>
      </c>
      <c r="AD271" s="7">
        <v>268</v>
      </c>
      <c r="AE271" t="b">
        <f>OR(Tabla613[[#This Row],[Tiempo_lineal (ns)]]&gt;$O$508,Tabla613[[#This Row],[Tiempo_lineal (ns)]]&lt;$O$509)</f>
        <v>0</v>
      </c>
      <c r="AF271" s="6" t="b">
        <f>OR(Tabla613[[#This Row],[Tiempo_normal (ns)]]&gt;$P$508,Tabla613[[#This Row],[Tiempo_normal (ns)]]&lt;$P$509)</f>
        <v>0</v>
      </c>
    </row>
    <row r="272" spans="2:32" x14ac:dyDescent="0.3">
      <c r="B272">
        <v>269</v>
      </c>
      <c r="C272">
        <v>2871</v>
      </c>
      <c r="D272">
        <v>793</v>
      </c>
      <c r="E272">
        <v>269</v>
      </c>
      <c r="F272">
        <v>4377</v>
      </c>
      <c r="G272">
        <v>2800</v>
      </c>
      <c r="H272">
        <v>269</v>
      </c>
      <c r="I272">
        <v>8427</v>
      </c>
      <c r="J272">
        <v>3913</v>
      </c>
      <c r="K272">
        <v>269</v>
      </c>
      <c r="L272">
        <v>10130</v>
      </c>
      <c r="M272">
        <v>8419</v>
      </c>
      <c r="N272">
        <v>269</v>
      </c>
      <c r="O272">
        <v>16273</v>
      </c>
      <c r="P272">
        <v>6887</v>
      </c>
      <c r="R272" s="5">
        <v>269</v>
      </c>
      <c r="S272" t="b">
        <f>OR(Tabla19[[#This Row],[Tiempo_lineal (ns)]]&gt;$C$508,Tabla19[[#This Row],[Tiempo_lineal (ns)]]&lt;$C$509)</f>
        <v>0</v>
      </c>
      <c r="T272" t="b">
        <f>OR(Tabla19[[#This Row],[Tiempo_normal (ns)]]&gt;$D$508,Tabla19[[#This Row],[Tiempo_normal (ns)]]&lt;$D$509)</f>
        <v>0</v>
      </c>
      <c r="U272" s="5">
        <v>269</v>
      </c>
      <c r="V272" t="b">
        <f>OR(Tabla310[[#This Row],[Tiempo_lineal (ns)]]&gt;$F$508,Tabla310[[#This Row],[Tiempo_lineal (ns)]]&lt;$F$509)</f>
        <v>0</v>
      </c>
      <c r="W272" t="b">
        <f>OR(Tabla310[[#This Row],[Tiempo_normal (ns)]]&gt;$G$508,Tabla310[[#This Row],[Tiempo_normal (ns)]]&lt;$G$509)</f>
        <v>0</v>
      </c>
      <c r="X272" s="5">
        <v>269</v>
      </c>
      <c r="Y272" t="b">
        <f>OR(Tabla411[[#This Row],[Tiempo_lineal (ns)]]&gt;$I$508,Tabla411[[#This Row],[Tiempo_lineal (ns)]]&lt;$I$509)</f>
        <v>0</v>
      </c>
      <c r="Z272" t="b">
        <f>OR(Tabla411[[#This Row],[Tiempo_normal (ns)]]&gt;$J$508,Tabla411[[#This Row],[Tiempo_normal (ns)]]&lt;$J$509)</f>
        <v>0</v>
      </c>
      <c r="AA272" s="5">
        <v>269</v>
      </c>
      <c r="AB272" t="b">
        <f>OR(Tabla512[[#This Row],[Tiempo_lineal (ns)]]&gt;$L$508,Tabla512[[#This Row],[Tiempo_lineal (ns)]]&lt;$L$509)</f>
        <v>0</v>
      </c>
      <c r="AC272" t="b">
        <f>OR(Tabla512[[#This Row],[Tiempo_normal (ns)]]&gt;$M$508,Tabla512[[#This Row],[Tiempo_normal (ns)]]&lt;$M$509)</f>
        <v>0</v>
      </c>
      <c r="AD272" s="5">
        <v>269</v>
      </c>
      <c r="AE272" t="b">
        <f>OR(Tabla613[[#This Row],[Tiempo_lineal (ns)]]&gt;$O$508,Tabla613[[#This Row],[Tiempo_lineal (ns)]]&lt;$O$509)</f>
        <v>0</v>
      </c>
      <c r="AF272" s="6" t="b">
        <f>OR(Tabla613[[#This Row],[Tiempo_normal (ns)]]&gt;$P$508,Tabla613[[#This Row],[Tiempo_normal (ns)]]&lt;$P$509)</f>
        <v>0</v>
      </c>
    </row>
    <row r="273" spans="2:32" x14ac:dyDescent="0.3">
      <c r="B273">
        <v>270</v>
      </c>
      <c r="C273">
        <v>2905</v>
      </c>
      <c r="D273">
        <v>1099</v>
      </c>
      <c r="E273">
        <v>270</v>
      </c>
      <c r="F273">
        <v>7884</v>
      </c>
      <c r="G273">
        <v>2436</v>
      </c>
      <c r="H273">
        <v>270</v>
      </c>
      <c r="I273">
        <v>7657</v>
      </c>
      <c r="J273">
        <v>6212</v>
      </c>
      <c r="K273">
        <v>270</v>
      </c>
      <c r="L273">
        <v>9876</v>
      </c>
      <c r="M273">
        <v>7550</v>
      </c>
      <c r="N273">
        <v>270</v>
      </c>
      <c r="O273">
        <v>9995</v>
      </c>
      <c r="P273">
        <v>6145</v>
      </c>
      <c r="R273" s="7">
        <v>270</v>
      </c>
      <c r="S273" t="b">
        <f>OR(Tabla19[[#This Row],[Tiempo_lineal (ns)]]&gt;$C$508,Tabla19[[#This Row],[Tiempo_lineal (ns)]]&lt;$C$509)</f>
        <v>0</v>
      </c>
      <c r="T273" t="b">
        <f>OR(Tabla19[[#This Row],[Tiempo_normal (ns)]]&gt;$D$508,Tabla19[[#This Row],[Tiempo_normal (ns)]]&lt;$D$509)</f>
        <v>0</v>
      </c>
      <c r="U273" s="7">
        <v>270</v>
      </c>
      <c r="V273" t="b">
        <f>OR(Tabla310[[#This Row],[Tiempo_lineal (ns)]]&gt;$F$508,Tabla310[[#This Row],[Tiempo_lineal (ns)]]&lt;$F$509)</f>
        <v>0</v>
      </c>
      <c r="W273" t="b">
        <f>OR(Tabla310[[#This Row],[Tiempo_normal (ns)]]&gt;$G$508,Tabla310[[#This Row],[Tiempo_normal (ns)]]&lt;$G$509)</f>
        <v>0</v>
      </c>
      <c r="X273" s="7">
        <v>270</v>
      </c>
      <c r="Y273" t="b">
        <f>OR(Tabla411[[#This Row],[Tiempo_lineal (ns)]]&gt;$I$508,Tabla411[[#This Row],[Tiempo_lineal (ns)]]&lt;$I$509)</f>
        <v>0</v>
      </c>
      <c r="Z273" t="b">
        <f>OR(Tabla411[[#This Row],[Tiempo_normal (ns)]]&gt;$J$508,Tabla411[[#This Row],[Tiempo_normal (ns)]]&lt;$J$509)</f>
        <v>0</v>
      </c>
      <c r="AA273" s="7">
        <v>270</v>
      </c>
      <c r="AB273" t="b">
        <f>OR(Tabla512[[#This Row],[Tiempo_lineal (ns)]]&gt;$L$508,Tabla512[[#This Row],[Tiempo_lineal (ns)]]&lt;$L$509)</f>
        <v>0</v>
      </c>
      <c r="AC273" t="b">
        <f>OR(Tabla512[[#This Row],[Tiempo_normal (ns)]]&gt;$M$508,Tabla512[[#This Row],[Tiempo_normal (ns)]]&lt;$M$509)</f>
        <v>0</v>
      </c>
      <c r="AD273" s="7">
        <v>270</v>
      </c>
      <c r="AE273" t="b">
        <f>OR(Tabla613[[#This Row],[Tiempo_lineal (ns)]]&gt;$O$508,Tabla613[[#This Row],[Tiempo_lineal (ns)]]&lt;$O$509)</f>
        <v>0</v>
      </c>
      <c r="AF273" s="6" t="b">
        <f>OR(Tabla613[[#This Row],[Tiempo_normal (ns)]]&gt;$P$508,Tabla613[[#This Row],[Tiempo_normal (ns)]]&lt;$P$509)</f>
        <v>0</v>
      </c>
    </row>
    <row r="274" spans="2:32" x14ac:dyDescent="0.3">
      <c r="B274">
        <v>271</v>
      </c>
      <c r="C274">
        <v>2970</v>
      </c>
      <c r="D274">
        <v>1073</v>
      </c>
      <c r="E274">
        <v>271</v>
      </c>
      <c r="F274">
        <v>4120</v>
      </c>
      <c r="G274">
        <v>1322</v>
      </c>
      <c r="H274">
        <v>271</v>
      </c>
      <c r="I274">
        <v>8354</v>
      </c>
      <c r="J274">
        <v>3898</v>
      </c>
      <c r="K274">
        <v>271</v>
      </c>
      <c r="L274">
        <v>9918</v>
      </c>
      <c r="M274">
        <v>6670</v>
      </c>
      <c r="N274">
        <v>271</v>
      </c>
      <c r="O274">
        <v>9546</v>
      </c>
      <c r="P274">
        <v>8473</v>
      </c>
      <c r="R274" s="5">
        <v>271</v>
      </c>
      <c r="S274" t="b">
        <f>OR(Tabla19[[#This Row],[Tiempo_lineal (ns)]]&gt;$C$508,Tabla19[[#This Row],[Tiempo_lineal (ns)]]&lt;$C$509)</f>
        <v>0</v>
      </c>
      <c r="T274" t="b">
        <f>OR(Tabla19[[#This Row],[Tiempo_normal (ns)]]&gt;$D$508,Tabla19[[#This Row],[Tiempo_normal (ns)]]&lt;$D$509)</f>
        <v>0</v>
      </c>
      <c r="U274" s="5">
        <v>271</v>
      </c>
      <c r="V274" t="b">
        <f>OR(Tabla310[[#This Row],[Tiempo_lineal (ns)]]&gt;$F$508,Tabla310[[#This Row],[Tiempo_lineal (ns)]]&lt;$F$509)</f>
        <v>0</v>
      </c>
      <c r="W274" t="b">
        <f>OR(Tabla310[[#This Row],[Tiempo_normal (ns)]]&gt;$G$508,Tabla310[[#This Row],[Tiempo_normal (ns)]]&lt;$G$509)</f>
        <v>0</v>
      </c>
      <c r="X274" s="5">
        <v>271</v>
      </c>
      <c r="Y274" t="b">
        <f>OR(Tabla411[[#This Row],[Tiempo_lineal (ns)]]&gt;$I$508,Tabla411[[#This Row],[Tiempo_lineal (ns)]]&lt;$I$509)</f>
        <v>0</v>
      </c>
      <c r="Z274" t="b">
        <f>OR(Tabla411[[#This Row],[Tiempo_normal (ns)]]&gt;$J$508,Tabla411[[#This Row],[Tiempo_normal (ns)]]&lt;$J$509)</f>
        <v>0</v>
      </c>
      <c r="AA274" s="5">
        <v>271</v>
      </c>
      <c r="AB274" t="b">
        <f>OR(Tabla512[[#This Row],[Tiempo_lineal (ns)]]&gt;$L$508,Tabla512[[#This Row],[Tiempo_lineal (ns)]]&lt;$L$509)</f>
        <v>0</v>
      </c>
      <c r="AC274" t="b">
        <f>OR(Tabla512[[#This Row],[Tiempo_normal (ns)]]&gt;$M$508,Tabla512[[#This Row],[Tiempo_normal (ns)]]&lt;$M$509)</f>
        <v>0</v>
      </c>
      <c r="AD274" s="5">
        <v>271</v>
      </c>
      <c r="AE274" t="b">
        <f>OR(Tabla613[[#This Row],[Tiempo_lineal (ns)]]&gt;$O$508,Tabla613[[#This Row],[Tiempo_lineal (ns)]]&lt;$O$509)</f>
        <v>0</v>
      </c>
      <c r="AF274" s="6" t="b">
        <f>OR(Tabla613[[#This Row],[Tiempo_normal (ns)]]&gt;$P$508,Tabla613[[#This Row],[Tiempo_normal (ns)]]&lt;$P$509)</f>
        <v>0</v>
      </c>
    </row>
    <row r="275" spans="2:32" x14ac:dyDescent="0.3">
      <c r="B275">
        <v>272</v>
      </c>
      <c r="C275">
        <v>2503</v>
      </c>
      <c r="D275">
        <v>1163</v>
      </c>
      <c r="E275">
        <v>272</v>
      </c>
      <c r="F275">
        <v>4418</v>
      </c>
      <c r="G275">
        <v>2007</v>
      </c>
      <c r="H275">
        <v>272</v>
      </c>
      <c r="I275">
        <v>7748</v>
      </c>
      <c r="J275">
        <v>6326</v>
      </c>
      <c r="K275">
        <v>272</v>
      </c>
      <c r="L275">
        <v>10211</v>
      </c>
      <c r="M275">
        <v>8105</v>
      </c>
      <c r="N275">
        <v>272</v>
      </c>
      <c r="O275">
        <v>14459</v>
      </c>
      <c r="P275">
        <v>6044</v>
      </c>
      <c r="R275" s="7">
        <v>272</v>
      </c>
      <c r="S275" t="b">
        <f>OR(Tabla19[[#This Row],[Tiempo_lineal (ns)]]&gt;$C$508,Tabla19[[#This Row],[Tiempo_lineal (ns)]]&lt;$C$509)</f>
        <v>0</v>
      </c>
      <c r="T275" t="b">
        <f>OR(Tabla19[[#This Row],[Tiempo_normal (ns)]]&gt;$D$508,Tabla19[[#This Row],[Tiempo_normal (ns)]]&lt;$D$509)</f>
        <v>0</v>
      </c>
      <c r="U275" s="7">
        <v>272</v>
      </c>
      <c r="V275" t="b">
        <f>OR(Tabla310[[#This Row],[Tiempo_lineal (ns)]]&gt;$F$508,Tabla310[[#This Row],[Tiempo_lineal (ns)]]&lt;$F$509)</f>
        <v>0</v>
      </c>
      <c r="W275" t="b">
        <f>OR(Tabla310[[#This Row],[Tiempo_normal (ns)]]&gt;$G$508,Tabla310[[#This Row],[Tiempo_normal (ns)]]&lt;$G$509)</f>
        <v>0</v>
      </c>
      <c r="X275" s="7">
        <v>272</v>
      </c>
      <c r="Y275" t="b">
        <f>OR(Tabla411[[#This Row],[Tiempo_lineal (ns)]]&gt;$I$508,Tabla411[[#This Row],[Tiempo_lineal (ns)]]&lt;$I$509)</f>
        <v>0</v>
      </c>
      <c r="Z275" t="b">
        <f>OR(Tabla411[[#This Row],[Tiempo_normal (ns)]]&gt;$J$508,Tabla411[[#This Row],[Tiempo_normal (ns)]]&lt;$J$509)</f>
        <v>0</v>
      </c>
      <c r="AA275" s="7">
        <v>272</v>
      </c>
      <c r="AB275" t="b">
        <f>OR(Tabla512[[#This Row],[Tiempo_lineal (ns)]]&gt;$L$508,Tabla512[[#This Row],[Tiempo_lineal (ns)]]&lt;$L$509)</f>
        <v>0</v>
      </c>
      <c r="AC275" t="b">
        <f>OR(Tabla512[[#This Row],[Tiempo_normal (ns)]]&gt;$M$508,Tabla512[[#This Row],[Tiempo_normal (ns)]]&lt;$M$509)</f>
        <v>0</v>
      </c>
      <c r="AD275" s="7">
        <v>272</v>
      </c>
      <c r="AE275" t="b">
        <f>OR(Tabla613[[#This Row],[Tiempo_lineal (ns)]]&gt;$O$508,Tabla613[[#This Row],[Tiempo_lineal (ns)]]&lt;$O$509)</f>
        <v>0</v>
      </c>
      <c r="AF275" s="6" t="b">
        <f>OR(Tabla613[[#This Row],[Tiempo_normal (ns)]]&gt;$P$508,Tabla613[[#This Row],[Tiempo_normal (ns)]]&lt;$P$509)</f>
        <v>0</v>
      </c>
    </row>
    <row r="276" spans="2:32" x14ac:dyDescent="0.3">
      <c r="B276">
        <v>273</v>
      </c>
      <c r="C276">
        <v>3263</v>
      </c>
      <c r="D276">
        <v>1109</v>
      </c>
      <c r="E276">
        <v>273</v>
      </c>
      <c r="F276">
        <v>3953</v>
      </c>
      <c r="G276">
        <v>1248</v>
      </c>
      <c r="H276">
        <v>273</v>
      </c>
      <c r="I276">
        <v>9787</v>
      </c>
      <c r="J276">
        <v>3620</v>
      </c>
      <c r="K276">
        <v>273</v>
      </c>
      <c r="L276">
        <v>80621</v>
      </c>
      <c r="M276">
        <v>7421</v>
      </c>
      <c r="N276">
        <v>273</v>
      </c>
      <c r="O276">
        <v>9635</v>
      </c>
      <c r="P276">
        <v>7814</v>
      </c>
      <c r="R276" s="5">
        <v>273</v>
      </c>
      <c r="S276" t="b">
        <f>OR(Tabla19[[#This Row],[Tiempo_lineal (ns)]]&gt;$C$508,Tabla19[[#This Row],[Tiempo_lineal (ns)]]&lt;$C$509)</f>
        <v>0</v>
      </c>
      <c r="T276" t="b">
        <f>OR(Tabla19[[#This Row],[Tiempo_normal (ns)]]&gt;$D$508,Tabla19[[#This Row],[Tiempo_normal (ns)]]&lt;$D$509)</f>
        <v>0</v>
      </c>
      <c r="U276" s="5">
        <v>273</v>
      </c>
      <c r="V276" t="b">
        <f>OR(Tabla310[[#This Row],[Tiempo_lineal (ns)]]&gt;$F$508,Tabla310[[#This Row],[Tiempo_lineal (ns)]]&lt;$F$509)</f>
        <v>0</v>
      </c>
      <c r="W276" t="b">
        <f>OR(Tabla310[[#This Row],[Tiempo_normal (ns)]]&gt;$G$508,Tabla310[[#This Row],[Tiempo_normal (ns)]]&lt;$G$509)</f>
        <v>0</v>
      </c>
      <c r="X276" s="5">
        <v>273</v>
      </c>
      <c r="Y276" t="b">
        <f>OR(Tabla411[[#This Row],[Tiempo_lineal (ns)]]&gt;$I$508,Tabla411[[#This Row],[Tiempo_lineal (ns)]]&lt;$I$509)</f>
        <v>0</v>
      </c>
      <c r="Z276" t="b">
        <f>OR(Tabla411[[#This Row],[Tiempo_normal (ns)]]&gt;$J$508,Tabla411[[#This Row],[Tiempo_normal (ns)]]&lt;$J$509)</f>
        <v>0</v>
      </c>
      <c r="AA276" s="5">
        <v>273</v>
      </c>
      <c r="AB276" t="b">
        <f>OR(Tabla512[[#This Row],[Tiempo_lineal (ns)]]&gt;$L$508,Tabla512[[#This Row],[Tiempo_lineal (ns)]]&lt;$L$509)</f>
        <v>1</v>
      </c>
      <c r="AC276" t="b">
        <f>OR(Tabla512[[#This Row],[Tiempo_normal (ns)]]&gt;$M$508,Tabla512[[#This Row],[Tiempo_normal (ns)]]&lt;$M$509)</f>
        <v>0</v>
      </c>
      <c r="AD276" s="5">
        <v>273</v>
      </c>
      <c r="AE276" t="b">
        <f>OR(Tabla613[[#This Row],[Tiempo_lineal (ns)]]&gt;$O$508,Tabla613[[#This Row],[Tiempo_lineal (ns)]]&lt;$O$509)</f>
        <v>0</v>
      </c>
      <c r="AF276" s="6" t="b">
        <f>OR(Tabla613[[#This Row],[Tiempo_normal (ns)]]&gt;$P$508,Tabla613[[#This Row],[Tiempo_normal (ns)]]&lt;$P$509)</f>
        <v>0</v>
      </c>
    </row>
    <row r="277" spans="2:32" x14ac:dyDescent="0.3">
      <c r="B277">
        <v>274</v>
      </c>
      <c r="C277">
        <v>3154</v>
      </c>
      <c r="D277">
        <v>1559</v>
      </c>
      <c r="E277">
        <v>274</v>
      </c>
      <c r="F277">
        <v>5165</v>
      </c>
      <c r="G277">
        <v>1678</v>
      </c>
      <c r="H277">
        <v>274</v>
      </c>
      <c r="I277">
        <v>7501</v>
      </c>
      <c r="J277">
        <v>4028</v>
      </c>
      <c r="K277">
        <v>274</v>
      </c>
      <c r="L277">
        <v>10058</v>
      </c>
      <c r="M277">
        <v>7820</v>
      </c>
      <c r="N277">
        <v>274</v>
      </c>
      <c r="O277">
        <v>10990</v>
      </c>
      <c r="P277">
        <v>7651</v>
      </c>
      <c r="R277" s="7">
        <v>274</v>
      </c>
      <c r="S277" t="b">
        <f>OR(Tabla19[[#This Row],[Tiempo_lineal (ns)]]&gt;$C$508,Tabla19[[#This Row],[Tiempo_lineal (ns)]]&lt;$C$509)</f>
        <v>0</v>
      </c>
      <c r="T277" t="b">
        <f>OR(Tabla19[[#This Row],[Tiempo_normal (ns)]]&gt;$D$508,Tabla19[[#This Row],[Tiempo_normal (ns)]]&lt;$D$509)</f>
        <v>0</v>
      </c>
      <c r="U277" s="7">
        <v>274</v>
      </c>
      <c r="V277" t="b">
        <f>OR(Tabla310[[#This Row],[Tiempo_lineal (ns)]]&gt;$F$508,Tabla310[[#This Row],[Tiempo_lineal (ns)]]&lt;$F$509)</f>
        <v>0</v>
      </c>
      <c r="W277" t="b">
        <f>OR(Tabla310[[#This Row],[Tiempo_normal (ns)]]&gt;$G$508,Tabla310[[#This Row],[Tiempo_normal (ns)]]&lt;$G$509)</f>
        <v>0</v>
      </c>
      <c r="X277" s="7">
        <v>274</v>
      </c>
      <c r="Y277" t="b">
        <f>OR(Tabla411[[#This Row],[Tiempo_lineal (ns)]]&gt;$I$508,Tabla411[[#This Row],[Tiempo_lineal (ns)]]&lt;$I$509)</f>
        <v>0</v>
      </c>
      <c r="Z277" t="b">
        <f>OR(Tabla411[[#This Row],[Tiempo_normal (ns)]]&gt;$J$508,Tabla411[[#This Row],[Tiempo_normal (ns)]]&lt;$J$509)</f>
        <v>0</v>
      </c>
      <c r="AA277" s="7">
        <v>274</v>
      </c>
      <c r="AB277" t="b">
        <f>OR(Tabla512[[#This Row],[Tiempo_lineal (ns)]]&gt;$L$508,Tabla512[[#This Row],[Tiempo_lineal (ns)]]&lt;$L$509)</f>
        <v>0</v>
      </c>
      <c r="AC277" t="b">
        <f>OR(Tabla512[[#This Row],[Tiempo_normal (ns)]]&gt;$M$508,Tabla512[[#This Row],[Tiempo_normal (ns)]]&lt;$M$509)</f>
        <v>0</v>
      </c>
      <c r="AD277" s="7">
        <v>274</v>
      </c>
      <c r="AE277" t="b">
        <f>OR(Tabla613[[#This Row],[Tiempo_lineal (ns)]]&gt;$O$508,Tabla613[[#This Row],[Tiempo_lineal (ns)]]&lt;$O$509)</f>
        <v>0</v>
      </c>
      <c r="AF277" s="6" t="b">
        <f>OR(Tabla613[[#This Row],[Tiempo_normal (ns)]]&gt;$P$508,Tabla613[[#This Row],[Tiempo_normal (ns)]]&lt;$P$509)</f>
        <v>0</v>
      </c>
    </row>
    <row r="278" spans="2:32" x14ac:dyDescent="0.3">
      <c r="B278">
        <v>275</v>
      </c>
      <c r="C278">
        <v>3204</v>
      </c>
      <c r="D278">
        <v>1626</v>
      </c>
      <c r="E278">
        <v>275</v>
      </c>
      <c r="F278">
        <v>7602</v>
      </c>
      <c r="G278">
        <v>7496</v>
      </c>
      <c r="H278">
        <v>275</v>
      </c>
      <c r="I278">
        <v>8970</v>
      </c>
      <c r="J278">
        <v>3930</v>
      </c>
      <c r="K278">
        <v>275</v>
      </c>
      <c r="L278">
        <v>12717</v>
      </c>
      <c r="M278">
        <v>8944</v>
      </c>
      <c r="N278">
        <v>275</v>
      </c>
      <c r="O278">
        <v>10798</v>
      </c>
      <c r="P278">
        <v>6418</v>
      </c>
      <c r="R278" s="5">
        <v>275</v>
      </c>
      <c r="S278" t="b">
        <f>OR(Tabla19[[#This Row],[Tiempo_lineal (ns)]]&gt;$C$508,Tabla19[[#This Row],[Tiempo_lineal (ns)]]&lt;$C$509)</f>
        <v>0</v>
      </c>
      <c r="T278" t="b">
        <f>OR(Tabla19[[#This Row],[Tiempo_normal (ns)]]&gt;$D$508,Tabla19[[#This Row],[Tiempo_normal (ns)]]&lt;$D$509)</f>
        <v>0</v>
      </c>
      <c r="U278" s="5">
        <v>275</v>
      </c>
      <c r="V278" t="b">
        <f>OR(Tabla310[[#This Row],[Tiempo_lineal (ns)]]&gt;$F$508,Tabla310[[#This Row],[Tiempo_lineal (ns)]]&lt;$F$509)</f>
        <v>0</v>
      </c>
      <c r="W278" t="b">
        <f>OR(Tabla310[[#This Row],[Tiempo_normal (ns)]]&gt;$G$508,Tabla310[[#This Row],[Tiempo_normal (ns)]]&lt;$G$509)</f>
        <v>1</v>
      </c>
      <c r="X278" s="5">
        <v>275</v>
      </c>
      <c r="Y278" t="b">
        <f>OR(Tabla411[[#This Row],[Tiempo_lineal (ns)]]&gt;$I$508,Tabla411[[#This Row],[Tiempo_lineal (ns)]]&lt;$I$509)</f>
        <v>0</v>
      </c>
      <c r="Z278" t="b">
        <f>OR(Tabla411[[#This Row],[Tiempo_normal (ns)]]&gt;$J$508,Tabla411[[#This Row],[Tiempo_normal (ns)]]&lt;$J$509)</f>
        <v>0</v>
      </c>
      <c r="AA278" s="5">
        <v>275</v>
      </c>
      <c r="AB278" t="b">
        <f>OR(Tabla512[[#This Row],[Tiempo_lineal (ns)]]&gt;$L$508,Tabla512[[#This Row],[Tiempo_lineal (ns)]]&lt;$L$509)</f>
        <v>0</v>
      </c>
      <c r="AC278" t="b">
        <f>OR(Tabla512[[#This Row],[Tiempo_normal (ns)]]&gt;$M$508,Tabla512[[#This Row],[Tiempo_normal (ns)]]&lt;$M$509)</f>
        <v>0</v>
      </c>
      <c r="AD278" s="5">
        <v>275</v>
      </c>
      <c r="AE278" t="b">
        <f>OR(Tabla613[[#This Row],[Tiempo_lineal (ns)]]&gt;$O$508,Tabla613[[#This Row],[Tiempo_lineal (ns)]]&lt;$O$509)</f>
        <v>0</v>
      </c>
      <c r="AF278" s="6" t="b">
        <f>OR(Tabla613[[#This Row],[Tiempo_normal (ns)]]&gt;$P$508,Tabla613[[#This Row],[Tiempo_normal (ns)]]&lt;$P$509)</f>
        <v>0</v>
      </c>
    </row>
    <row r="279" spans="2:32" x14ac:dyDescent="0.3">
      <c r="B279">
        <v>276</v>
      </c>
      <c r="C279">
        <v>2777</v>
      </c>
      <c r="D279">
        <v>1566</v>
      </c>
      <c r="E279">
        <v>276</v>
      </c>
      <c r="F279">
        <v>8638</v>
      </c>
      <c r="G279">
        <v>3361</v>
      </c>
      <c r="H279">
        <v>276</v>
      </c>
      <c r="I279">
        <v>9069</v>
      </c>
      <c r="J279">
        <v>3347</v>
      </c>
      <c r="K279">
        <v>276</v>
      </c>
      <c r="L279">
        <v>10455</v>
      </c>
      <c r="M279">
        <v>8235</v>
      </c>
      <c r="N279">
        <v>276</v>
      </c>
      <c r="O279">
        <v>11134</v>
      </c>
      <c r="P279">
        <v>7251</v>
      </c>
      <c r="R279" s="7">
        <v>276</v>
      </c>
      <c r="S279" t="b">
        <f>OR(Tabla19[[#This Row],[Tiempo_lineal (ns)]]&gt;$C$508,Tabla19[[#This Row],[Tiempo_lineal (ns)]]&lt;$C$509)</f>
        <v>0</v>
      </c>
      <c r="T279" t="b">
        <f>OR(Tabla19[[#This Row],[Tiempo_normal (ns)]]&gt;$D$508,Tabla19[[#This Row],[Tiempo_normal (ns)]]&lt;$D$509)</f>
        <v>0</v>
      </c>
      <c r="U279" s="7">
        <v>276</v>
      </c>
      <c r="V279" t="b">
        <f>OR(Tabla310[[#This Row],[Tiempo_lineal (ns)]]&gt;$F$508,Tabla310[[#This Row],[Tiempo_lineal (ns)]]&lt;$F$509)</f>
        <v>1</v>
      </c>
      <c r="W279" t="b">
        <f>OR(Tabla310[[#This Row],[Tiempo_normal (ns)]]&gt;$G$508,Tabla310[[#This Row],[Tiempo_normal (ns)]]&lt;$G$509)</f>
        <v>0</v>
      </c>
      <c r="X279" s="7">
        <v>276</v>
      </c>
      <c r="Y279" t="b">
        <f>OR(Tabla411[[#This Row],[Tiempo_lineal (ns)]]&gt;$I$508,Tabla411[[#This Row],[Tiempo_lineal (ns)]]&lt;$I$509)</f>
        <v>0</v>
      </c>
      <c r="Z279" t="b">
        <f>OR(Tabla411[[#This Row],[Tiempo_normal (ns)]]&gt;$J$508,Tabla411[[#This Row],[Tiempo_normal (ns)]]&lt;$J$509)</f>
        <v>0</v>
      </c>
      <c r="AA279" s="7">
        <v>276</v>
      </c>
      <c r="AB279" t="b">
        <f>OR(Tabla512[[#This Row],[Tiempo_lineal (ns)]]&gt;$L$508,Tabla512[[#This Row],[Tiempo_lineal (ns)]]&lt;$L$509)</f>
        <v>0</v>
      </c>
      <c r="AC279" t="b">
        <f>OR(Tabla512[[#This Row],[Tiempo_normal (ns)]]&gt;$M$508,Tabla512[[#This Row],[Tiempo_normal (ns)]]&lt;$M$509)</f>
        <v>0</v>
      </c>
      <c r="AD279" s="7">
        <v>276</v>
      </c>
      <c r="AE279" t="b">
        <f>OR(Tabla613[[#This Row],[Tiempo_lineal (ns)]]&gt;$O$508,Tabla613[[#This Row],[Tiempo_lineal (ns)]]&lt;$O$509)</f>
        <v>0</v>
      </c>
      <c r="AF279" s="6" t="b">
        <f>OR(Tabla613[[#This Row],[Tiempo_normal (ns)]]&gt;$P$508,Tabla613[[#This Row],[Tiempo_normal (ns)]]&lt;$P$509)</f>
        <v>0</v>
      </c>
    </row>
    <row r="280" spans="2:32" x14ac:dyDescent="0.3">
      <c r="B280">
        <v>277</v>
      </c>
      <c r="C280">
        <v>2989</v>
      </c>
      <c r="D280">
        <v>1086</v>
      </c>
      <c r="E280">
        <v>277</v>
      </c>
      <c r="F280">
        <v>11416</v>
      </c>
      <c r="G280">
        <v>2856</v>
      </c>
      <c r="H280">
        <v>277</v>
      </c>
      <c r="I280">
        <v>7722</v>
      </c>
      <c r="J280">
        <v>4447</v>
      </c>
      <c r="K280">
        <v>277</v>
      </c>
      <c r="L280">
        <v>10467</v>
      </c>
      <c r="M280">
        <v>4898</v>
      </c>
      <c r="N280">
        <v>277</v>
      </c>
      <c r="O280">
        <v>13443</v>
      </c>
      <c r="P280">
        <v>7227</v>
      </c>
      <c r="R280" s="5">
        <v>277</v>
      </c>
      <c r="S280" t="b">
        <f>OR(Tabla19[[#This Row],[Tiempo_lineal (ns)]]&gt;$C$508,Tabla19[[#This Row],[Tiempo_lineal (ns)]]&lt;$C$509)</f>
        <v>0</v>
      </c>
      <c r="T280" t="b">
        <f>OR(Tabla19[[#This Row],[Tiempo_normal (ns)]]&gt;$D$508,Tabla19[[#This Row],[Tiempo_normal (ns)]]&lt;$D$509)</f>
        <v>0</v>
      </c>
      <c r="U280" s="5">
        <v>277</v>
      </c>
      <c r="V280" t="b">
        <f>OR(Tabla310[[#This Row],[Tiempo_lineal (ns)]]&gt;$F$508,Tabla310[[#This Row],[Tiempo_lineal (ns)]]&lt;$F$509)</f>
        <v>1</v>
      </c>
      <c r="W280" t="b">
        <f>OR(Tabla310[[#This Row],[Tiempo_normal (ns)]]&gt;$G$508,Tabla310[[#This Row],[Tiempo_normal (ns)]]&lt;$G$509)</f>
        <v>0</v>
      </c>
      <c r="X280" s="5">
        <v>277</v>
      </c>
      <c r="Y280" t="b">
        <f>OR(Tabla411[[#This Row],[Tiempo_lineal (ns)]]&gt;$I$508,Tabla411[[#This Row],[Tiempo_lineal (ns)]]&lt;$I$509)</f>
        <v>0</v>
      </c>
      <c r="Z280" t="b">
        <f>OR(Tabla411[[#This Row],[Tiempo_normal (ns)]]&gt;$J$508,Tabla411[[#This Row],[Tiempo_normal (ns)]]&lt;$J$509)</f>
        <v>0</v>
      </c>
      <c r="AA280" s="5">
        <v>277</v>
      </c>
      <c r="AB280" t="b">
        <f>OR(Tabla512[[#This Row],[Tiempo_lineal (ns)]]&gt;$L$508,Tabla512[[#This Row],[Tiempo_lineal (ns)]]&lt;$L$509)</f>
        <v>0</v>
      </c>
      <c r="AC280" t="b">
        <f>OR(Tabla512[[#This Row],[Tiempo_normal (ns)]]&gt;$M$508,Tabla512[[#This Row],[Tiempo_normal (ns)]]&lt;$M$509)</f>
        <v>0</v>
      </c>
      <c r="AD280" s="5">
        <v>277</v>
      </c>
      <c r="AE280" t="b">
        <f>OR(Tabla613[[#This Row],[Tiempo_lineal (ns)]]&gt;$O$508,Tabla613[[#This Row],[Tiempo_lineal (ns)]]&lt;$O$509)</f>
        <v>0</v>
      </c>
      <c r="AF280" s="6" t="b">
        <f>OR(Tabla613[[#This Row],[Tiempo_normal (ns)]]&gt;$P$508,Tabla613[[#This Row],[Tiempo_normal (ns)]]&lt;$P$509)</f>
        <v>0</v>
      </c>
    </row>
    <row r="281" spans="2:32" x14ac:dyDescent="0.3">
      <c r="B281">
        <v>278</v>
      </c>
      <c r="C281">
        <v>2972</v>
      </c>
      <c r="D281">
        <v>2046</v>
      </c>
      <c r="E281">
        <v>278</v>
      </c>
      <c r="F281">
        <v>5818</v>
      </c>
      <c r="G281">
        <v>3360</v>
      </c>
      <c r="H281">
        <v>278</v>
      </c>
      <c r="I281">
        <v>7272</v>
      </c>
      <c r="J281">
        <v>3402</v>
      </c>
      <c r="K281">
        <v>278</v>
      </c>
      <c r="L281">
        <v>10438</v>
      </c>
      <c r="M281">
        <v>8251</v>
      </c>
      <c r="N281">
        <v>278</v>
      </c>
      <c r="O281">
        <v>10604</v>
      </c>
      <c r="P281">
        <v>6612</v>
      </c>
      <c r="R281" s="7">
        <v>278</v>
      </c>
      <c r="S281" t="b">
        <f>OR(Tabla19[[#This Row],[Tiempo_lineal (ns)]]&gt;$C$508,Tabla19[[#This Row],[Tiempo_lineal (ns)]]&lt;$C$509)</f>
        <v>0</v>
      </c>
      <c r="T281" t="b">
        <f>OR(Tabla19[[#This Row],[Tiempo_normal (ns)]]&gt;$D$508,Tabla19[[#This Row],[Tiempo_normal (ns)]]&lt;$D$509)</f>
        <v>0</v>
      </c>
      <c r="U281" s="7">
        <v>278</v>
      </c>
      <c r="V281" t="b">
        <f>OR(Tabla310[[#This Row],[Tiempo_lineal (ns)]]&gt;$F$508,Tabla310[[#This Row],[Tiempo_lineal (ns)]]&lt;$F$509)</f>
        <v>0</v>
      </c>
      <c r="W281" t="b">
        <f>OR(Tabla310[[#This Row],[Tiempo_normal (ns)]]&gt;$G$508,Tabla310[[#This Row],[Tiempo_normal (ns)]]&lt;$G$509)</f>
        <v>0</v>
      </c>
      <c r="X281" s="7">
        <v>278</v>
      </c>
      <c r="Y281" t="b">
        <f>OR(Tabla411[[#This Row],[Tiempo_lineal (ns)]]&gt;$I$508,Tabla411[[#This Row],[Tiempo_lineal (ns)]]&lt;$I$509)</f>
        <v>0</v>
      </c>
      <c r="Z281" t="b">
        <f>OR(Tabla411[[#This Row],[Tiempo_normal (ns)]]&gt;$J$508,Tabla411[[#This Row],[Tiempo_normal (ns)]]&lt;$J$509)</f>
        <v>0</v>
      </c>
      <c r="AA281" s="7">
        <v>278</v>
      </c>
      <c r="AB281" t="b">
        <f>OR(Tabla512[[#This Row],[Tiempo_lineal (ns)]]&gt;$L$508,Tabla512[[#This Row],[Tiempo_lineal (ns)]]&lt;$L$509)</f>
        <v>0</v>
      </c>
      <c r="AC281" t="b">
        <f>OR(Tabla512[[#This Row],[Tiempo_normal (ns)]]&gt;$M$508,Tabla512[[#This Row],[Tiempo_normal (ns)]]&lt;$M$509)</f>
        <v>0</v>
      </c>
      <c r="AD281" s="7">
        <v>278</v>
      </c>
      <c r="AE281" t="b">
        <f>OR(Tabla613[[#This Row],[Tiempo_lineal (ns)]]&gt;$O$508,Tabla613[[#This Row],[Tiempo_lineal (ns)]]&lt;$O$509)</f>
        <v>0</v>
      </c>
      <c r="AF281" s="6" t="b">
        <f>OR(Tabla613[[#This Row],[Tiempo_normal (ns)]]&gt;$P$508,Tabla613[[#This Row],[Tiempo_normal (ns)]]&lt;$P$509)</f>
        <v>0</v>
      </c>
    </row>
    <row r="282" spans="2:32" x14ac:dyDescent="0.3">
      <c r="B282">
        <v>279</v>
      </c>
      <c r="C282">
        <v>3151</v>
      </c>
      <c r="D282">
        <v>1151</v>
      </c>
      <c r="E282">
        <v>279</v>
      </c>
      <c r="F282">
        <v>8485</v>
      </c>
      <c r="G282">
        <v>4091</v>
      </c>
      <c r="H282">
        <v>279</v>
      </c>
      <c r="I282">
        <v>7907</v>
      </c>
      <c r="J282">
        <v>4763</v>
      </c>
      <c r="K282">
        <v>279</v>
      </c>
      <c r="L282">
        <v>9242</v>
      </c>
      <c r="M282">
        <v>8842</v>
      </c>
      <c r="N282">
        <v>279</v>
      </c>
      <c r="O282">
        <v>13378</v>
      </c>
      <c r="P282">
        <v>7369</v>
      </c>
      <c r="R282" s="5">
        <v>279</v>
      </c>
      <c r="S282" t="b">
        <f>OR(Tabla19[[#This Row],[Tiempo_lineal (ns)]]&gt;$C$508,Tabla19[[#This Row],[Tiempo_lineal (ns)]]&lt;$C$509)</f>
        <v>0</v>
      </c>
      <c r="T282" t="b">
        <f>OR(Tabla19[[#This Row],[Tiempo_normal (ns)]]&gt;$D$508,Tabla19[[#This Row],[Tiempo_normal (ns)]]&lt;$D$509)</f>
        <v>0</v>
      </c>
      <c r="U282" s="5">
        <v>279</v>
      </c>
      <c r="V282" t="b">
        <f>OR(Tabla310[[#This Row],[Tiempo_lineal (ns)]]&gt;$F$508,Tabla310[[#This Row],[Tiempo_lineal (ns)]]&lt;$F$509)</f>
        <v>1</v>
      </c>
      <c r="W282" t="b">
        <f>OR(Tabla310[[#This Row],[Tiempo_normal (ns)]]&gt;$G$508,Tabla310[[#This Row],[Tiempo_normal (ns)]]&lt;$G$509)</f>
        <v>0</v>
      </c>
      <c r="X282" s="5">
        <v>279</v>
      </c>
      <c r="Y282" t="b">
        <f>OR(Tabla411[[#This Row],[Tiempo_lineal (ns)]]&gt;$I$508,Tabla411[[#This Row],[Tiempo_lineal (ns)]]&lt;$I$509)</f>
        <v>0</v>
      </c>
      <c r="Z282" t="b">
        <f>OR(Tabla411[[#This Row],[Tiempo_normal (ns)]]&gt;$J$508,Tabla411[[#This Row],[Tiempo_normal (ns)]]&lt;$J$509)</f>
        <v>0</v>
      </c>
      <c r="AA282" s="5">
        <v>279</v>
      </c>
      <c r="AB282" t="b">
        <f>OR(Tabla512[[#This Row],[Tiempo_lineal (ns)]]&gt;$L$508,Tabla512[[#This Row],[Tiempo_lineal (ns)]]&lt;$L$509)</f>
        <v>0</v>
      </c>
      <c r="AC282" t="b">
        <f>OR(Tabla512[[#This Row],[Tiempo_normal (ns)]]&gt;$M$508,Tabla512[[#This Row],[Tiempo_normal (ns)]]&lt;$M$509)</f>
        <v>0</v>
      </c>
      <c r="AD282" s="5">
        <v>279</v>
      </c>
      <c r="AE282" t="b">
        <f>OR(Tabla613[[#This Row],[Tiempo_lineal (ns)]]&gt;$O$508,Tabla613[[#This Row],[Tiempo_lineal (ns)]]&lt;$O$509)</f>
        <v>0</v>
      </c>
      <c r="AF282" s="6" t="b">
        <f>OR(Tabla613[[#This Row],[Tiempo_normal (ns)]]&gt;$P$508,Tabla613[[#This Row],[Tiempo_normal (ns)]]&lt;$P$509)</f>
        <v>0</v>
      </c>
    </row>
    <row r="283" spans="2:32" x14ac:dyDescent="0.3">
      <c r="B283">
        <v>280</v>
      </c>
      <c r="C283">
        <v>2794</v>
      </c>
      <c r="D283">
        <v>1209</v>
      </c>
      <c r="E283">
        <v>280</v>
      </c>
      <c r="F283">
        <v>7056</v>
      </c>
      <c r="G283">
        <v>4593</v>
      </c>
      <c r="H283">
        <v>280</v>
      </c>
      <c r="I283">
        <v>7885</v>
      </c>
      <c r="J283">
        <v>4724</v>
      </c>
      <c r="K283">
        <v>280</v>
      </c>
      <c r="L283">
        <v>11041</v>
      </c>
      <c r="M283">
        <v>6175</v>
      </c>
      <c r="N283">
        <v>280</v>
      </c>
      <c r="O283">
        <v>9548</v>
      </c>
      <c r="P283">
        <v>6771</v>
      </c>
      <c r="R283" s="7">
        <v>280</v>
      </c>
      <c r="S283" t="b">
        <f>OR(Tabla19[[#This Row],[Tiempo_lineal (ns)]]&gt;$C$508,Tabla19[[#This Row],[Tiempo_lineal (ns)]]&lt;$C$509)</f>
        <v>0</v>
      </c>
      <c r="T283" t="b">
        <f>OR(Tabla19[[#This Row],[Tiempo_normal (ns)]]&gt;$D$508,Tabla19[[#This Row],[Tiempo_normal (ns)]]&lt;$D$509)</f>
        <v>0</v>
      </c>
      <c r="U283" s="7">
        <v>280</v>
      </c>
      <c r="V283" t="b">
        <f>OR(Tabla310[[#This Row],[Tiempo_lineal (ns)]]&gt;$F$508,Tabla310[[#This Row],[Tiempo_lineal (ns)]]&lt;$F$509)</f>
        <v>0</v>
      </c>
      <c r="W283" t="b">
        <f>OR(Tabla310[[#This Row],[Tiempo_normal (ns)]]&gt;$G$508,Tabla310[[#This Row],[Tiempo_normal (ns)]]&lt;$G$509)</f>
        <v>0</v>
      </c>
      <c r="X283" s="7">
        <v>280</v>
      </c>
      <c r="Y283" t="b">
        <f>OR(Tabla411[[#This Row],[Tiempo_lineal (ns)]]&gt;$I$508,Tabla411[[#This Row],[Tiempo_lineal (ns)]]&lt;$I$509)</f>
        <v>0</v>
      </c>
      <c r="Z283" t="b">
        <f>OR(Tabla411[[#This Row],[Tiempo_normal (ns)]]&gt;$J$508,Tabla411[[#This Row],[Tiempo_normal (ns)]]&lt;$J$509)</f>
        <v>0</v>
      </c>
      <c r="AA283" s="7">
        <v>280</v>
      </c>
      <c r="AB283" t="b">
        <f>OR(Tabla512[[#This Row],[Tiempo_lineal (ns)]]&gt;$L$508,Tabla512[[#This Row],[Tiempo_lineal (ns)]]&lt;$L$509)</f>
        <v>0</v>
      </c>
      <c r="AC283" t="b">
        <f>OR(Tabla512[[#This Row],[Tiempo_normal (ns)]]&gt;$M$508,Tabla512[[#This Row],[Tiempo_normal (ns)]]&lt;$M$509)</f>
        <v>0</v>
      </c>
      <c r="AD283" s="7">
        <v>280</v>
      </c>
      <c r="AE283" t="b">
        <f>OR(Tabla613[[#This Row],[Tiempo_lineal (ns)]]&gt;$O$508,Tabla613[[#This Row],[Tiempo_lineal (ns)]]&lt;$O$509)</f>
        <v>0</v>
      </c>
      <c r="AF283" s="6" t="b">
        <f>OR(Tabla613[[#This Row],[Tiempo_normal (ns)]]&gt;$P$508,Tabla613[[#This Row],[Tiempo_normal (ns)]]&lt;$P$509)</f>
        <v>0</v>
      </c>
    </row>
    <row r="284" spans="2:32" x14ac:dyDescent="0.3">
      <c r="B284">
        <v>281</v>
      </c>
      <c r="C284">
        <v>2871</v>
      </c>
      <c r="D284">
        <v>1109</v>
      </c>
      <c r="E284">
        <v>281</v>
      </c>
      <c r="F284">
        <v>6646</v>
      </c>
      <c r="G284">
        <v>3766</v>
      </c>
      <c r="H284">
        <v>281</v>
      </c>
      <c r="I284">
        <v>9206</v>
      </c>
      <c r="J284">
        <v>4540</v>
      </c>
      <c r="K284">
        <v>281</v>
      </c>
      <c r="L284">
        <v>10179</v>
      </c>
      <c r="M284">
        <v>5505</v>
      </c>
      <c r="N284">
        <v>281</v>
      </c>
      <c r="O284">
        <v>9738</v>
      </c>
      <c r="P284">
        <v>10953</v>
      </c>
      <c r="R284" s="5">
        <v>281</v>
      </c>
      <c r="S284" t="b">
        <f>OR(Tabla19[[#This Row],[Tiempo_lineal (ns)]]&gt;$C$508,Tabla19[[#This Row],[Tiempo_lineal (ns)]]&lt;$C$509)</f>
        <v>0</v>
      </c>
      <c r="T284" t="b">
        <f>OR(Tabla19[[#This Row],[Tiempo_normal (ns)]]&gt;$D$508,Tabla19[[#This Row],[Tiempo_normal (ns)]]&lt;$D$509)</f>
        <v>0</v>
      </c>
      <c r="U284" s="5">
        <v>281</v>
      </c>
      <c r="V284" t="b">
        <f>OR(Tabla310[[#This Row],[Tiempo_lineal (ns)]]&gt;$F$508,Tabla310[[#This Row],[Tiempo_lineal (ns)]]&lt;$F$509)</f>
        <v>0</v>
      </c>
      <c r="W284" t="b">
        <f>OR(Tabla310[[#This Row],[Tiempo_normal (ns)]]&gt;$G$508,Tabla310[[#This Row],[Tiempo_normal (ns)]]&lt;$G$509)</f>
        <v>0</v>
      </c>
      <c r="X284" s="5">
        <v>281</v>
      </c>
      <c r="Y284" t="b">
        <f>OR(Tabla411[[#This Row],[Tiempo_lineal (ns)]]&gt;$I$508,Tabla411[[#This Row],[Tiempo_lineal (ns)]]&lt;$I$509)</f>
        <v>0</v>
      </c>
      <c r="Z284" t="b">
        <f>OR(Tabla411[[#This Row],[Tiempo_normal (ns)]]&gt;$J$508,Tabla411[[#This Row],[Tiempo_normal (ns)]]&lt;$J$509)</f>
        <v>0</v>
      </c>
      <c r="AA284" s="5">
        <v>281</v>
      </c>
      <c r="AB284" t="b">
        <f>OR(Tabla512[[#This Row],[Tiempo_lineal (ns)]]&gt;$L$508,Tabla512[[#This Row],[Tiempo_lineal (ns)]]&lt;$L$509)</f>
        <v>0</v>
      </c>
      <c r="AC284" t="b">
        <f>OR(Tabla512[[#This Row],[Tiempo_normal (ns)]]&gt;$M$508,Tabla512[[#This Row],[Tiempo_normal (ns)]]&lt;$M$509)</f>
        <v>0</v>
      </c>
      <c r="AD284" s="5">
        <v>281</v>
      </c>
      <c r="AE284" t="b">
        <f>OR(Tabla613[[#This Row],[Tiempo_lineal (ns)]]&gt;$O$508,Tabla613[[#This Row],[Tiempo_lineal (ns)]]&lt;$O$509)</f>
        <v>0</v>
      </c>
      <c r="AF284" s="6" t="b">
        <f>OR(Tabla613[[#This Row],[Tiempo_normal (ns)]]&gt;$P$508,Tabla613[[#This Row],[Tiempo_normal (ns)]]&lt;$P$509)</f>
        <v>0</v>
      </c>
    </row>
    <row r="285" spans="2:32" x14ac:dyDescent="0.3">
      <c r="B285">
        <v>282</v>
      </c>
      <c r="C285">
        <v>2963</v>
      </c>
      <c r="D285">
        <v>897</v>
      </c>
      <c r="E285">
        <v>282</v>
      </c>
      <c r="F285">
        <v>6169</v>
      </c>
      <c r="G285">
        <v>2698</v>
      </c>
      <c r="H285">
        <v>282</v>
      </c>
      <c r="I285">
        <v>7430</v>
      </c>
      <c r="J285">
        <v>7776</v>
      </c>
      <c r="K285">
        <v>282</v>
      </c>
      <c r="L285">
        <v>9411</v>
      </c>
      <c r="M285">
        <v>6031</v>
      </c>
      <c r="N285">
        <v>282</v>
      </c>
      <c r="O285">
        <v>12513</v>
      </c>
      <c r="P285">
        <v>7487</v>
      </c>
      <c r="R285" s="7">
        <v>282</v>
      </c>
      <c r="S285" t="b">
        <f>OR(Tabla19[[#This Row],[Tiempo_lineal (ns)]]&gt;$C$508,Tabla19[[#This Row],[Tiempo_lineal (ns)]]&lt;$C$509)</f>
        <v>0</v>
      </c>
      <c r="T285" t="b">
        <f>OR(Tabla19[[#This Row],[Tiempo_normal (ns)]]&gt;$D$508,Tabla19[[#This Row],[Tiempo_normal (ns)]]&lt;$D$509)</f>
        <v>0</v>
      </c>
      <c r="U285" s="7">
        <v>282</v>
      </c>
      <c r="V285" t="b">
        <f>OR(Tabla310[[#This Row],[Tiempo_lineal (ns)]]&gt;$F$508,Tabla310[[#This Row],[Tiempo_lineal (ns)]]&lt;$F$509)</f>
        <v>0</v>
      </c>
      <c r="W285" t="b">
        <f>OR(Tabla310[[#This Row],[Tiempo_normal (ns)]]&gt;$G$508,Tabla310[[#This Row],[Tiempo_normal (ns)]]&lt;$G$509)</f>
        <v>0</v>
      </c>
      <c r="X285" s="7">
        <v>282</v>
      </c>
      <c r="Y285" t="b">
        <f>OR(Tabla411[[#This Row],[Tiempo_lineal (ns)]]&gt;$I$508,Tabla411[[#This Row],[Tiempo_lineal (ns)]]&lt;$I$509)</f>
        <v>0</v>
      </c>
      <c r="Z285" t="b">
        <f>OR(Tabla411[[#This Row],[Tiempo_normal (ns)]]&gt;$J$508,Tabla411[[#This Row],[Tiempo_normal (ns)]]&lt;$J$509)</f>
        <v>0</v>
      </c>
      <c r="AA285" s="7">
        <v>282</v>
      </c>
      <c r="AB285" t="b">
        <f>OR(Tabla512[[#This Row],[Tiempo_lineal (ns)]]&gt;$L$508,Tabla512[[#This Row],[Tiempo_lineal (ns)]]&lt;$L$509)</f>
        <v>0</v>
      </c>
      <c r="AC285" t="b">
        <f>OR(Tabla512[[#This Row],[Tiempo_normal (ns)]]&gt;$M$508,Tabla512[[#This Row],[Tiempo_normal (ns)]]&lt;$M$509)</f>
        <v>0</v>
      </c>
      <c r="AD285" s="7">
        <v>282</v>
      </c>
      <c r="AE285" t="b">
        <f>OR(Tabla613[[#This Row],[Tiempo_lineal (ns)]]&gt;$O$508,Tabla613[[#This Row],[Tiempo_lineal (ns)]]&lt;$O$509)</f>
        <v>0</v>
      </c>
      <c r="AF285" s="6" t="b">
        <f>OR(Tabla613[[#This Row],[Tiempo_normal (ns)]]&gt;$P$508,Tabla613[[#This Row],[Tiempo_normal (ns)]]&lt;$P$509)</f>
        <v>0</v>
      </c>
    </row>
    <row r="286" spans="2:32" x14ac:dyDescent="0.3">
      <c r="B286">
        <v>283</v>
      </c>
      <c r="C286">
        <v>3202</v>
      </c>
      <c r="D286">
        <v>1520</v>
      </c>
      <c r="E286">
        <v>283</v>
      </c>
      <c r="F286">
        <v>5715</v>
      </c>
      <c r="G286">
        <v>3413</v>
      </c>
      <c r="H286">
        <v>283</v>
      </c>
      <c r="I286">
        <v>9232</v>
      </c>
      <c r="J286">
        <v>6487</v>
      </c>
      <c r="K286">
        <v>283</v>
      </c>
      <c r="L286">
        <v>21159</v>
      </c>
      <c r="M286">
        <v>9510</v>
      </c>
      <c r="N286">
        <v>283</v>
      </c>
      <c r="O286">
        <v>14106</v>
      </c>
      <c r="P286">
        <v>7622</v>
      </c>
      <c r="R286" s="5">
        <v>283</v>
      </c>
      <c r="S286" t="b">
        <f>OR(Tabla19[[#This Row],[Tiempo_lineal (ns)]]&gt;$C$508,Tabla19[[#This Row],[Tiempo_lineal (ns)]]&lt;$C$509)</f>
        <v>0</v>
      </c>
      <c r="T286" t="b">
        <f>OR(Tabla19[[#This Row],[Tiempo_normal (ns)]]&gt;$D$508,Tabla19[[#This Row],[Tiempo_normal (ns)]]&lt;$D$509)</f>
        <v>0</v>
      </c>
      <c r="U286" s="5">
        <v>283</v>
      </c>
      <c r="V286" t="b">
        <f>OR(Tabla310[[#This Row],[Tiempo_lineal (ns)]]&gt;$F$508,Tabla310[[#This Row],[Tiempo_lineal (ns)]]&lt;$F$509)</f>
        <v>0</v>
      </c>
      <c r="W286" t="b">
        <f>OR(Tabla310[[#This Row],[Tiempo_normal (ns)]]&gt;$G$508,Tabla310[[#This Row],[Tiempo_normal (ns)]]&lt;$G$509)</f>
        <v>0</v>
      </c>
      <c r="X286" s="5">
        <v>283</v>
      </c>
      <c r="Y286" t="b">
        <f>OR(Tabla411[[#This Row],[Tiempo_lineal (ns)]]&gt;$I$508,Tabla411[[#This Row],[Tiempo_lineal (ns)]]&lt;$I$509)</f>
        <v>0</v>
      </c>
      <c r="Z286" t="b">
        <f>OR(Tabla411[[#This Row],[Tiempo_normal (ns)]]&gt;$J$508,Tabla411[[#This Row],[Tiempo_normal (ns)]]&lt;$J$509)</f>
        <v>0</v>
      </c>
      <c r="AA286" s="5">
        <v>283</v>
      </c>
      <c r="AB286" t="b">
        <f>OR(Tabla512[[#This Row],[Tiempo_lineal (ns)]]&gt;$L$508,Tabla512[[#This Row],[Tiempo_lineal (ns)]]&lt;$L$509)</f>
        <v>1</v>
      </c>
      <c r="AC286" t="b">
        <f>OR(Tabla512[[#This Row],[Tiempo_normal (ns)]]&gt;$M$508,Tabla512[[#This Row],[Tiempo_normal (ns)]]&lt;$M$509)</f>
        <v>0</v>
      </c>
      <c r="AD286" s="5">
        <v>283</v>
      </c>
      <c r="AE286" t="b">
        <f>OR(Tabla613[[#This Row],[Tiempo_lineal (ns)]]&gt;$O$508,Tabla613[[#This Row],[Tiempo_lineal (ns)]]&lt;$O$509)</f>
        <v>0</v>
      </c>
      <c r="AF286" s="6" t="b">
        <f>OR(Tabla613[[#This Row],[Tiempo_normal (ns)]]&gt;$P$508,Tabla613[[#This Row],[Tiempo_normal (ns)]]&lt;$P$509)</f>
        <v>0</v>
      </c>
    </row>
    <row r="287" spans="2:32" x14ac:dyDescent="0.3">
      <c r="B287">
        <v>284</v>
      </c>
      <c r="C287">
        <v>3004</v>
      </c>
      <c r="D287">
        <v>1454</v>
      </c>
      <c r="E287">
        <v>284</v>
      </c>
      <c r="F287">
        <v>5291</v>
      </c>
      <c r="G287">
        <v>4846</v>
      </c>
      <c r="H287">
        <v>284</v>
      </c>
      <c r="I287">
        <v>8409</v>
      </c>
      <c r="J287">
        <v>8531</v>
      </c>
      <c r="K287">
        <v>284</v>
      </c>
      <c r="L287">
        <v>9467</v>
      </c>
      <c r="M287">
        <v>6218</v>
      </c>
      <c r="N287">
        <v>284</v>
      </c>
      <c r="O287">
        <v>9041</v>
      </c>
      <c r="P287">
        <v>6000</v>
      </c>
      <c r="R287" s="7">
        <v>284</v>
      </c>
      <c r="S287" t="b">
        <f>OR(Tabla19[[#This Row],[Tiempo_lineal (ns)]]&gt;$C$508,Tabla19[[#This Row],[Tiempo_lineal (ns)]]&lt;$C$509)</f>
        <v>0</v>
      </c>
      <c r="T287" t="b">
        <f>OR(Tabla19[[#This Row],[Tiempo_normal (ns)]]&gt;$D$508,Tabla19[[#This Row],[Tiempo_normal (ns)]]&lt;$D$509)</f>
        <v>0</v>
      </c>
      <c r="U287" s="7">
        <v>284</v>
      </c>
      <c r="V287" t="b">
        <f>OR(Tabla310[[#This Row],[Tiempo_lineal (ns)]]&gt;$F$508,Tabla310[[#This Row],[Tiempo_lineal (ns)]]&lt;$F$509)</f>
        <v>0</v>
      </c>
      <c r="W287" t="b">
        <f>OR(Tabla310[[#This Row],[Tiempo_normal (ns)]]&gt;$G$508,Tabla310[[#This Row],[Tiempo_normal (ns)]]&lt;$G$509)</f>
        <v>0</v>
      </c>
      <c r="X287" s="7">
        <v>284</v>
      </c>
      <c r="Y287" t="b">
        <f>OR(Tabla411[[#This Row],[Tiempo_lineal (ns)]]&gt;$I$508,Tabla411[[#This Row],[Tiempo_lineal (ns)]]&lt;$I$509)</f>
        <v>0</v>
      </c>
      <c r="Z287" t="b">
        <f>OR(Tabla411[[#This Row],[Tiempo_normal (ns)]]&gt;$J$508,Tabla411[[#This Row],[Tiempo_normal (ns)]]&lt;$J$509)</f>
        <v>0</v>
      </c>
      <c r="AA287" s="7">
        <v>284</v>
      </c>
      <c r="AB287" t="b">
        <f>OR(Tabla512[[#This Row],[Tiempo_lineal (ns)]]&gt;$L$508,Tabla512[[#This Row],[Tiempo_lineal (ns)]]&lt;$L$509)</f>
        <v>0</v>
      </c>
      <c r="AC287" t="b">
        <f>OR(Tabla512[[#This Row],[Tiempo_normal (ns)]]&gt;$M$508,Tabla512[[#This Row],[Tiempo_normal (ns)]]&lt;$M$509)</f>
        <v>0</v>
      </c>
      <c r="AD287" s="7">
        <v>284</v>
      </c>
      <c r="AE287" t="b">
        <f>OR(Tabla613[[#This Row],[Tiempo_lineal (ns)]]&gt;$O$508,Tabla613[[#This Row],[Tiempo_lineal (ns)]]&lt;$O$509)</f>
        <v>0</v>
      </c>
      <c r="AF287" s="6" t="b">
        <f>OR(Tabla613[[#This Row],[Tiempo_normal (ns)]]&gt;$P$508,Tabla613[[#This Row],[Tiempo_normal (ns)]]&lt;$P$509)</f>
        <v>0</v>
      </c>
    </row>
    <row r="288" spans="2:32" x14ac:dyDescent="0.3">
      <c r="B288">
        <v>285</v>
      </c>
      <c r="C288">
        <v>3107</v>
      </c>
      <c r="D288">
        <v>823</v>
      </c>
      <c r="E288">
        <v>285</v>
      </c>
      <c r="F288">
        <v>7443</v>
      </c>
      <c r="G288">
        <v>4342</v>
      </c>
      <c r="H288">
        <v>285</v>
      </c>
      <c r="I288">
        <v>11133</v>
      </c>
      <c r="J288">
        <v>8282</v>
      </c>
      <c r="K288">
        <v>285</v>
      </c>
      <c r="L288">
        <v>10588</v>
      </c>
      <c r="M288">
        <v>6727</v>
      </c>
      <c r="N288">
        <v>285</v>
      </c>
      <c r="O288">
        <v>9337</v>
      </c>
      <c r="P288">
        <v>6593</v>
      </c>
      <c r="R288" s="5">
        <v>285</v>
      </c>
      <c r="S288" t="b">
        <f>OR(Tabla19[[#This Row],[Tiempo_lineal (ns)]]&gt;$C$508,Tabla19[[#This Row],[Tiempo_lineal (ns)]]&lt;$C$509)</f>
        <v>0</v>
      </c>
      <c r="T288" t="b">
        <f>OR(Tabla19[[#This Row],[Tiempo_normal (ns)]]&gt;$D$508,Tabla19[[#This Row],[Tiempo_normal (ns)]]&lt;$D$509)</f>
        <v>0</v>
      </c>
      <c r="U288" s="5">
        <v>285</v>
      </c>
      <c r="V288" t="b">
        <f>OR(Tabla310[[#This Row],[Tiempo_lineal (ns)]]&gt;$F$508,Tabla310[[#This Row],[Tiempo_lineal (ns)]]&lt;$F$509)</f>
        <v>0</v>
      </c>
      <c r="W288" t="b">
        <f>OR(Tabla310[[#This Row],[Tiempo_normal (ns)]]&gt;$G$508,Tabla310[[#This Row],[Tiempo_normal (ns)]]&lt;$G$509)</f>
        <v>0</v>
      </c>
      <c r="X288" s="5">
        <v>285</v>
      </c>
      <c r="Y288" t="b">
        <f>OR(Tabla411[[#This Row],[Tiempo_lineal (ns)]]&gt;$I$508,Tabla411[[#This Row],[Tiempo_lineal (ns)]]&lt;$I$509)</f>
        <v>0</v>
      </c>
      <c r="Z288" t="b">
        <f>OR(Tabla411[[#This Row],[Tiempo_normal (ns)]]&gt;$J$508,Tabla411[[#This Row],[Tiempo_normal (ns)]]&lt;$J$509)</f>
        <v>0</v>
      </c>
      <c r="AA288" s="5">
        <v>285</v>
      </c>
      <c r="AB288" t="b">
        <f>OR(Tabla512[[#This Row],[Tiempo_lineal (ns)]]&gt;$L$508,Tabla512[[#This Row],[Tiempo_lineal (ns)]]&lt;$L$509)</f>
        <v>0</v>
      </c>
      <c r="AC288" t="b">
        <f>OR(Tabla512[[#This Row],[Tiempo_normal (ns)]]&gt;$M$508,Tabla512[[#This Row],[Tiempo_normal (ns)]]&lt;$M$509)</f>
        <v>0</v>
      </c>
      <c r="AD288" s="5">
        <v>285</v>
      </c>
      <c r="AE288" t="b">
        <f>OR(Tabla613[[#This Row],[Tiempo_lineal (ns)]]&gt;$O$508,Tabla613[[#This Row],[Tiempo_lineal (ns)]]&lt;$O$509)</f>
        <v>0</v>
      </c>
      <c r="AF288" s="6" t="b">
        <f>OR(Tabla613[[#This Row],[Tiempo_normal (ns)]]&gt;$P$508,Tabla613[[#This Row],[Tiempo_normal (ns)]]&lt;$P$509)</f>
        <v>0</v>
      </c>
    </row>
    <row r="289" spans="2:32" x14ac:dyDescent="0.3">
      <c r="B289">
        <v>286</v>
      </c>
      <c r="C289">
        <v>2746</v>
      </c>
      <c r="D289">
        <v>1181</v>
      </c>
      <c r="E289">
        <v>286</v>
      </c>
      <c r="F289">
        <v>5222</v>
      </c>
      <c r="G289">
        <v>2700</v>
      </c>
      <c r="H289">
        <v>286</v>
      </c>
      <c r="I289">
        <v>9059</v>
      </c>
      <c r="J289">
        <v>8105</v>
      </c>
      <c r="K289">
        <v>286</v>
      </c>
      <c r="L289">
        <v>10073</v>
      </c>
      <c r="M289">
        <v>9482</v>
      </c>
      <c r="N289">
        <v>286</v>
      </c>
      <c r="O289">
        <v>10843</v>
      </c>
      <c r="P289">
        <v>7852</v>
      </c>
      <c r="R289" s="7">
        <v>286</v>
      </c>
      <c r="S289" t="b">
        <f>OR(Tabla19[[#This Row],[Tiempo_lineal (ns)]]&gt;$C$508,Tabla19[[#This Row],[Tiempo_lineal (ns)]]&lt;$C$509)</f>
        <v>0</v>
      </c>
      <c r="T289" t="b">
        <f>OR(Tabla19[[#This Row],[Tiempo_normal (ns)]]&gt;$D$508,Tabla19[[#This Row],[Tiempo_normal (ns)]]&lt;$D$509)</f>
        <v>0</v>
      </c>
      <c r="U289" s="7">
        <v>286</v>
      </c>
      <c r="V289" t="b">
        <f>OR(Tabla310[[#This Row],[Tiempo_lineal (ns)]]&gt;$F$508,Tabla310[[#This Row],[Tiempo_lineal (ns)]]&lt;$F$509)</f>
        <v>0</v>
      </c>
      <c r="W289" t="b">
        <f>OR(Tabla310[[#This Row],[Tiempo_normal (ns)]]&gt;$G$508,Tabla310[[#This Row],[Tiempo_normal (ns)]]&lt;$G$509)</f>
        <v>0</v>
      </c>
      <c r="X289" s="7">
        <v>286</v>
      </c>
      <c r="Y289" t="b">
        <f>OR(Tabla411[[#This Row],[Tiempo_lineal (ns)]]&gt;$I$508,Tabla411[[#This Row],[Tiempo_lineal (ns)]]&lt;$I$509)</f>
        <v>0</v>
      </c>
      <c r="Z289" t="b">
        <f>OR(Tabla411[[#This Row],[Tiempo_normal (ns)]]&gt;$J$508,Tabla411[[#This Row],[Tiempo_normal (ns)]]&lt;$J$509)</f>
        <v>0</v>
      </c>
      <c r="AA289" s="7">
        <v>286</v>
      </c>
      <c r="AB289" t="b">
        <f>OR(Tabla512[[#This Row],[Tiempo_lineal (ns)]]&gt;$L$508,Tabla512[[#This Row],[Tiempo_lineal (ns)]]&lt;$L$509)</f>
        <v>0</v>
      </c>
      <c r="AC289" t="b">
        <f>OR(Tabla512[[#This Row],[Tiempo_normal (ns)]]&gt;$M$508,Tabla512[[#This Row],[Tiempo_normal (ns)]]&lt;$M$509)</f>
        <v>0</v>
      </c>
      <c r="AD289" s="7">
        <v>286</v>
      </c>
      <c r="AE289" t="b">
        <f>OR(Tabla613[[#This Row],[Tiempo_lineal (ns)]]&gt;$O$508,Tabla613[[#This Row],[Tiempo_lineal (ns)]]&lt;$O$509)</f>
        <v>0</v>
      </c>
      <c r="AF289" s="6" t="b">
        <f>OR(Tabla613[[#This Row],[Tiempo_normal (ns)]]&gt;$P$508,Tabla613[[#This Row],[Tiempo_normal (ns)]]&lt;$P$509)</f>
        <v>0</v>
      </c>
    </row>
    <row r="290" spans="2:32" x14ac:dyDescent="0.3">
      <c r="B290">
        <v>287</v>
      </c>
      <c r="C290">
        <v>2989</v>
      </c>
      <c r="D290">
        <v>1128</v>
      </c>
      <c r="E290">
        <v>287</v>
      </c>
      <c r="F290">
        <v>4591</v>
      </c>
      <c r="G290">
        <v>3648</v>
      </c>
      <c r="H290">
        <v>287</v>
      </c>
      <c r="I290">
        <v>10895</v>
      </c>
      <c r="J290">
        <v>6570</v>
      </c>
      <c r="K290">
        <v>287</v>
      </c>
      <c r="L290">
        <v>12807</v>
      </c>
      <c r="M290">
        <v>5624</v>
      </c>
      <c r="N290">
        <v>287</v>
      </c>
      <c r="O290">
        <v>9697</v>
      </c>
      <c r="P290">
        <v>9815</v>
      </c>
      <c r="R290" s="5">
        <v>287</v>
      </c>
      <c r="S290" t="b">
        <f>OR(Tabla19[[#This Row],[Tiempo_lineal (ns)]]&gt;$C$508,Tabla19[[#This Row],[Tiempo_lineal (ns)]]&lt;$C$509)</f>
        <v>0</v>
      </c>
      <c r="T290" t="b">
        <f>OR(Tabla19[[#This Row],[Tiempo_normal (ns)]]&gt;$D$508,Tabla19[[#This Row],[Tiempo_normal (ns)]]&lt;$D$509)</f>
        <v>0</v>
      </c>
      <c r="U290" s="5">
        <v>287</v>
      </c>
      <c r="V290" t="b">
        <f>OR(Tabla310[[#This Row],[Tiempo_lineal (ns)]]&gt;$F$508,Tabla310[[#This Row],[Tiempo_lineal (ns)]]&lt;$F$509)</f>
        <v>0</v>
      </c>
      <c r="W290" t="b">
        <f>OR(Tabla310[[#This Row],[Tiempo_normal (ns)]]&gt;$G$508,Tabla310[[#This Row],[Tiempo_normal (ns)]]&lt;$G$509)</f>
        <v>0</v>
      </c>
      <c r="X290" s="5">
        <v>287</v>
      </c>
      <c r="Y290" t="b">
        <f>OR(Tabla411[[#This Row],[Tiempo_lineal (ns)]]&gt;$I$508,Tabla411[[#This Row],[Tiempo_lineal (ns)]]&lt;$I$509)</f>
        <v>0</v>
      </c>
      <c r="Z290" t="b">
        <f>OR(Tabla411[[#This Row],[Tiempo_normal (ns)]]&gt;$J$508,Tabla411[[#This Row],[Tiempo_normal (ns)]]&lt;$J$509)</f>
        <v>0</v>
      </c>
      <c r="AA290" s="5">
        <v>287</v>
      </c>
      <c r="AB290" t="b">
        <f>OR(Tabla512[[#This Row],[Tiempo_lineal (ns)]]&gt;$L$508,Tabla512[[#This Row],[Tiempo_lineal (ns)]]&lt;$L$509)</f>
        <v>0</v>
      </c>
      <c r="AC290" t="b">
        <f>OR(Tabla512[[#This Row],[Tiempo_normal (ns)]]&gt;$M$508,Tabla512[[#This Row],[Tiempo_normal (ns)]]&lt;$M$509)</f>
        <v>0</v>
      </c>
      <c r="AD290" s="5">
        <v>287</v>
      </c>
      <c r="AE290" t="b">
        <f>OR(Tabla613[[#This Row],[Tiempo_lineal (ns)]]&gt;$O$508,Tabla613[[#This Row],[Tiempo_lineal (ns)]]&lt;$O$509)</f>
        <v>0</v>
      </c>
      <c r="AF290" s="6" t="b">
        <f>OR(Tabla613[[#This Row],[Tiempo_normal (ns)]]&gt;$P$508,Tabla613[[#This Row],[Tiempo_normal (ns)]]&lt;$P$509)</f>
        <v>0</v>
      </c>
    </row>
    <row r="291" spans="2:32" x14ac:dyDescent="0.3">
      <c r="B291">
        <v>288</v>
      </c>
      <c r="C291">
        <v>2843</v>
      </c>
      <c r="D291">
        <v>1505</v>
      </c>
      <c r="E291">
        <v>288</v>
      </c>
      <c r="F291">
        <v>8139</v>
      </c>
      <c r="G291">
        <v>4962</v>
      </c>
      <c r="H291">
        <v>288</v>
      </c>
      <c r="I291">
        <v>7106</v>
      </c>
      <c r="J291">
        <v>5097</v>
      </c>
      <c r="K291">
        <v>288</v>
      </c>
      <c r="L291">
        <v>8846</v>
      </c>
      <c r="M291">
        <v>7257</v>
      </c>
      <c r="N291">
        <v>288</v>
      </c>
      <c r="O291">
        <v>10371</v>
      </c>
      <c r="P291">
        <v>5753</v>
      </c>
      <c r="R291" s="7">
        <v>288</v>
      </c>
      <c r="S291" t="b">
        <f>OR(Tabla19[[#This Row],[Tiempo_lineal (ns)]]&gt;$C$508,Tabla19[[#This Row],[Tiempo_lineal (ns)]]&lt;$C$509)</f>
        <v>0</v>
      </c>
      <c r="T291" t="b">
        <f>OR(Tabla19[[#This Row],[Tiempo_normal (ns)]]&gt;$D$508,Tabla19[[#This Row],[Tiempo_normal (ns)]]&lt;$D$509)</f>
        <v>0</v>
      </c>
      <c r="U291" s="7">
        <v>288</v>
      </c>
      <c r="V291" t="b">
        <f>OR(Tabla310[[#This Row],[Tiempo_lineal (ns)]]&gt;$F$508,Tabla310[[#This Row],[Tiempo_lineal (ns)]]&lt;$F$509)</f>
        <v>1</v>
      </c>
      <c r="W291" t="b">
        <f>OR(Tabla310[[#This Row],[Tiempo_normal (ns)]]&gt;$G$508,Tabla310[[#This Row],[Tiempo_normal (ns)]]&lt;$G$509)</f>
        <v>0</v>
      </c>
      <c r="X291" s="7">
        <v>288</v>
      </c>
      <c r="Y291" t="b">
        <f>OR(Tabla411[[#This Row],[Tiempo_lineal (ns)]]&gt;$I$508,Tabla411[[#This Row],[Tiempo_lineal (ns)]]&lt;$I$509)</f>
        <v>0</v>
      </c>
      <c r="Z291" t="b">
        <f>OR(Tabla411[[#This Row],[Tiempo_normal (ns)]]&gt;$J$508,Tabla411[[#This Row],[Tiempo_normal (ns)]]&lt;$J$509)</f>
        <v>0</v>
      </c>
      <c r="AA291" s="7">
        <v>288</v>
      </c>
      <c r="AB291" t="b">
        <f>OR(Tabla512[[#This Row],[Tiempo_lineal (ns)]]&gt;$L$508,Tabla512[[#This Row],[Tiempo_lineal (ns)]]&lt;$L$509)</f>
        <v>0</v>
      </c>
      <c r="AC291" t="b">
        <f>OR(Tabla512[[#This Row],[Tiempo_normal (ns)]]&gt;$M$508,Tabla512[[#This Row],[Tiempo_normal (ns)]]&lt;$M$509)</f>
        <v>0</v>
      </c>
      <c r="AD291" s="7">
        <v>288</v>
      </c>
      <c r="AE291" t="b">
        <f>OR(Tabla613[[#This Row],[Tiempo_lineal (ns)]]&gt;$O$508,Tabla613[[#This Row],[Tiempo_lineal (ns)]]&lt;$O$509)</f>
        <v>0</v>
      </c>
      <c r="AF291" s="6" t="b">
        <f>OR(Tabla613[[#This Row],[Tiempo_normal (ns)]]&gt;$P$508,Tabla613[[#This Row],[Tiempo_normal (ns)]]&lt;$P$509)</f>
        <v>0</v>
      </c>
    </row>
    <row r="292" spans="2:32" x14ac:dyDescent="0.3">
      <c r="B292">
        <v>289</v>
      </c>
      <c r="C292">
        <v>4064</v>
      </c>
      <c r="D292">
        <v>1548</v>
      </c>
      <c r="E292">
        <v>289</v>
      </c>
      <c r="F292">
        <v>5265</v>
      </c>
      <c r="G292">
        <v>3280</v>
      </c>
      <c r="H292">
        <v>289</v>
      </c>
      <c r="I292">
        <v>7882</v>
      </c>
      <c r="J292">
        <v>5889</v>
      </c>
      <c r="K292">
        <v>289</v>
      </c>
      <c r="L292">
        <v>16158</v>
      </c>
      <c r="M292">
        <v>6898</v>
      </c>
      <c r="N292">
        <v>289</v>
      </c>
      <c r="O292">
        <v>9095</v>
      </c>
      <c r="P292">
        <v>6176</v>
      </c>
      <c r="R292" s="5">
        <v>289</v>
      </c>
      <c r="S292" t="b">
        <f>OR(Tabla19[[#This Row],[Tiempo_lineal (ns)]]&gt;$C$508,Tabla19[[#This Row],[Tiempo_lineal (ns)]]&lt;$C$509)</f>
        <v>0</v>
      </c>
      <c r="T292" t="b">
        <f>OR(Tabla19[[#This Row],[Tiempo_normal (ns)]]&gt;$D$508,Tabla19[[#This Row],[Tiempo_normal (ns)]]&lt;$D$509)</f>
        <v>0</v>
      </c>
      <c r="U292" s="5">
        <v>289</v>
      </c>
      <c r="V292" t="b">
        <f>OR(Tabla310[[#This Row],[Tiempo_lineal (ns)]]&gt;$F$508,Tabla310[[#This Row],[Tiempo_lineal (ns)]]&lt;$F$509)</f>
        <v>0</v>
      </c>
      <c r="W292" t="b">
        <f>OR(Tabla310[[#This Row],[Tiempo_normal (ns)]]&gt;$G$508,Tabla310[[#This Row],[Tiempo_normal (ns)]]&lt;$G$509)</f>
        <v>0</v>
      </c>
      <c r="X292" s="5">
        <v>289</v>
      </c>
      <c r="Y292" t="b">
        <f>OR(Tabla411[[#This Row],[Tiempo_lineal (ns)]]&gt;$I$508,Tabla411[[#This Row],[Tiempo_lineal (ns)]]&lt;$I$509)</f>
        <v>0</v>
      </c>
      <c r="Z292" t="b">
        <f>OR(Tabla411[[#This Row],[Tiempo_normal (ns)]]&gt;$J$508,Tabla411[[#This Row],[Tiempo_normal (ns)]]&lt;$J$509)</f>
        <v>0</v>
      </c>
      <c r="AA292" s="5">
        <v>289</v>
      </c>
      <c r="AB292" t="b">
        <f>OR(Tabla512[[#This Row],[Tiempo_lineal (ns)]]&gt;$L$508,Tabla512[[#This Row],[Tiempo_lineal (ns)]]&lt;$L$509)</f>
        <v>0</v>
      </c>
      <c r="AC292" t="b">
        <f>OR(Tabla512[[#This Row],[Tiempo_normal (ns)]]&gt;$M$508,Tabla512[[#This Row],[Tiempo_normal (ns)]]&lt;$M$509)</f>
        <v>0</v>
      </c>
      <c r="AD292" s="5">
        <v>289</v>
      </c>
      <c r="AE292" t="b">
        <f>OR(Tabla613[[#This Row],[Tiempo_lineal (ns)]]&gt;$O$508,Tabla613[[#This Row],[Tiempo_lineal (ns)]]&lt;$O$509)</f>
        <v>0</v>
      </c>
      <c r="AF292" s="6" t="b">
        <f>OR(Tabla613[[#This Row],[Tiempo_normal (ns)]]&gt;$P$508,Tabla613[[#This Row],[Tiempo_normal (ns)]]&lt;$P$509)</f>
        <v>0</v>
      </c>
    </row>
    <row r="293" spans="2:32" x14ac:dyDescent="0.3">
      <c r="B293">
        <v>290</v>
      </c>
      <c r="C293">
        <v>2845</v>
      </c>
      <c r="D293">
        <v>1163</v>
      </c>
      <c r="E293">
        <v>290</v>
      </c>
      <c r="F293">
        <v>5644</v>
      </c>
      <c r="G293">
        <v>3850</v>
      </c>
      <c r="H293">
        <v>290</v>
      </c>
      <c r="I293">
        <v>7165</v>
      </c>
      <c r="J293">
        <v>6942</v>
      </c>
      <c r="K293">
        <v>290</v>
      </c>
      <c r="L293">
        <v>9550</v>
      </c>
      <c r="M293">
        <v>6250</v>
      </c>
      <c r="N293">
        <v>290</v>
      </c>
      <c r="O293">
        <v>9880</v>
      </c>
      <c r="P293">
        <v>7737</v>
      </c>
      <c r="R293" s="7">
        <v>290</v>
      </c>
      <c r="S293" t="b">
        <f>OR(Tabla19[[#This Row],[Tiempo_lineal (ns)]]&gt;$C$508,Tabla19[[#This Row],[Tiempo_lineal (ns)]]&lt;$C$509)</f>
        <v>0</v>
      </c>
      <c r="T293" t="b">
        <f>OR(Tabla19[[#This Row],[Tiempo_normal (ns)]]&gt;$D$508,Tabla19[[#This Row],[Tiempo_normal (ns)]]&lt;$D$509)</f>
        <v>0</v>
      </c>
      <c r="U293" s="7">
        <v>290</v>
      </c>
      <c r="V293" t="b">
        <f>OR(Tabla310[[#This Row],[Tiempo_lineal (ns)]]&gt;$F$508,Tabla310[[#This Row],[Tiempo_lineal (ns)]]&lt;$F$509)</f>
        <v>0</v>
      </c>
      <c r="W293" t="b">
        <f>OR(Tabla310[[#This Row],[Tiempo_normal (ns)]]&gt;$G$508,Tabla310[[#This Row],[Tiempo_normal (ns)]]&lt;$G$509)</f>
        <v>0</v>
      </c>
      <c r="X293" s="7">
        <v>290</v>
      </c>
      <c r="Y293" t="b">
        <f>OR(Tabla411[[#This Row],[Tiempo_lineal (ns)]]&gt;$I$508,Tabla411[[#This Row],[Tiempo_lineal (ns)]]&lt;$I$509)</f>
        <v>0</v>
      </c>
      <c r="Z293" t="b">
        <f>OR(Tabla411[[#This Row],[Tiempo_normal (ns)]]&gt;$J$508,Tabla411[[#This Row],[Tiempo_normal (ns)]]&lt;$J$509)</f>
        <v>0</v>
      </c>
      <c r="AA293" s="7">
        <v>290</v>
      </c>
      <c r="AB293" t="b">
        <f>OR(Tabla512[[#This Row],[Tiempo_lineal (ns)]]&gt;$L$508,Tabla512[[#This Row],[Tiempo_lineal (ns)]]&lt;$L$509)</f>
        <v>0</v>
      </c>
      <c r="AC293" t="b">
        <f>OR(Tabla512[[#This Row],[Tiempo_normal (ns)]]&gt;$M$508,Tabla512[[#This Row],[Tiempo_normal (ns)]]&lt;$M$509)</f>
        <v>0</v>
      </c>
      <c r="AD293" s="7">
        <v>290</v>
      </c>
      <c r="AE293" t="b">
        <f>OR(Tabla613[[#This Row],[Tiempo_lineal (ns)]]&gt;$O$508,Tabla613[[#This Row],[Tiempo_lineal (ns)]]&lt;$O$509)</f>
        <v>0</v>
      </c>
      <c r="AF293" s="6" t="b">
        <f>OR(Tabla613[[#This Row],[Tiempo_normal (ns)]]&gt;$P$508,Tabla613[[#This Row],[Tiempo_normal (ns)]]&lt;$P$509)</f>
        <v>0</v>
      </c>
    </row>
    <row r="294" spans="2:32" x14ac:dyDescent="0.3">
      <c r="B294">
        <v>291</v>
      </c>
      <c r="C294">
        <v>2951</v>
      </c>
      <c r="D294">
        <v>1924</v>
      </c>
      <c r="E294">
        <v>291</v>
      </c>
      <c r="F294">
        <v>7474</v>
      </c>
      <c r="G294">
        <v>3714</v>
      </c>
      <c r="H294">
        <v>291</v>
      </c>
      <c r="I294">
        <v>16764</v>
      </c>
      <c r="J294">
        <v>6907</v>
      </c>
      <c r="K294">
        <v>291</v>
      </c>
      <c r="L294">
        <v>10907</v>
      </c>
      <c r="M294">
        <v>5779</v>
      </c>
      <c r="N294">
        <v>291</v>
      </c>
      <c r="O294">
        <v>12369</v>
      </c>
      <c r="P294">
        <v>7105</v>
      </c>
      <c r="R294" s="5">
        <v>291</v>
      </c>
      <c r="S294" t="b">
        <f>OR(Tabla19[[#This Row],[Tiempo_lineal (ns)]]&gt;$C$508,Tabla19[[#This Row],[Tiempo_lineal (ns)]]&lt;$C$509)</f>
        <v>0</v>
      </c>
      <c r="T294" t="b">
        <f>OR(Tabla19[[#This Row],[Tiempo_normal (ns)]]&gt;$D$508,Tabla19[[#This Row],[Tiempo_normal (ns)]]&lt;$D$509)</f>
        <v>0</v>
      </c>
      <c r="U294" s="5">
        <v>291</v>
      </c>
      <c r="V294" t="b">
        <f>OR(Tabla310[[#This Row],[Tiempo_lineal (ns)]]&gt;$F$508,Tabla310[[#This Row],[Tiempo_lineal (ns)]]&lt;$F$509)</f>
        <v>0</v>
      </c>
      <c r="W294" t="b">
        <f>OR(Tabla310[[#This Row],[Tiempo_normal (ns)]]&gt;$G$508,Tabla310[[#This Row],[Tiempo_normal (ns)]]&lt;$G$509)</f>
        <v>0</v>
      </c>
      <c r="X294" s="5">
        <v>291</v>
      </c>
      <c r="Y294" t="b">
        <f>OR(Tabla411[[#This Row],[Tiempo_lineal (ns)]]&gt;$I$508,Tabla411[[#This Row],[Tiempo_lineal (ns)]]&lt;$I$509)</f>
        <v>1</v>
      </c>
      <c r="Z294" t="b">
        <f>OR(Tabla411[[#This Row],[Tiempo_normal (ns)]]&gt;$J$508,Tabla411[[#This Row],[Tiempo_normal (ns)]]&lt;$J$509)</f>
        <v>0</v>
      </c>
      <c r="AA294" s="5">
        <v>291</v>
      </c>
      <c r="AB294" t="b">
        <f>OR(Tabla512[[#This Row],[Tiempo_lineal (ns)]]&gt;$L$508,Tabla512[[#This Row],[Tiempo_lineal (ns)]]&lt;$L$509)</f>
        <v>0</v>
      </c>
      <c r="AC294" t="b">
        <f>OR(Tabla512[[#This Row],[Tiempo_normal (ns)]]&gt;$M$508,Tabla512[[#This Row],[Tiempo_normal (ns)]]&lt;$M$509)</f>
        <v>0</v>
      </c>
      <c r="AD294" s="5">
        <v>291</v>
      </c>
      <c r="AE294" t="b">
        <f>OR(Tabla613[[#This Row],[Tiempo_lineal (ns)]]&gt;$O$508,Tabla613[[#This Row],[Tiempo_lineal (ns)]]&lt;$O$509)</f>
        <v>0</v>
      </c>
      <c r="AF294" s="6" t="b">
        <f>OR(Tabla613[[#This Row],[Tiempo_normal (ns)]]&gt;$P$508,Tabla613[[#This Row],[Tiempo_normal (ns)]]&lt;$P$509)</f>
        <v>0</v>
      </c>
    </row>
    <row r="295" spans="2:32" x14ac:dyDescent="0.3">
      <c r="B295">
        <v>292</v>
      </c>
      <c r="C295">
        <v>2674</v>
      </c>
      <c r="D295">
        <v>1398</v>
      </c>
      <c r="E295">
        <v>292</v>
      </c>
      <c r="F295">
        <v>6454</v>
      </c>
      <c r="G295">
        <v>4087</v>
      </c>
      <c r="H295">
        <v>292</v>
      </c>
      <c r="I295">
        <v>7040</v>
      </c>
      <c r="J295">
        <v>4547</v>
      </c>
      <c r="K295">
        <v>292</v>
      </c>
      <c r="L295">
        <v>10412</v>
      </c>
      <c r="M295">
        <v>8921</v>
      </c>
      <c r="N295">
        <v>292</v>
      </c>
      <c r="O295">
        <v>14135</v>
      </c>
      <c r="P295">
        <v>7744</v>
      </c>
      <c r="R295" s="7">
        <v>292</v>
      </c>
      <c r="S295" t="b">
        <f>OR(Tabla19[[#This Row],[Tiempo_lineal (ns)]]&gt;$C$508,Tabla19[[#This Row],[Tiempo_lineal (ns)]]&lt;$C$509)</f>
        <v>0</v>
      </c>
      <c r="T295" t="b">
        <f>OR(Tabla19[[#This Row],[Tiempo_normal (ns)]]&gt;$D$508,Tabla19[[#This Row],[Tiempo_normal (ns)]]&lt;$D$509)</f>
        <v>0</v>
      </c>
      <c r="U295" s="7">
        <v>292</v>
      </c>
      <c r="V295" t="b">
        <f>OR(Tabla310[[#This Row],[Tiempo_lineal (ns)]]&gt;$F$508,Tabla310[[#This Row],[Tiempo_lineal (ns)]]&lt;$F$509)</f>
        <v>0</v>
      </c>
      <c r="W295" t="b">
        <f>OR(Tabla310[[#This Row],[Tiempo_normal (ns)]]&gt;$G$508,Tabla310[[#This Row],[Tiempo_normal (ns)]]&lt;$G$509)</f>
        <v>0</v>
      </c>
      <c r="X295" s="7">
        <v>292</v>
      </c>
      <c r="Y295" t="b">
        <f>OR(Tabla411[[#This Row],[Tiempo_lineal (ns)]]&gt;$I$508,Tabla411[[#This Row],[Tiempo_lineal (ns)]]&lt;$I$509)</f>
        <v>0</v>
      </c>
      <c r="Z295" t="b">
        <f>OR(Tabla411[[#This Row],[Tiempo_normal (ns)]]&gt;$J$508,Tabla411[[#This Row],[Tiempo_normal (ns)]]&lt;$J$509)</f>
        <v>0</v>
      </c>
      <c r="AA295" s="7">
        <v>292</v>
      </c>
      <c r="AB295" t="b">
        <f>OR(Tabla512[[#This Row],[Tiempo_lineal (ns)]]&gt;$L$508,Tabla512[[#This Row],[Tiempo_lineal (ns)]]&lt;$L$509)</f>
        <v>0</v>
      </c>
      <c r="AC295" t="b">
        <f>OR(Tabla512[[#This Row],[Tiempo_normal (ns)]]&gt;$M$508,Tabla512[[#This Row],[Tiempo_normal (ns)]]&lt;$M$509)</f>
        <v>0</v>
      </c>
      <c r="AD295" s="7">
        <v>292</v>
      </c>
      <c r="AE295" t="b">
        <f>OR(Tabla613[[#This Row],[Tiempo_lineal (ns)]]&gt;$O$508,Tabla613[[#This Row],[Tiempo_lineal (ns)]]&lt;$O$509)</f>
        <v>0</v>
      </c>
      <c r="AF295" s="6" t="b">
        <f>OR(Tabla613[[#This Row],[Tiempo_normal (ns)]]&gt;$P$508,Tabla613[[#This Row],[Tiempo_normal (ns)]]&lt;$P$509)</f>
        <v>0</v>
      </c>
    </row>
    <row r="296" spans="2:32" x14ac:dyDescent="0.3">
      <c r="B296">
        <v>293</v>
      </c>
      <c r="C296">
        <v>2881</v>
      </c>
      <c r="D296">
        <v>1152</v>
      </c>
      <c r="E296">
        <v>293</v>
      </c>
      <c r="F296">
        <v>4864</v>
      </c>
      <c r="G296">
        <v>2761</v>
      </c>
      <c r="H296">
        <v>293</v>
      </c>
      <c r="I296">
        <v>6745</v>
      </c>
      <c r="J296">
        <v>6255</v>
      </c>
      <c r="K296">
        <v>293</v>
      </c>
      <c r="L296">
        <v>12265</v>
      </c>
      <c r="M296">
        <v>5711</v>
      </c>
      <c r="N296">
        <v>293</v>
      </c>
      <c r="O296">
        <v>9314</v>
      </c>
      <c r="P296">
        <v>5731</v>
      </c>
      <c r="R296" s="5">
        <v>293</v>
      </c>
      <c r="S296" t="b">
        <f>OR(Tabla19[[#This Row],[Tiempo_lineal (ns)]]&gt;$C$508,Tabla19[[#This Row],[Tiempo_lineal (ns)]]&lt;$C$509)</f>
        <v>0</v>
      </c>
      <c r="T296" t="b">
        <f>OR(Tabla19[[#This Row],[Tiempo_normal (ns)]]&gt;$D$508,Tabla19[[#This Row],[Tiempo_normal (ns)]]&lt;$D$509)</f>
        <v>0</v>
      </c>
      <c r="U296" s="5">
        <v>293</v>
      </c>
      <c r="V296" t="b">
        <f>OR(Tabla310[[#This Row],[Tiempo_lineal (ns)]]&gt;$F$508,Tabla310[[#This Row],[Tiempo_lineal (ns)]]&lt;$F$509)</f>
        <v>0</v>
      </c>
      <c r="W296" t="b">
        <f>OR(Tabla310[[#This Row],[Tiempo_normal (ns)]]&gt;$G$508,Tabla310[[#This Row],[Tiempo_normal (ns)]]&lt;$G$509)</f>
        <v>0</v>
      </c>
      <c r="X296" s="5">
        <v>293</v>
      </c>
      <c r="Y296" t="b">
        <f>OR(Tabla411[[#This Row],[Tiempo_lineal (ns)]]&gt;$I$508,Tabla411[[#This Row],[Tiempo_lineal (ns)]]&lt;$I$509)</f>
        <v>0</v>
      </c>
      <c r="Z296" t="b">
        <f>OR(Tabla411[[#This Row],[Tiempo_normal (ns)]]&gt;$J$508,Tabla411[[#This Row],[Tiempo_normal (ns)]]&lt;$J$509)</f>
        <v>0</v>
      </c>
      <c r="AA296" s="5">
        <v>293</v>
      </c>
      <c r="AB296" t="b">
        <f>OR(Tabla512[[#This Row],[Tiempo_lineal (ns)]]&gt;$L$508,Tabla512[[#This Row],[Tiempo_lineal (ns)]]&lt;$L$509)</f>
        <v>0</v>
      </c>
      <c r="AC296" t="b">
        <f>OR(Tabla512[[#This Row],[Tiempo_normal (ns)]]&gt;$M$508,Tabla512[[#This Row],[Tiempo_normal (ns)]]&lt;$M$509)</f>
        <v>0</v>
      </c>
      <c r="AD296" s="5">
        <v>293</v>
      </c>
      <c r="AE296" t="b">
        <f>OR(Tabla613[[#This Row],[Tiempo_lineal (ns)]]&gt;$O$508,Tabla613[[#This Row],[Tiempo_lineal (ns)]]&lt;$O$509)</f>
        <v>0</v>
      </c>
      <c r="AF296" s="6" t="b">
        <f>OR(Tabla613[[#This Row],[Tiempo_normal (ns)]]&gt;$P$508,Tabla613[[#This Row],[Tiempo_normal (ns)]]&lt;$P$509)</f>
        <v>0</v>
      </c>
    </row>
    <row r="297" spans="2:32" x14ac:dyDescent="0.3">
      <c r="B297">
        <v>294</v>
      </c>
      <c r="C297">
        <v>2624</v>
      </c>
      <c r="D297">
        <v>1157</v>
      </c>
      <c r="E297">
        <v>294</v>
      </c>
      <c r="F297">
        <v>3936</v>
      </c>
      <c r="G297">
        <v>3134</v>
      </c>
      <c r="H297">
        <v>294</v>
      </c>
      <c r="I297">
        <v>8212</v>
      </c>
      <c r="J297">
        <v>3580</v>
      </c>
      <c r="K297">
        <v>294</v>
      </c>
      <c r="L297">
        <v>10545</v>
      </c>
      <c r="M297">
        <v>7103</v>
      </c>
      <c r="N297">
        <v>294</v>
      </c>
      <c r="O297">
        <v>9594</v>
      </c>
      <c r="P297">
        <v>6583</v>
      </c>
      <c r="R297" s="7">
        <v>294</v>
      </c>
      <c r="S297" t="b">
        <f>OR(Tabla19[[#This Row],[Tiempo_lineal (ns)]]&gt;$C$508,Tabla19[[#This Row],[Tiempo_lineal (ns)]]&lt;$C$509)</f>
        <v>0</v>
      </c>
      <c r="T297" t="b">
        <f>OR(Tabla19[[#This Row],[Tiempo_normal (ns)]]&gt;$D$508,Tabla19[[#This Row],[Tiempo_normal (ns)]]&lt;$D$509)</f>
        <v>0</v>
      </c>
      <c r="U297" s="7">
        <v>294</v>
      </c>
      <c r="V297" t="b">
        <f>OR(Tabla310[[#This Row],[Tiempo_lineal (ns)]]&gt;$F$508,Tabla310[[#This Row],[Tiempo_lineal (ns)]]&lt;$F$509)</f>
        <v>0</v>
      </c>
      <c r="W297" t="b">
        <f>OR(Tabla310[[#This Row],[Tiempo_normal (ns)]]&gt;$G$508,Tabla310[[#This Row],[Tiempo_normal (ns)]]&lt;$G$509)</f>
        <v>0</v>
      </c>
      <c r="X297" s="7">
        <v>294</v>
      </c>
      <c r="Y297" t="b">
        <f>OR(Tabla411[[#This Row],[Tiempo_lineal (ns)]]&gt;$I$508,Tabla411[[#This Row],[Tiempo_lineal (ns)]]&lt;$I$509)</f>
        <v>0</v>
      </c>
      <c r="Z297" t="b">
        <f>OR(Tabla411[[#This Row],[Tiempo_normal (ns)]]&gt;$J$508,Tabla411[[#This Row],[Tiempo_normal (ns)]]&lt;$J$509)</f>
        <v>0</v>
      </c>
      <c r="AA297" s="7">
        <v>294</v>
      </c>
      <c r="AB297" t="b">
        <f>OR(Tabla512[[#This Row],[Tiempo_lineal (ns)]]&gt;$L$508,Tabla512[[#This Row],[Tiempo_lineal (ns)]]&lt;$L$509)</f>
        <v>0</v>
      </c>
      <c r="AC297" t="b">
        <f>OR(Tabla512[[#This Row],[Tiempo_normal (ns)]]&gt;$M$508,Tabla512[[#This Row],[Tiempo_normal (ns)]]&lt;$M$509)</f>
        <v>0</v>
      </c>
      <c r="AD297" s="7">
        <v>294</v>
      </c>
      <c r="AE297" t="b">
        <f>OR(Tabla613[[#This Row],[Tiempo_lineal (ns)]]&gt;$O$508,Tabla613[[#This Row],[Tiempo_lineal (ns)]]&lt;$O$509)</f>
        <v>0</v>
      </c>
      <c r="AF297" s="6" t="b">
        <f>OR(Tabla613[[#This Row],[Tiempo_normal (ns)]]&gt;$P$508,Tabla613[[#This Row],[Tiempo_normal (ns)]]&lt;$P$509)</f>
        <v>0</v>
      </c>
    </row>
    <row r="298" spans="2:32" x14ac:dyDescent="0.3">
      <c r="B298">
        <v>295</v>
      </c>
      <c r="C298">
        <v>3007</v>
      </c>
      <c r="D298">
        <v>1441</v>
      </c>
      <c r="E298">
        <v>295</v>
      </c>
      <c r="F298">
        <v>5601</v>
      </c>
      <c r="G298">
        <v>2867</v>
      </c>
      <c r="H298">
        <v>295</v>
      </c>
      <c r="I298">
        <v>7469</v>
      </c>
      <c r="J298">
        <v>4175</v>
      </c>
      <c r="K298">
        <v>295</v>
      </c>
      <c r="L298">
        <v>12999</v>
      </c>
      <c r="M298">
        <v>8750</v>
      </c>
      <c r="N298">
        <v>295</v>
      </c>
      <c r="O298">
        <v>9481</v>
      </c>
      <c r="P298">
        <v>7752</v>
      </c>
      <c r="R298" s="5">
        <v>295</v>
      </c>
      <c r="S298" t="b">
        <f>OR(Tabla19[[#This Row],[Tiempo_lineal (ns)]]&gt;$C$508,Tabla19[[#This Row],[Tiempo_lineal (ns)]]&lt;$C$509)</f>
        <v>0</v>
      </c>
      <c r="T298" t="b">
        <f>OR(Tabla19[[#This Row],[Tiempo_normal (ns)]]&gt;$D$508,Tabla19[[#This Row],[Tiempo_normal (ns)]]&lt;$D$509)</f>
        <v>0</v>
      </c>
      <c r="U298" s="5">
        <v>295</v>
      </c>
      <c r="V298" t="b">
        <f>OR(Tabla310[[#This Row],[Tiempo_lineal (ns)]]&gt;$F$508,Tabla310[[#This Row],[Tiempo_lineal (ns)]]&lt;$F$509)</f>
        <v>0</v>
      </c>
      <c r="W298" t="b">
        <f>OR(Tabla310[[#This Row],[Tiempo_normal (ns)]]&gt;$G$508,Tabla310[[#This Row],[Tiempo_normal (ns)]]&lt;$G$509)</f>
        <v>0</v>
      </c>
      <c r="X298" s="5">
        <v>295</v>
      </c>
      <c r="Y298" t="b">
        <f>OR(Tabla411[[#This Row],[Tiempo_lineal (ns)]]&gt;$I$508,Tabla411[[#This Row],[Tiempo_lineal (ns)]]&lt;$I$509)</f>
        <v>0</v>
      </c>
      <c r="Z298" t="b">
        <f>OR(Tabla411[[#This Row],[Tiempo_normal (ns)]]&gt;$J$508,Tabla411[[#This Row],[Tiempo_normal (ns)]]&lt;$J$509)</f>
        <v>0</v>
      </c>
      <c r="AA298" s="5">
        <v>295</v>
      </c>
      <c r="AB298" t="b">
        <f>OR(Tabla512[[#This Row],[Tiempo_lineal (ns)]]&gt;$L$508,Tabla512[[#This Row],[Tiempo_lineal (ns)]]&lt;$L$509)</f>
        <v>0</v>
      </c>
      <c r="AC298" t="b">
        <f>OR(Tabla512[[#This Row],[Tiempo_normal (ns)]]&gt;$M$508,Tabla512[[#This Row],[Tiempo_normal (ns)]]&lt;$M$509)</f>
        <v>0</v>
      </c>
      <c r="AD298" s="5">
        <v>295</v>
      </c>
      <c r="AE298" t="b">
        <f>OR(Tabla613[[#This Row],[Tiempo_lineal (ns)]]&gt;$O$508,Tabla613[[#This Row],[Tiempo_lineal (ns)]]&lt;$O$509)</f>
        <v>0</v>
      </c>
      <c r="AF298" s="6" t="b">
        <f>OR(Tabla613[[#This Row],[Tiempo_normal (ns)]]&gt;$P$508,Tabla613[[#This Row],[Tiempo_normal (ns)]]&lt;$P$509)</f>
        <v>0</v>
      </c>
    </row>
    <row r="299" spans="2:32" x14ac:dyDescent="0.3">
      <c r="B299">
        <v>296</v>
      </c>
      <c r="C299">
        <v>4885</v>
      </c>
      <c r="D299">
        <v>1743</v>
      </c>
      <c r="E299">
        <v>296</v>
      </c>
      <c r="F299">
        <v>4407</v>
      </c>
      <c r="G299">
        <v>2962</v>
      </c>
      <c r="H299">
        <v>296</v>
      </c>
      <c r="I299">
        <v>7221</v>
      </c>
      <c r="J299">
        <v>4411</v>
      </c>
      <c r="K299">
        <v>296</v>
      </c>
      <c r="L299">
        <v>13819</v>
      </c>
      <c r="M299">
        <v>8863</v>
      </c>
      <c r="N299">
        <v>296</v>
      </c>
      <c r="O299">
        <v>11164</v>
      </c>
      <c r="P299">
        <v>9479</v>
      </c>
      <c r="R299" s="7">
        <v>296</v>
      </c>
      <c r="S299" t="b">
        <f>OR(Tabla19[[#This Row],[Tiempo_lineal (ns)]]&gt;$C$508,Tabla19[[#This Row],[Tiempo_lineal (ns)]]&lt;$C$509)</f>
        <v>0</v>
      </c>
      <c r="T299" t="b">
        <f>OR(Tabla19[[#This Row],[Tiempo_normal (ns)]]&gt;$D$508,Tabla19[[#This Row],[Tiempo_normal (ns)]]&lt;$D$509)</f>
        <v>0</v>
      </c>
      <c r="U299" s="7">
        <v>296</v>
      </c>
      <c r="V299" t="b">
        <f>OR(Tabla310[[#This Row],[Tiempo_lineal (ns)]]&gt;$F$508,Tabla310[[#This Row],[Tiempo_lineal (ns)]]&lt;$F$509)</f>
        <v>0</v>
      </c>
      <c r="W299" t="b">
        <f>OR(Tabla310[[#This Row],[Tiempo_normal (ns)]]&gt;$G$508,Tabla310[[#This Row],[Tiempo_normal (ns)]]&lt;$G$509)</f>
        <v>0</v>
      </c>
      <c r="X299" s="7">
        <v>296</v>
      </c>
      <c r="Y299" t="b">
        <f>OR(Tabla411[[#This Row],[Tiempo_lineal (ns)]]&gt;$I$508,Tabla411[[#This Row],[Tiempo_lineal (ns)]]&lt;$I$509)</f>
        <v>0</v>
      </c>
      <c r="Z299" t="b">
        <f>OR(Tabla411[[#This Row],[Tiempo_normal (ns)]]&gt;$J$508,Tabla411[[#This Row],[Tiempo_normal (ns)]]&lt;$J$509)</f>
        <v>0</v>
      </c>
      <c r="AA299" s="7">
        <v>296</v>
      </c>
      <c r="AB299" t="b">
        <f>OR(Tabla512[[#This Row],[Tiempo_lineal (ns)]]&gt;$L$508,Tabla512[[#This Row],[Tiempo_lineal (ns)]]&lt;$L$509)</f>
        <v>0</v>
      </c>
      <c r="AC299" t="b">
        <f>OR(Tabla512[[#This Row],[Tiempo_normal (ns)]]&gt;$M$508,Tabla512[[#This Row],[Tiempo_normal (ns)]]&lt;$M$509)</f>
        <v>0</v>
      </c>
      <c r="AD299" s="7">
        <v>296</v>
      </c>
      <c r="AE299" t="b">
        <f>OR(Tabla613[[#This Row],[Tiempo_lineal (ns)]]&gt;$O$508,Tabla613[[#This Row],[Tiempo_lineal (ns)]]&lt;$O$509)</f>
        <v>0</v>
      </c>
      <c r="AF299" s="6" t="b">
        <f>OR(Tabla613[[#This Row],[Tiempo_normal (ns)]]&gt;$P$508,Tabla613[[#This Row],[Tiempo_normal (ns)]]&lt;$P$509)</f>
        <v>0</v>
      </c>
    </row>
    <row r="300" spans="2:32" x14ac:dyDescent="0.3">
      <c r="B300">
        <v>297</v>
      </c>
      <c r="C300">
        <v>5248</v>
      </c>
      <c r="D300">
        <v>1516</v>
      </c>
      <c r="E300">
        <v>297</v>
      </c>
      <c r="F300">
        <v>5685</v>
      </c>
      <c r="G300">
        <v>5659</v>
      </c>
      <c r="H300">
        <v>297</v>
      </c>
      <c r="I300">
        <v>6485</v>
      </c>
      <c r="J300">
        <v>3885</v>
      </c>
      <c r="K300">
        <v>297</v>
      </c>
      <c r="L300">
        <v>10530</v>
      </c>
      <c r="M300">
        <v>7390</v>
      </c>
      <c r="N300">
        <v>297</v>
      </c>
      <c r="O300">
        <v>13105</v>
      </c>
      <c r="P300">
        <v>6402</v>
      </c>
      <c r="R300" s="5">
        <v>297</v>
      </c>
      <c r="S300" t="b">
        <f>OR(Tabla19[[#This Row],[Tiempo_lineal (ns)]]&gt;$C$508,Tabla19[[#This Row],[Tiempo_lineal (ns)]]&lt;$C$509)</f>
        <v>0</v>
      </c>
      <c r="T300" t="b">
        <f>OR(Tabla19[[#This Row],[Tiempo_normal (ns)]]&gt;$D$508,Tabla19[[#This Row],[Tiempo_normal (ns)]]&lt;$D$509)</f>
        <v>0</v>
      </c>
      <c r="U300" s="5">
        <v>297</v>
      </c>
      <c r="V300" t="b">
        <f>OR(Tabla310[[#This Row],[Tiempo_lineal (ns)]]&gt;$F$508,Tabla310[[#This Row],[Tiempo_lineal (ns)]]&lt;$F$509)</f>
        <v>0</v>
      </c>
      <c r="W300" t="b">
        <f>OR(Tabla310[[#This Row],[Tiempo_normal (ns)]]&gt;$G$508,Tabla310[[#This Row],[Tiempo_normal (ns)]]&lt;$G$509)</f>
        <v>0</v>
      </c>
      <c r="X300" s="5">
        <v>297</v>
      </c>
      <c r="Y300" t="b">
        <f>OR(Tabla411[[#This Row],[Tiempo_lineal (ns)]]&gt;$I$508,Tabla411[[#This Row],[Tiempo_lineal (ns)]]&lt;$I$509)</f>
        <v>0</v>
      </c>
      <c r="Z300" t="b">
        <f>OR(Tabla411[[#This Row],[Tiempo_normal (ns)]]&gt;$J$508,Tabla411[[#This Row],[Tiempo_normal (ns)]]&lt;$J$509)</f>
        <v>0</v>
      </c>
      <c r="AA300" s="5">
        <v>297</v>
      </c>
      <c r="AB300" t="b">
        <f>OR(Tabla512[[#This Row],[Tiempo_lineal (ns)]]&gt;$L$508,Tabla512[[#This Row],[Tiempo_lineal (ns)]]&lt;$L$509)</f>
        <v>0</v>
      </c>
      <c r="AC300" t="b">
        <f>OR(Tabla512[[#This Row],[Tiempo_normal (ns)]]&gt;$M$508,Tabla512[[#This Row],[Tiempo_normal (ns)]]&lt;$M$509)</f>
        <v>0</v>
      </c>
      <c r="AD300" s="5">
        <v>297</v>
      </c>
      <c r="AE300" t="b">
        <f>OR(Tabla613[[#This Row],[Tiempo_lineal (ns)]]&gt;$O$508,Tabla613[[#This Row],[Tiempo_lineal (ns)]]&lt;$O$509)</f>
        <v>0</v>
      </c>
      <c r="AF300" s="6" t="b">
        <f>OR(Tabla613[[#This Row],[Tiempo_normal (ns)]]&gt;$P$508,Tabla613[[#This Row],[Tiempo_normal (ns)]]&lt;$P$509)</f>
        <v>0</v>
      </c>
    </row>
    <row r="301" spans="2:32" x14ac:dyDescent="0.3">
      <c r="B301">
        <v>298</v>
      </c>
      <c r="C301">
        <v>3280</v>
      </c>
      <c r="D301">
        <v>1624</v>
      </c>
      <c r="E301">
        <v>298</v>
      </c>
      <c r="F301">
        <v>8634</v>
      </c>
      <c r="G301">
        <v>2872</v>
      </c>
      <c r="H301">
        <v>298</v>
      </c>
      <c r="I301">
        <v>7124</v>
      </c>
      <c r="J301">
        <v>5006</v>
      </c>
      <c r="K301">
        <v>298</v>
      </c>
      <c r="L301">
        <v>13181</v>
      </c>
      <c r="M301">
        <v>6632</v>
      </c>
      <c r="N301">
        <v>298</v>
      </c>
      <c r="O301">
        <v>9481</v>
      </c>
      <c r="P301">
        <v>6797</v>
      </c>
      <c r="R301" s="7">
        <v>298</v>
      </c>
      <c r="S301" t="b">
        <f>OR(Tabla19[[#This Row],[Tiempo_lineal (ns)]]&gt;$C$508,Tabla19[[#This Row],[Tiempo_lineal (ns)]]&lt;$C$509)</f>
        <v>0</v>
      </c>
      <c r="T301" t="b">
        <f>OR(Tabla19[[#This Row],[Tiempo_normal (ns)]]&gt;$D$508,Tabla19[[#This Row],[Tiempo_normal (ns)]]&lt;$D$509)</f>
        <v>0</v>
      </c>
      <c r="U301" s="7">
        <v>298</v>
      </c>
      <c r="V301" t="b">
        <f>OR(Tabla310[[#This Row],[Tiempo_lineal (ns)]]&gt;$F$508,Tabla310[[#This Row],[Tiempo_lineal (ns)]]&lt;$F$509)</f>
        <v>1</v>
      </c>
      <c r="W301" t="b">
        <f>OR(Tabla310[[#This Row],[Tiempo_normal (ns)]]&gt;$G$508,Tabla310[[#This Row],[Tiempo_normal (ns)]]&lt;$G$509)</f>
        <v>0</v>
      </c>
      <c r="X301" s="7">
        <v>298</v>
      </c>
      <c r="Y301" t="b">
        <f>OR(Tabla411[[#This Row],[Tiempo_lineal (ns)]]&gt;$I$508,Tabla411[[#This Row],[Tiempo_lineal (ns)]]&lt;$I$509)</f>
        <v>0</v>
      </c>
      <c r="Z301" t="b">
        <f>OR(Tabla411[[#This Row],[Tiempo_normal (ns)]]&gt;$J$508,Tabla411[[#This Row],[Tiempo_normal (ns)]]&lt;$J$509)</f>
        <v>0</v>
      </c>
      <c r="AA301" s="7">
        <v>298</v>
      </c>
      <c r="AB301" t="b">
        <f>OR(Tabla512[[#This Row],[Tiempo_lineal (ns)]]&gt;$L$508,Tabla512[[#This Row],[Tiempo_lineal (ns)]]&lt;$L$509)</f>
        <v>0</v>
      </c>
      <c r="AC301" t="b">
        <f>OR(Tabla512[[#This Row],[Tiempo_normal (ns)]]&gt;$M$508,Tabla512[[#This Row],[Tiempo_normal (ns)]]&lt;$M$509)</f>
        <v>0</v>
      </c>
      <c r="AD301" s="7">
        <v>298</v>
      </c>
      <c r="AE301" t="b">
        <f>OR(Tabla613[[#This Row],[Tiempo_lineal (ns)]]&gt;$O$508,Tabla613[[#This Row],[Tiempo_lineal (ns)]]&lt;$O$509)</f>
        <v>0</v>
      </c>
      <c r="AF301" s="6" t="b">
        <f>OR(Tabla613[[#This Row],[Tiempo_normal (ns)]]&gt;$P$508,Tabla613[[#This Row],[Tiempo_normal (ns)]]&lt;$P$509)</f>
        <v>0</v>
      </c>
    </row>
    <row r="302" spans="2:32" x14ac:dyDescent="0.3">
      <c r="B302">
        <v>299</v>
      </c>
      <c r="C302">
        <v>4218</v>
      </c>
      <c r="D302">
        <v>1586</v>
      </c>
      <c r="E302">
        <v>299</v>
      </c>
      <c r="F302">
        <v>6504</v>
      </c>
      <c r="G302">
        <v>2779</v>
      </c>
      <c r="H302">
        <v>299</v>
      </c>
      <c r="I302">
        <v>7626</v>
      </c>
      <c r="J302">
        <v>5222</v>
      </c>
      <c r="K302">
        <v>299</v>
      </c>
      <c r="L302">
        <v>12225</v>
      </c>
      <c r="M302">
        <v>5950</v>
      </c>
      <c r="N302">
        <v>299</v>
      </c>
      <c r="O302">
        <v>12428</v>
      </c>
      <c r="P302">
        <v>7036</v>
      </c>
      <c r="R302" s="5">
        <v>299</v>
      </c>
      <c r="S302" t="b">
        <f>OR(Tabla19[[#This Row],[Tiempo_lineal (ns)]]&gt;$C$508,Tabla19[[#This Row],[Tiempo_lineal (ns)]]&lt;$C$509)</f>
        <v>0</v>
      </c>
      <c r="T302" t="b">
        <f>OR(Tabla19[[#This Row],[Tiempo_normal (ns)]]&gt;$D$508,Tabla19[[#This Row],[Tiempo_normal (ns)]]&lt;$D$509)</f>
        <v>0</v>
      </c>
      <c r="U302" s="5">
        <v>299</v>
      </c>
      <c r="V302" t="b">
        <f>OR(Tabla310[[#This Row],[Tiempo_lineal (ns)]]&gt;$F$508,Tabla310[[#This Row],[Tiempo_lineal (ns)]]&lt;$F$509)</f>
        <v>0</v>
      </c>
      <c r="W302" t="b">
        <f>OR(Tabla310[[#This Row],[Tiempo_normal (ns)]]&gt;$G$508,Tabla310[[#This Row],[Tiempo_normal (ns)]]&lt;$G$509)</f>
        <v>0</v>
      </c>
      <c r="X302" s="5">
        <v>299</v>
      </c>
      <c r="Y302" t="b">
        <f>OR(Tabla411[[#This Row],[Tiempo_lineal (ns)]]&gt;$I$508,Tabla411[[#This Row],[Tiempo_lineal (ns)]]&lt;$I$509)</f>
        <v>0</v>
      </c>
      <c r="Z302" t="b">
        <f>OR(Tabla411[[#This Row],[Tiempo_normal (ns)]]&gt;$J$508,Tabla411[[#This Row],[Tiempo_normal (ns)]]&lt;$J$509)</f>
        <v>0</v>
      </c>
      <c r="AA302" s="5">
        <v>299</v>
      </c>
      <c r="AB302" t="b">
        <f>OR(Tabla512[[#This Row],[Tiempo_lineal (ns)]]&gt;$L$508,Tabla512[[#This Row],[Tiempo_lineal (ns)]]&lt;$L$509)</f>
        <v>0</v>
      </c>
      <c r="AC302" t="b">
        <f>OR(Tabla512[[#This Row],[Tiempo_normal (ns)]]&gt;$M$508,Tabla512[[#This Row],[Tiempo_normal (ns)]]&lt;$M$509)</f>
        <v>0</v>
      </c>
      <c r="AD302" s="5">
        <v>299</v>
      </c>
      <c r="AE302" t="b">
        <f>OR(Tabla613[[#This Row],[Tiempo_lineal (ns)]]&gt;$O$508,Tabla613[[#This Row],[Tiempo_lineal (ns)]]&lt;$O$509)</f>
        <v>0</v>
      </c>
      <c r="AF302" s="6" t="b">
        <f>OR(Tabla613[[#This Row],[Tiempo_normal (ns)]]&gt;$P$508,Tabla613[[#This Row],[Tiempo_normal (ns)]]&lt;$P$509)</f>
        <v>0</v>
      </c>
    </row>
    <row r="303" spans="2:32" x14ac:dyDescent="0.3">
      <c r="B303">
        <v>300</v>
      </c>
      <c r="C303">
        <v>3584</v>
      </c>
      <c r="D303">
        <v>1224</v>
      </c>
      <c r="E303">
        <v>300</v>
      </c>
      <c r="F303">
        <v>4604</v>
      </c>
      <c r="G303">
        <v>2816</v>
      </c>
      <c r="H303">
        <v>300</v>
      </c>
      <c r="I303">
        <v>6312</v>
      </c>
      <c r="J303">
        <v>4943</v>
      </c>
      <c r="K303">
        <v>300</v>
      </c>
      <c r="L303">
        <v>10076</v>
      </c>
      <c r="M303">
        <v>6566</v>
      </c>
      <c r="N303">
        <v>300</v>
      </c>
      <c r="O303">
        <v>10871</v>
      </c>
      <c r="P303">
        <v>8748</v>
      </c>
      <c r="R303" s="7">
        <v>300</v>
      </c>
      <c r="S303" t="b">
        <f>OR(Tabla19[[#This Row],[Tiempo_lineal (ns)]]&gt;$C$508,Tabla19[[#This Row],[Tiempo_lineal (ns)]]&lt;$C$509)</f>
        <v>0</v>
      </c>
      <c r="T303" t="b">
        <f>OR(Tabla19[[#This Row],[Tiempo_normal (ns)]]&gt;$D$508,Tabla19[[#This Row],[Tiempo_normal (ns)]]&lt;$D$509)</f>
        <v>0</v>
      </c>
      <c r="U303" s="7">
        <v>300</v>
      </c>
      <c r="V303" t="b">
        <f>OR(Tabla310[[#This Row],[Tiempo_lineal (ns)]]&gt;$F$508,Tabla310[[#This Row],[Tiempo_lineal (ns)]]&lt;$F$509)</f>
        <v>0</v>
      </c>
      <c r="W303" t="b">
        <f>OR(Tabla310[[#This Row],[Tiempo_normal (ns)]]&gt;$G$508,Tabla310[[#This Row],[Tiempo_normal (ns)]]&lt;$G$509)</f>
        <v>0</v>
      </c>
      <c r="X303" s="7">
        <v>300</v>
      </c>
      <c r="Y303" t="b">
        <f>OR(Tabla411[[#This Row],[Tiempo_lineal (ns)]]&gt;$I$508,Tabla411[[#This Row],[Tiempo_lineal (ns)]]&lt;$I$509)</f>
        <v>0</v>
      </c>
      <c r="Z303" t="b">
        <f>OR(Tabla411[[#This Row],[Tiempo_normal (ns)]]&gt;$J$508,Tabla411[[#This Row],[Tiempo_normal (ns)]]&lt;$J$509)</f>
        <v>0</v>
      </c>
      <c r="AA303" s="7">
        <v>300</v>
      </c>
      <c r="AB303" t="b">
        <f>OR(Tabla512[[#This Row],[Tiempo_lineal (ns)]]&gt;$L$508,Tabla512[[#This Row],[Tiempo_lineal (ns)]]&lt;$L$509)</f>
        <v>0</v>
      </c>
      <c r="AC303" t="b">
        <f>OR(Tabla512[[#This Row],[Tiempo_normal (ns)]]&gt;$M$508,Tabla512[[#This Row],[Tiempo_normal (ns)]]&lt;$M$509)</f>
        <v>0</v>
      </c>
      <c r="AD303" s="7">
        <v>300</v>
      </c>
      <c r="AE303" t="b">
        <f>OR(Tabla613[[#This Row],[Tiempo_lineal (ns)]]&gt;$O$508,Tabla613[[#This Row],[Tiempo_lineal (ns)]]&lt;$O$509)</f>
        <v>0</v>
      </c>
      <c r="AF303" s="6" t="b">
        <f>OR(Tabla613[[#This Row],[Tiempo_normal (ns)]]&gt;$P$508,Tabla613[[#This Row],[Tiempo_normal (ns)]]&lt;$P$509)</f>
        <v>0</v>
      </c>
    </row>
    <row r="304" spans="2:32" x14ac:dyDescent="0.3">
      <c r="B304">
        <v>301</v>
      </c>
      <c r="C304">
        <v>2883</v>
      </c>
      <c r="D304">
        <v>973</v>
      </c>
      <c r="E304">
        <v>301</v>
      </c>
      <c r="F304">
        <v>4699</v>
      </c>
      <c r="G304">
        <v>3488</v>
      </c>
      <c r="H304">
        <v>301</v>
      </c>
      <c r="I304">
        <v>7979</v>
      </c>
      <c r="J304">
        <v>4910</v>
      </c>
      <c r="K304">
        <v>301</v>
      </c>
      <c r="L304">
        <v>8472</v>
      </c>
      <c r="M304">
        <v>6136</v>
      </c>
      <c r="N304">
        <v>301</v>
      </c>
      <c r="O304">
        <v>10099</v>
      </c>
      <c r="P304">
        <v>6142</v>
      </c>
      <c r="R304" s="5">
        <v>301</v>
      </c>
      <c r="S304" t="b">
        <f>OR(Tabla19[[#This Row],[Tiempo_lineal (ns)]]&gt;$C$508,Tabla19[[#This Row],[Tiempo_lineal (ns)]]&lt;$C$509)</f>
        <v>0</v>
      </c>
      <c r="T304" t="b">
        <f>OR(Tabla19[[#This Row],[Tiempo_normal (ns)]]&gt;$D$508,Tabla19[[#This Row],[Tiempo_normal (ns)]]&lt;$D$509)</f>
        <v>0</v>
      </c>
      <c r="U304" s="5">
        <v>301</v>
      </c>
      <c r="V304" t="b">
        <f>OR(Tabla310[[#This Row],[Tiempo_lineal (ns)]]&gt;$F$508,Tabla310[[#This Row],[Tiempo_lineal (ns)]]&lt;$F$509)</f>
        <v>0</v>
      </c>
      <c r="W304" t="b">
        <f>OR(Tabla310[[#This Row],[Tiempo_normal (ns)]]&gt;$G$508,Tabla310[[#This Row],[Tiempo_normal (ns)]]&lt;$G$509)</f>
        <v>0</v>
      </c>
      <c r="X304" s="5">
        <v>301</v>
      </c>
      <c r="Y304" t="b">
        <f>OR(Tabla411[[#This Row],[Tiempo_lineal (ns)]]&gt;$I$508,Tabla411[[#This Row],[Tiempo_lineal (ns)]]&lt;$I$509)</f>
        <v>0</v>
      </c>
      <c r="Z304" t="b">
        <f>OR(Tabla411[[#This Row],[Tiempo_normal (ns)]]&gt;$J$508,Tabla411[[#This Row],[Tiempo_normal (ns)]]&lt;$J$509)</f>
        <v>0</v>
      </c>
      <c r="AA304" s="5">
        <v>301</v>
      </c>
      <c r="AB304" t="b">
        <f>OR(Tabla512[[#This Row],[Tiempo_lineal (ns)]]&gt;$L$508,Tabla512[[#This Row],[Tiempo_lineal (ns)]]&lt;$L$509)</f>
        <v>0</v>
      </c>
      <c r="AC304" t="b">
        <f>OR(Tabla512[[#This Row],[Tiempo_normal (ns)]]&gt;$M$508,Tabla512[[#This Row],[Tiempo_normal (ns)]]&lt;$M$509)</f>
        <v>0</v>
      </c>
      <c r="AD304" s="5">
        <v>301</v>
      </c>
      <c r="AE304" t="b">
        <f>OR(Tabla613[[#This Row],[Tiempo_lineal (ns)]]&gt;$O$508,Tabla613[[#This Row],[Tiempo_lineal (ns)]]&lt;$O$509)</f>
        <v>0</v>
      </c>
      <c r="AF304" s="6" t="b">
        <f>OR(Tabla613[[#This Row],[Tiempo_normal (ns)]]&gt;$P$508,Tabla613[[#This Row],[Tiempo_normal (ns)]]&lt;$P$509)</f>
        <v>0</v>
      </c>
    </row>
    <row r="305" spans="2:32" x14ac:dyDescent="0.3">
      <c r="B305">
        <v>302</v>
      </c>
      <c r="C305">
        <v>3093</v>
      </c>
      <c r="D305">
        <v>2111</v>
      </c>
      <c r="E305">
        <v>302</v>
      </c>
      <c r="F305">
        <v>7486</v>
      </c>
      <c r="G305">
        <v>2815</v>
      </c>
      <c r="H305">
        <v>302</v>
      </c>
      <c r="I305">
        <v>7161</v>
      </c>
      <c r="J305">
        <v>7846</v>
      </c>
      <c r="K305">
        <v>302</v>
      </c>
      <c r="L305">
        <v>13276</v>
      </c>
      <c r="M305">
        <v>7644</v>
      </c>
      <c r="N305">
        <v>302</v>
      </c>
      <c r="O305">
        <v>10996</v>
      </c>
      <c r="P305">
        <v>8566</v>
      </c>
      <c r="R305" s="7">
        <v>302</v>
      </c>
      <c r="S305" t="b">
        <f>OR(Tabla19[[#This Row],[Tiempo_lineal (ns)]]&gt;$C$508,Tabla19[[#This Row],[Tiempo_lineal (ns)]]&lt;$C$509)</f>
        <v>0</v>
      </c>
      <c r="T305" t="b">
        <f>OR(Tabla19[[#This Row],[Tiempo_normal (ns)]]&gt;$D$508,Tabla19[[#This Row],[Tiempo_normal (ns)]]&lt;$D$509)</f>
        <v>0</v>
      </c>
      <c r="U305" s="7">
        <v>302</v>
      </c>
      <c r="V305" t="b">
        <f>OR(Tabla310[[#This Row],[Tiempo_lineal (ns)]]&gt;$F$508,Tabla310[[#This Row],[Tiempo_lineal (ns)]]&lt;$F$509)</f>
        <v>0</v>
      </c>
      <c r="W305" t="b">
        <f>OR(Tabla310[[#This Row],[Tiempo_normal (ns)]]&gt;$G$508,Tabla310[[#This Row],[Tiempo_normal (ns)]]&lt;$G$509)</f>
        <v>0</v>
      </c>
      <c r="X305" s="7">
        <v>302</v>
      </c>
      <c r="Y305" t="b">
        <f>OR(Tabla411[[#This Row],[Tiempo_lineal (ns)]]&gt;$I$508,Tabla411[[#This Row],[Tiempo_lineal (ns)]]&lt;$I$509)</f>
        <v>0</v>
      </c>
      <c r="Z305" t="b">
        <f>OR(Tabla411[[#This Row],[Tiempo_normal (ns)]]&gt;$J$508,Tabla411[[#This Row],[Tiempo_normal (ns)]]&lt;$J$509)</f>
        <v>0</v>
      </c>
      <c r="AA305" s="7">
        <v>302</v>
      </c>
      <c r="AB305" t="b">
        <f>OR(Tabla512[[#This Row],[Tiempo_lineal (ns)]]&gt;$L$508,Tabla512[[#This Row],[Tiempo_lineal (ns)]]&lt;$L$509)</f>
        <v>0</v>
      </c>
      <c r="AC305" t="b">
        <f>OR(Tabla512[[#This Row],[Tiempo_normal (ns)]]&gt;$M$508,Tabla512[[#This Row],[Tiempo_normal (ns)]]&lt;$M$509)</f>
        <v>0</v>
      </c>
      <c r="AD305" s="7">
        <v>302</v>
      </c>
      <c r="AE305" t="b">
        <f>OR(Tabla613[[#This Row],[Tiempo_lineal (ns)]]&gt;$O$508,Tabla613[[#This Row],[Tiempo_lineal (ns)]]&lt;$O$509)</f>
        <v>0</v>
      </c>
      <c r="AF305" s="6" t="b">
        <f>OR(Tabla613[[#This Row],[Tiempo_normal (ns)]]&gt;$P$508,Tabla613[[#This Row],[Tiempo_normal (ns)]]&lt;$P$509)</f>
        <v>0</v>
      </c>
    </row>
    <row r="306" spans="2:32" x14ac:dyDescent="0.3">
      <c r="B306">
        <v>303</v>
      </c>
      <c r="C306">
        <v>2914</v>
      </c>
      <c r="D306">
        <v>1186</v>
      </c>
      <c r="E306">
        <v>303</v>
      </c>
      <c r="F306">
        <v>8642</v>
      </c>
      <c r="G306">
        <v>3181</v>
      </c>
      <c r="H306">
        <v>303</v>
      </c>
      <c r="I306">
        <v>7248</v>
      </c>
      <c r="J306">
        <v>7157</v>
      </c>
      <c r="K306">
        <v>303</v>
      </c>
      <c r="L306">
        <v>13450</v>
      </c>
      <c r="M306">
        <v>9174</v>
      </c>
      <c r="N306">
        <v>303</v>
      </c>
      <c r="O306">
        <v>10907</v>
      </c>
      <c r="P306">
        <v>10911</v>
      </c>
      <c r="R306" s="5">
        <v>303</v>
      </c>
      <c r="S306" t="b">
        <f>OR(Tabla19[[#This Row],[Tiempo_lineal (ns)]]&gt;$C$508,Tabla19[[#This Row],[Tiempo_lineal (ns)]]&lt;$C$509)</f>
        <v>0</v>
      </c>
      <c r="T306" t="b">
        <f>OR(Tabla19[[#This Row],[Tiempo_normal (ns)]]&gt;$D$508,Tabla19[[#This Row],[Tiempo_normal (ns)]]&lt;$D$509)</f>
        <v>0</v>
      </c>
      <c r="U306" s="5">
        <v>303</v>
      </c>
      <c r="V306" t="b">
        <f>OR(Tabla310[[#This Row],[Tiempo_lineal (ns)]]&gt;$F$508,Tabla310[[#This Row],[Tiempo_lineal (ns)]]&lt;$F$509)</f>
        <v>1</v>
      </c>
      <c r="W306" t="b">
        <f>OR(Tabla310[[#This Row],[Tiempo_normal (ns)]]&gt;$G$508,Tabla310[[#This Row],[Tiempo_normal (ns)]]&lt;$G$509)</f>
        <v>0</v>
      </c>
      <c r="X306" s="5">
        <v>303</v>
      </c>
      <c r="Y306" t="b">
        <f>OR(Tabla411[[#This Row],[Tiempo_lineal (ns)]]&gt;$I$508,Tabla411[[#This Row],[Tiempo_lineal (ns)]]&lt;$I$509)</f>
        <v>0</v>
      </c>
      <c r="Z306" t="b">
        <f>OR(Tabla411[[#This Row],[Tiempo_normal (ns)]]&gt;$J$508,Tabla411[[#This Row],[Tiempo_normal (ns)]]&lt;$J$509)</f>
        <v>0</v>
      </c>
      <c r="AA306" s="5">
        <v>303</v>
      </c>
      <c r="AB306" t="b">
        <f>OR(Tabla512[[#This Row],[Tiempo_lineal (ns)]]&gt;$L$508,Tabla512[[#This Row],[Tiempo_lineal (ns)]]&lt;$L$509)</f>
        <v>0</v>
      </c>
      <c r="AC306" t="b">
        <f>OR(Tabla512[[#This Row],[Tiempo_normal (ns)]]&gt;$M$508,Tabla512[[#This Row],[Tiempo_normal (ns)]]&lt;$M$509)</f>
        <v>0</v>
      </c>
      <c r="AD306" s="5">
        <v>303</v>
      </c>
      <c r="AE306" t="b">
        <f>OR(Tabla613[[#This Row],[Tiempo_lineal (ns)]]&gt;$O$508,Tabla613[[#This Row],[Tiempo_lineal (ns)]]&lt;$O$509)</f>
        <v>0</v>
      </c>
      <c r="AF306" s="6" t="b">
        <f>OR(Tabla613[[#This Row],[Tiempo_normal (ns)]]&gt;$P$508,Tabla613[[#This Row],[Tiempo_normal (ns)]]&lt;$P$509)</f>
        <v>0</v>
      </c>
    </row>
    <row r="307" spans="2:32" x14ac:dyDescent="0.3">
      <c r="B307">
        <v>304</v>
      </c>
      <c r="C307">
        <v>2863</v>
      </c>
      <c r="D307">
        <v>1174</v>
      </c>
      <c r="E307">
        <v>304</v>
      </c>
      <c r="F307">
        <v>4660</v>
      </c>
      <c r="G307">
        <v>1617</v>
      </c>
      <c r="H307">
        <v>304</v>
      </c>
      <c r="I307">
        <v>6918</v>
      </c>
      <c r="J307">
        <v>7356</v>
      </c>
      <c r="K307">
        <v>304</v>
      </c>
      <c r="L307">
        <v>11138</v>
      </c>
      <c r="M307">
        <v>13257</v>
      </c>
      <c r="N307">
        <v>304</v>
      </c>
      <c r="O307">
        <v>12031</v>
      </c>
      <c r="P307">
        <v>7289</v>
      </c>
      <c r="R307" s="7">
        <v>304</v>
      </c>
      <c r="S307" t="b">
        <f>OR(Tabla19[[#This Row],[Tiempo_lineal (ns)]]&gt;$C$508,Tabla19[[#This Row],[Tiempo_lineal (ns)]]&lt;$C$509)</f>
        <v>0</v>
      </c>
      <c r="T307" t="b">
        <f>OR(Tabla19[[#This Row],[Tiempo_normal (ns)]]&gt;$D$508,Tabla19[[#This Row],[Tiempo_normal (ns)]]&lt;$D$509)</f>
        <v>0</v>
      </c>
      <c r="U307" s="7">
        <v>304</v>
      </c>
      <c r="V307" t="b">
        <f>OR(Tabla310[[#This Row],[Tiempo_lineal (ns)]]&gt;$F$508,Tabla310[[#This Row],[Tiempo_lineal (ns)]]&lt;$F$509)</f>
        <v>0</v>
      </c>
      <c r="W307" t="b">
        <f>OR(Tabla310[[#This Row],[Tiempo_normal (ns)]]&gt;$G$508,Tabla310[[#This Row],[Tiempo_normal (ns)]]&lt;$G$509)</f>
        <v>0</v>
      </c>
      <c r="X307" s="7">
        <v>304</v>
      </c>
      <c r="Y307" t="b">
        <f>OR(Tabla411[[#This Row],[Tiempo_lineal (ns)]]&gt;$I$508,Tabla411[[#This Row],[Tiempo_lineal (ns)]]&lt;$I$509)</f>
        <v>0</v>
      </c>
      <c r="Z307" t="b">
        <f>OR(Tabla411[[#This Row],[Tiempo_normal (ns)]]&gt;$J$508,Tabla411[[#This Row],[Tiempo_normal (ns)]]&lt;$J$509)</f>
        <v>0</v>
      </c>
      <c r="AA307" s="7">
        <v>304</v>
      </c>
      <c r="AB307" t="b">
        <f>OR(Tabla512[[#This Row],[Tiempo_lineal (ns)]]&gt;$L$508,Tabla512[[#This Row],[Tiempo_lineal (ns)]]&lt;$L$509)</f>
        <v>0</v>
      </c>
      <c r="AC307" t="b">
        <f>OR(Tabla512[[#This Row],[Tiempo_normal (ns)]]&gt;$M$508,Tabla512[[#This Row],[Tiempo_normal (ns)]]&lt;$M$509)</f>
        <v>1</v>
      </c>
      <c r="AD307" s="7">
        <v>304</v>
      </c>
      <c r="AE307" t="b">
        <f>OR(Tabla613[[#This Row],[Tiempo_lineal (ns)]]&gt;$O$508,Tabla613[[#This Row],[Tiempo_lineal (ns)]]&lt;$O$509)</f>
        <v>0</v>
      </c>
      <c r="AF307" s="6" t="b">
        <f>OR(Tabla613[[#This Row],[Tiempo_normal (ns)]]&gt;$P$508,Tabla613[[#This Row],[Tiempo_normal (ns)]]&lt;$P$509)</f>
        <v>0</v>
      </c>
    </row>
    <row r="308" spans="2:32" x14ac:dyDescent="0.3">
      <c r="B308">
        <v>305</v>
      </c>
      <c r="C308">
        <v>3382</v>
      </c>
      <c r="D308">
        <v>1338</v>
      </c>
      <c r="E308">
        <v>305</v>
      </c>
      <c r="F308">
        <v>4549</v>
      </c>
      <c r="G308">
        <v>1978</v>
      </c>
      <c r="H308">
        <v>305</v>
      </c>
      <c r="I308">
        <v>7371</v>
      </c>
      <c r="J308">
        <v>10576</v>
      </c>
      <c r="K308">
        <v>305</v>
      </c>
      <c r="L308">
        <v>13374</v>
      </c>
      <c r="M308">
        <v>7166</v>
      </c>
      <c r="N308">
        <v>305</v>
      </c>
      <c r="O308">
        <v>10088</v>
      </c>
      <c r="P308">
        <v>8895</v>
      </c>
      <c r="R308" s="5">
        <v>305</v>
      </c>
      <c r="S308" t="b">
        <f>OR(Tabla19[[#This Row],[Tiempo_lineal (ns)]]&gt;$C$508,Tabla19[[#This Row],[Tiempo_lineal (ns)]]&lt;$C$509)</f>
        <v>0</v>
      </c>
      <c r="T308" t="b">
        <f>OR(Tabla19[[#This Row],[Tiempo_normal (ns)]]&gt;$D$508,Tabla19[[#This Row],[Tiempo_normal (ns)]]&lt;$D$509)</f>
        <v>0</v>
      </c>
      <c r="U308" s="5">
        <v>305</v>
      </c>
      <c r="V308" t="b">
        <f>OR(Tabla310[[#This Row],[Tiempo_lineal (ns)]]&gt;$F$508,Tabla310[[#This Row],[Tiempo_lineal (ns)]]&lt;$F$509)</f>
        <v>0</v>
      </c>
      <c r="W308" t="b">
        <f>OR(Tabla310[[#This Row],[Tiempo_normal (ns)]]&gt;$G$508,Tabla310[[#This Row],[Tiempo_normal (ns)]]&lt;$G$509)</f>
        <v>0</v>
      </c>
      <c r="X308" s="5">
        <v>305</v>
      </c>
      <c r="Y308" t="b">
        <f>OR(Tabla411[[#This Row],[Tiempo_lineal (ns)]]&gt;$I$508,Tabla411[[#This Row],[Tiempo_lineal (ns)]]&lt;$I$509)</f>
        <v>0</v>
      </c>
      <c r="Z308" t="b">
        <f>OR(Tabla411[[#This Row],[Tiempo_normal (ns)]]&gt;$J$508,Tabla411[[#This Row],[Tiempo_normal (ns)]]&lt;$J$509)</f>
        <v>1</v>
      </c>
      <c r="AA308" s="5">
        <v>305</v>
      </c>
      <c r="AB308" t="b">
        <f>OR(Tabla512[[#This Row],[Tiempo_lineal (ns)]]&gt;$L$508,Tabla512[[#This Row],[Tiempo_lineal (ns)]]&lt;$L$509)</f>
        <v>0</v>
      </c>
      <c r="AC308" t="b">
        <f>OR(Tabla512[[#This Row],[Tiempo_normal (ns)]]&gt;$M$508,Tabla512[[#This Row],[Tiempo_normal (ns)]]&lt;$M$509)</f>
        <v>0</v>
      </c>
      <c r="AD308" s="5">
        <v>305</v>
      </c>
      <c r="AE308" t="b">
        <f>OR(Tabla613[[#This Row],[Tiempo_lineal (ns)]]&gt;$O$508,Tabla613[[#This Row],[Tiempo_lineal (ns)]]&lt;$O$509)</f>
        <v>0</v>
      </c>
      <c r="AF308" s="6" t="b">
        <f>OR(Tabla613[[#This Row],[Tiempo_normal (ns)]]&gt;$P$508,Tabla613[[#This Row],[Tiempo_normal (ns)]]&lt;$P$509)</f>
        <v>0</v>
      </c>
    </row>
    <row r="309" spans="2:32" x14ac:dyDescent="0.3">
      <c r="B309">
        <v>306</v>
      </c>
      <c r="C309">
        <v>3065</v>
      </c>
      <c r="D309">
        <v>1221</v>
      </c>
      <c r="E309">
        <v>306</v>
      </c>
      <c r="F309">
        <v>6353</v>
      </c>
      <c r="G309">
        <v>1796</v>
      </c>
      <c r="H309">
        <v>306</v>
      </c>
      <c r="I309">
        <v>8148</v>
      </c>
      <c r="J309">
        <v>4891</v>
      </c>
      <c r="K309">
        <v>306</v>
      </c>
      <c r="L309">
        <v>9688</v>
      </c>
      <c r="M309">
        <v>7150</v>
      </c>
      <c r="N309">
        <v>306</v>
      </c>
      <c r="O309">
        <v>10179</v>
      </c>
      <c r="P309">
        <v>7730</v>
      </c>
      <c r="R309" s="7">
        <v>306</v>
      </c>
      <c r="S309" t="b">
        <f>OR(Tabla19[[#This Row],[Tiempo_lineal (ns)]]&gt;$C$508,Tabla19[[#This Row],[Tiempo_lineal (ns)]]&lt;$C$509)</f>
        <v>0</v>
      </c>
      <c r="T309" t="b">
        <f>OR(Tabla19[[#This Row],[Tiempo_normal (ns)]]&gt;$D$508,Tabla19[[#This Row],[Tiempo_normal (ns)]]&lt;$D$509)</f>
        <v>0</v>
      </c>
      <c r="U309" s="7">
        <v>306</v>
      </c>
      <c r="V309" t="b">
        <f>OR(Tabla310[[#This Row],[Tiempo_lineal (ns)]]&gt;$F$508,Tabla310[[#This Row],[Tiempo_lineal (ns)]]&lt;$F$509)</f>
        <v>0</v>
      </c>
      <c r="W309" t="b">
        <f>OR(Tabla310[[#This Row],[Tiempo_normal (ns)]]&gt;$G$508,Tabla310[[#This Row],[Tiempo_normal (ns)]]&lt;$G$509)</f>
        <v>0</v>
      </c>
      <c r="X309" s="7">
        <v>306</v>
      </c>
      <c r="Y309" t="b">
        <f>OR(Tabla411[[#This Row],[Tiempo_lineal (ns)]]&gt;$I$508,Tabla411[[#This Row],[Tiempo_lineal (ns)]]&lt;$I$509)</f>
        <v>0</v>
      </c>
      <c r="Z309" t="b">
        <f>OR(Tabla411[[#This Row],[Tiempo_normal (ns)]]&gt;$J$508,Tabla411[[#This Row],[Tiempo_normal (ns)]]&lt;$J$509)</f>
        <v>0</v>
      </c>
      <c r="AA309" s="7">
        <v>306</v>
      </c>
      <c r="AB309" t="b">
        <f>OR(Tabla512[[#This Row],[Tiempo_lineal (ns)]]&gt;$L$508,Tabla512[[#This Row],[Tiempo_lineal (ns)]]&lt;$L$509)</f>
        <v>0</v>
      </c>
      <c r="AC309" t="b">
        <f>OR(Tabla512[[#This Row],[Tiempo_normal (ns)]]&gt;$M$508,Tabla512[[#This Row],[Tiempo_normal (ns)]]&lt;$M$509)</f>
        <v>0</v>
      </c>
      <c r="AD309" s="7">
        <v>306</v>
      </c>
      <c r="AE309" t="b">
        <f>OR(Tabla613[[#This Row],[Tiempo_lineal (ns)]]&gt;$O$508,Tabla613[[#This Row],[Tiempo_lineal (ns)]]&lt;$O$509)</f>
        <v>0</v>
      </c>
      <c r="AF309" s="6" t="b">
        <f>OR(Tabla613[[#This Row],[Tiempo_normal (ns)]]&gt;$P$508,Tabla613[[#This Row],[Tiempo_normal (ns)]]&lt;$P$509)</f>
        <v>0</v>
      </c>
    </row>
    <row r="310" spans="2:32" x14ac:dyDescent="0.3">
      <c r="B310">
        <v>307</v>
      </c>
      <c r="C310">
        <v>2482</v>
      </c>
      <c r="D310">
        <v>1277</v>
      </c>
      <c r="E310">
        <v>307</v>
      </c>
      <c r="F310">
        <v>8129</v>
      </c>
      <c r="G310">
        <v>3409</v>
      </c>
      <c r="H310">
        <v>307</v>
      </c>
      <c r="I310">
        <v>8073</v>
      </c>
      <c r="J310">
        <v>5181</v>
      </c>
      <c r="K310">
        <v>307</v>
      </c>
      <c r="L310">
        <v>10434</v>
      </c>
      <c r="M310">
        <v>6325</v>
      </c>
      <c r="N310">
        <v>307</v>
      </c>
      <c r="O310">
        <v>10037</v>
      </c>
      <c r="P310">
        <v>6124</v>
      </c>
      <c r="R310" s="5">
        <v>307</v>
      </c>
      <c r="S310" t="b">
        <f>OR(Tabla19[[#This Row],[Tiempo_lineal (ns)]]&gt;$C$508,Tabla19[[#This Row],[Tiempo_lineal (ns)]]&lt;$C$509)</f>
        <v>0</v>
      </c>
      <c r="T310" t="b">
        <f>OR(Tabla19[[#This Row],[Tiempo_normal (ns)]]&gt;$D$508,Tabla19[[#This Row],[Tiempo_normal (ns)]]&lt;$D$509)</f>
        <v>0</v>
      </c>
      <c r="U310" s="5">
        <v>307</v>
      </c>
      <c r="V310" t="b">
        <f>OR(Tabla310[[#This Row],[Tiempo_lineal (ns)]]&gt;$F$508,Tabla310[[#This Row],[Tiempo_lineal (ns)]]&lt;$F$509)</f>
        <v>1</v>
      </c>
      <c r="W310" t="b">
        <f>OR(Tabla310[[#This Row],[Tiempo_normal (ns)]]&gt;$G$508,Tabla310[[#This Row],[Tiempo_normal (ns)]]&lt;$G$509)</f>
        <v>0</v>
      </c>
      <c r="X310" s="5">
        <v>307</v>
      </c>
      <c r="Y310" t="b">
        <f>OR(Tabla411[[#This Row],[Tiempo_lineal (ns)]]&gt;$I$508,Tabla411[[#This Row],[Tiempo_lineal (ns)]]&lt;$I$509)</f>
        <v>0</v>
      </c>
      <c r="Z310" t="b">
        <f>OR(Tabla411[[#This Row],[Tiempo_normal (ns)]]&gt;$J$508,Tabla411[[#This Row],[Tiempo_normal (ns)]]&lt;$J$509)</f>
        <v>0</v>
      </c>
      <c r="AA310" s="5">
        <v>307</v>
      </c>
      <c r="AB310" t="b">
        <f>OR(Tabla512[[#This Row],[Tiempo_lineal (ns)]]&gt;$L$508,Tabla512[[#This Row],[Tiempo_lineal (ns)]]&lt;$L$509)</f>
        <v>0</v>
      </c>
      <c r="AC310" t="b">
        <f>OR(Tabla512[[#This Row],[Tiempo_normal (ns)]]&gt;$M$508,Tabla512[[#This Row],[Tiempo_normal (ns)]]&lt;$M$509)</f>
        <v>0</v>
      </c>
      <c r="AD310" s="5">
        <v>307</v>
      </c>
      <c r="AE310" t="b">
        <f>OR(Tabla613[[#This Row],[Tiempo_lineal (ns)]]&gt;$O$508,Tabla613[[#This Row],[Tiempo_lineal (ns)]]&lt;$O$509)</f>
        <v>0</v>
      </c>
      <c r="AF310" s="6" t="b">
        <f>OR(Tabla613[[#This Row],[Tiempo_normal (ns)]]&gt;$P$508,Tabla613[[#This Row],[Tiempo_normal (ns)]]&lt;$P$509)</f>
        <v>0</v>
      </c>
    </row>
    <row r="311" spans="2:32" x14ac:dyDescent="0.3">
      <c r="B311">
        <v>308</v>
      </c>
      <c r="C311">
        <v>3012</v>
      </c>
      <c r="D311">
        <v>1175</v>
      </c>
      <c r="E311">
        <v>308</v>
      </c>
      <c r="F311">
        <v>4788</v>
      </c>
      <c r="G311">
        <v>1856</v>
      </c>
      <c r="H311">
        <v>308</v>
      </c>
      <c r="I311">
        <v>7321</v>
      </c>
      <c r="J311">
        <v>5218</v>
      </c>
      <c r="K311">
        <v>308</v>
      </c>
      <c r="L311">
        <v>9695</v>
      </c>
      <c r="M311">
        <v>9474</v>
      </c>
      <c r="N311">
        <v>308</v>
      </c>
      <c r="O311">
        <v>10940</v>
      </c>
      <c r="P311">
        <v>5484</v>
      </c>
      <c r="R311" s="7">
        <v>308</v>
      </c>
      <c r="S311" t="b">
        <f>OR(Tabla19[[#This Row],[Tiempo_lineal (ns)]]&gt;$C$508,Tabla19[[#This Row],[Tiempo_lineal (ns)]]&lt;$C$509)</f>
        <v>0</v>
      </c>
      <c r="T311" t="b">
        <f>OR(Tabla19[[#This Row],[Tiempo_normal (ns)]]&gt;$D$508,Tabla19[[#This Row],[Tiempo_normal (ns)]]&lt;$D$509)</f>
        <v>0</v>
      </c>
      <c r="U311" s="7">
        <v>308</v>
      </c>
      <c r="V311" t="b">
        <f>OR(Tabla310[[#This Row],[Tiempo_lineal (ns)]]&gt;$F$508,Tabla310[[#This Row],[Tiempo_lineal (ns)]]&lt;$F$509)</f>
        <v>0</v>
      </c>
      <c r="W311" t="b">
        <f>OR(Tabla310[[#This Row],[Tiempo_normal (ns)]]&gt;$G$508,Tabla310[[#This Row],[Tiempo_normal (ns)]]&lt;$G$509)</f>
        <v>0</v>
      </c>
      <c r="X311" s="7">
        <v>308</v>
      </c>
      <c r="Y311" t="b">
        <f>OR(Tabla411[[#This Row],[Tiempo_lineal (ns)]]&gt;$I$508,Tabla411[[#This Row],[Tiempo_lineal (ns)]]&lt;$I$509)</f>
        <v>0</v>
      </c>
      <c r="Z311" t="b">
        <f>OR(Tabla411[[#This Row],[Tiempo_normal (ns)]]&gt;$J$508,Tabla411[[#This Row],[Tiempo_normal (ns)]]&lt;$J$509)</f>
        <v>0</v>
      </c>
      <c r="AA311" s="7">
        <v>308</v>
      </c>
      <c r="AB311" t="b">
        <f>OR(Tabla512[[#This Row],[Tiempo_lineal (ns)]]&gt;$L$508,Tabla512[[#This Row],[Tiempo_lineal (ns)]]&lt;$L$509)</f>
        <v>0</v>
      </c>
      <c r="AC311" t="b">
        <f>OR(Tabla512[[#This Row],[Tiempo_normal (ns)]]&gt;$M$508,Tabla512[[#This Row],[Tiempo_normal (ns)]]&lt;$M$509)</f>
        <v>0</v>
      </c>
      <c r="AD311" s="7">
        <v>308</v>
      </c>
      <c r="AE311" t="b">
        <f>OR(Tabla613[[#This Row],[Tiempo_lineal (ns)]]&gt;$O$508,Tabla613[[#This Row],[Tiempo_lineal (ns)]]&lt;$O$509)</f>
        <v>0</v>
      </c>
      <c r="AF311" s="6" t="b">
        <f>OR(Tabla613[[#This Row],[Tiempo_normal (ns)]]&gt;$P$508,Tabla613[[#This Row],[Tiempo_normal (ns)]]&lt;$P$509)</f>
        <v>0</v>
      </c>
    </row>
    <row r="312" spans="2:32" x14ac:dyDescent="0.3">
      <c r="B312">
        <v>309</v>
      </c>
      <c r="C312">
        <v>3095</v>
      </c>
      <c r="D312">
        <v>888</v>
      </c>
      <c r="E312">
        <v>309</v>
      </c>
      <c r="F312">
        <v>4350</v>
      </c>
      <c r="G312">
        <v>2305</v>
      </c>
      <c r="H312">
        <v>309</v>
      </c>
      <c r="I312">
        <v>6961</v>
      </c>
      <c r="J312">
        <v>7339</v>
      </c>
      <c r="K312">
        <v>309</v>
      </c>
      <c r="L312">
        <v>11571</v>
      </c>
      <c r="M312">
        <v>6498</v>
      </c>
      <c r="N312">
        <v>309</v>
      </c>
      <c r="O312">
        <v>11743</v>
      </c>
      <c r="P312">
        <v>5634</v>
      </c>
      <c r="R312" s="5">
        <v>309</v>
      </c>
      <c r="S312" t="b">
        <f>OR(Tabla19[[#This Row],[Tiempo_lineal (ns)]]&gt;$C$508,Tabla19[[#This Row],[Tiempo_lineal (ns)]]&lt;$C$509)</f>
        <v>0</v>
      </c>
      <c r="T312" t="b">
        <f>OR(Tabla19[[#This Row],[Tiempo_normal (ns)]]&gt;$D$508,Tabla19[[#This Row],[Tiempo_normal (ns)]]&lt;$D$509)</f>
        <v>0</v>
      </c>
      <c r="U312" s="5">
        <v>309</v>
      </c>
      <c r="V312" t="b">
        <f>OR(Tabla310[[#This Row],[Tiempo_lineal (ns)]]&gt;$F$508,Tabla310[[#This Row],[Tiempo_lineal (ns)]]&lt;$F$509)</f>
        <v>0</v>
      </c>
      <c r="W312" t="b">
        <f>OR(Tabla310[[#This Row],[Tiempo_normal (ns)]]&gt;$G$508,Tabla310[[#This Row],[Tiempo_normal (ns)]]&lt;$G$509)</f>
        <v>0</v>
      </c>
      <c r="X312" s="5">
        <v>309</v>
      </c>
      <c r="Y312" t="b">
        <f>OR(Tabla411[[#This Row],[Tiempo_lineal (ns)]]&gt;$I$508,Tabla411[[#This Row],[Tiempo_lineal (ns)]]&lt;$I$509)</f>
        <v>0</v>
      </c>
      <c r="Z312" t="b">
        <f>OR(Tabla411[[#This Row],[Tiempo_normal (ns)]]&gt;$J$508,Tabla411[[#This Row],[Tiempo_normal (ns)]]&lt;$J$509)</f>
        <v>0</v>
      </c>
      <c r="AA312" s="5">
        <v>309</v>
      </c>
      <c r="AB312" t="b">
        <f>OR(Tabla512[[#This Row],[Tiempo_lineal (ns)]]&gt;$L$508,Tabla512[[#This Row],[Tiempo_lineal (ns)]]&lt;$L$509)</f>
        <v>0</v>
      </c>
      <c r="AC312" t="b">
        <f>OR(Tabla512[[#This Row],[Tiempo_normal (ns)]]&gt;$M$508,Tabla512[[#This Row],[Tiempo_normal (ns)]]&lt;$M$509)</f>
        <v>0</v>
      </c>
      <c r="AD312" s="5">
        <v>309</v>
      </c>
      <c r="AE312" t="b">
        <f>OR(Tabla613[[#This Row],[Tiempo_lineal (ns)]]&gt;$O$508,Tabla613[[#This Row],[Tiempo_lineal (ns)]]&lt;$O$509)</f>
        <v>0</v>
      </c>
      <c r="AF312" s="6" t="b">
        <f>OR(Tabla613[[#This Row],[Tiempo_normal (ns)]]&gt;$P$508,Tabla613[[#This Row],[Tiempo_normal (ns)]]&lt;$P$509)</f>
        <v>0</v>
      </c>
    </row>
    <row r="313" spans="2:32" x14ac:dyDescent="0.3">
      <c r="B313">
        <v>310</v>
      </c>
      <c r="C313">
        <v>2861</v>
      </c>
      <c r="D313">
        <v>2150</v>
      </c>
      <c r="E313">
        <v>310</v>
      </c>
      <c r="F313">
        <v>4642</v>
      </c>
      <c r="G313">
        <v>1265</v>
      </c>
      <c r="H313">
        <v>310</v>
      </c>
      <c r="I313">
        <v>7571</v>
      </c>
      <c r="J313">
        <v>4487</v>
      </c>
      <c r="K313">
        <v>310</v>
      </c>
      <c r="L313">
        <v>11057</v>
      </c>
      <c r="M313">
        <v>6289</v>
      </c>
      <c r="N313">
        <v>310</v>
      </c>
      <c r="O313">
        <v>26883</v>
      </c>
      <c r="P313">
        <v>5783</v>
      </c>
      <c r="R313" s="7">
        <v>310</v>
      </c>
      <c r="S313" t="b">
        <f>OR(Tabla19[[#This Row],[Tiempo_lineal (ns)]]&gt;$C$508,Tabla19[[#This Row],[Tiempo_lineal (ns)]]&lt;$C$509)</f>
        <v>0</v>
      </c>
      <c r="T313" t="b">
        <f>OR(Tabla19[[#This Row],[Tiempo_normal (ns)]]&gt;$D$508,Tabla19[[#This Row],[Tiempo_normal (ns)]]&lt;$D$509)</f>
        <v>0</v>
      </c>
      <c r="U313" s="7">
        <v>310</v>
      </c>
      <c r="V313" t="b">
        <f>OR(Tabla310[[#This Row],[Tiempo_lineal (ns)]]&gt;$F$508,Tabla310[[#This Row],[Tiempo_lineal (ns)]]&lt;$F$509)</f>
        <v>0</v>
      </c>
      <c r="W313" t="b">
        <f>OR(Tabla310[[#This Row],[Tiempo_normal (ns)]]&gt;$G$508,Tabla310[[#This Row],[Tiempo_normal (ns)]]&lt;$G$509)</f>
        <v>0</v>
      </c>
      <c r="X313" s="7">
        <v>310</v>
      </c>
      <c r="Y313" t="b">
        <f>OR(Tabla411[[#This Row],[Tiempo_lineal (ns)]]&gt;$I$508,Tabla411[[#This Row],[Tiempo_lineal (ns)]]&lt;$I$509)</f>
        <v>0</v>
      </c>
      <c r="Z313" t="b">
        <f>OR(Tabla411[[#This Row],[Tiempo_normal (ns)]]&gt;$J$508,Tabla411[[#This Row],[Tiempo_normal (ns)]]&lt;$J$509)</f>
        <v>0</v>
      </c>
      <c r="AA313" s="7">
        <v>310</v>
      </c>
      <c r="AB313" t="b">
        <f>OR(Tabla512[[#This Row],[Tiempo_lineal (ns)]]&gt;$L$508,Tabla512[[#This Row],[Tiempo_lineal (ns)]]&lt;$L$509)</f>
        <v>0</v>
      </c>
      <c r="AC313" t="b">
        <f>OR(Tabla512[[#This Row],[Tiempo_normal (ns)]]&gt;$M$508,Tabla512[[#This Row],[Tiempo_normal (ns)]]&lt;$M$509)</f>
        <v>0</v>
      </c>
      <c r="AD313" s="7">
        <v>310</v>
      </c>
      <c r="AE313" t="b">
        <f>OR(Tabla613[[#This Row],[Tiempo_lineal (ns)]]&gt;$O$508,Tabla613[[#This Row],[Tiempo_lineal (ns)]]&lt;$O$509)</f>
        <v>1</v>
      </c>
      <c r="AF313" s="6" t="b">
        <f>OR(Tabla613[[#This Row],[Tiempo_normal (ns)]]&gt;$P$508,Tabla613[[#This Row],[Tiempo_normal (ns)]]&lt;$P$509)</f>
        <v>0</v>
      </c>
    </row>
    <row r="314" spans="2:32" x14ac:dyDescent="0.3">
      <c r="B314">
        <v>311</v>
      </c>
      <c r="C314">
        <v>4684</v>
      </c>
      <c r="D314">
        <v>1847</v>
      </c>
      <c r="E314">
        <v>311</v>
      </c>
      <c r="F314">
        <v>3724</v>
      </c>
      <c r="G314">
        <v>1925</v>
      </c>
      <c r="H314">
        <v>311</v>
      </c>
      <c r="I314">
        <v>7563</v>
      </c>
      <c r="J314">
        <v>7366</v>
      </c>
      <c r="K314">
        <v>311</v>
      </c>
      <c r="L314">
        <v>13369</v>
      </c>
      <c r="M314">
        <v>10541</v>
      </c>
      <c r="N314">
        <v>311</v>
      </c>
      <c r="O314">
        <v>11703</v>
      </c>
      <c r="P314">
        <v>8976</v>
      </c>
      <c r="R314" s="5">
        <v>311</v>
      </c>
      <c r="S314" t="b">
        <f>OR(Tabla19[[#This Row],[Tiempo_lineal (ns)]]&gt;$C$508,Tabla19[[#This Row],[Tiempo_lineal (ns)]]&lt;$C$509)</f>
        <v>0</v>
      </c>
      <c r="T314" t="b">
        <f>OR(Tabla19[[#This Row],[Tiempo_normal (ns)]]&gt;$D$508,Tabla19[[#This Row],[Tiempo_normal (ns)]]&lt;$D$509)</f>
        <v>0</v>
      </c>
      <c r="U314" s="5">
        <v>311</v>
      </c>
      <c r="V314" t="b">
        <f>OR(Tabla310[[#This Row],[Tiempo_lineal (ns)]]&gt;$F$508,Tabla310[[#This Row],[Tiempo_lineal (ns)]]&lt;$F$509)</f>
        <v>0</v>
      </c>
      <c r="W314" t="b">
        <f>OR(Tabla310[[#This Row],[Tiempo_normal (ns)]]&gt;$G$508,Tabla310[[#This Row],[Tiempo_normal (ns)]]&lt;$G$509)</f>
        <v>0</v>
      </c>
      <c r="X314" s="5">
        <v>311</v>
      </c>
      <c r="Y314" t="b">
        <f>OR(Tabla411[[#This Row],[Tiempo_lineal (ns)]]&gt;$I$508,Tabla411[[#This Row],[Tiempo_lineal (ns)]]&lt;$I$509)</f>
        <v>0</v>
      </c>
      <c r="Z314" t="b">
        <f>OR(Tabla411[[#This Row],[Tiempo_normal (ns)]]&gt;$J$508,Tabla411[[#This Row],[Tiempo_normal (ns)]]&lt;$J$509)</f>
        <v>0</v>
      </c>
      <c r="AA314" s="5">
        <v>311</v>
      </c>
      <c r="AB314" t="b">
        <f>OR(Tabla512[[#This Row],[Tiempo_lineal (ns)]]&gt;$L$508,Tabla512[[#This Row],[Tiempo_lineal (ns)]]&lt;$L$509)</f>
        <v>0</v>
      </c>
      <c r="AC314" t="b">
        <f>OR(Tabla512[[#This Row],[Tiempo_normal (ns)]]&gt;$M$508,Tabla512[[#This Row],[Tiempo_normal (ns)]]&lt;$M$509)</f>
        <v>0</v>
      </c>
      <c r="AD314" s="5">
        <v>311</v>
      </c>
      <c r="AE314" t="b">
        <f>OR(Tabla613[[#This Row],[Tiempo_lineal (ns)]]&gt;$O$508,Tabla613[[#This Row],[Tiempo_lineal (ns)]]&lt;$O$509)</f>
        <v>0</v>
      </c>
      <c r="AF314" s="6" t="b">
        <f>OR(Tabla613[[#This Row],[Tiempo_normal (ns)]]&gt;$P$508,Tabla613[[#This Row],[Tiempo_normal (ns)]]&lt;$P$509)</f>
        <v>0</v>
      </c>
    </row>
    <row r="315" spans="2:32" x14ac:dyDescent="0.3">
      <c r="B315">
        <v>312</v>
      </c>
      <c r="C315">
        <v>3000</v>
      </c>
      <c r="D315">
        <v>1090</v>
      </c>
      <c r="E315">
        <v>312</v>
      </c>
      <c r="F315">
        <v>5294</v>
      </c>
      <c r="G315">
        <v>1618</v>
      </c>
      <c r="H315">
        <v>312</v>
      </c>
      <c r="I315">
        <v>6612</v>
      </c>
      <c r="J315">
        <v>5292</v>
      </c>
      <c r="K315">
        <v>312</v>
      </c>
      <c r="L315">
        <v>11075</v>
      </c>
      <c r="M315">
        <v>8555</v>
      </c>
      <c r="N315">
        <v>312</v>
      </c>
      <c r="O315">
        <v>9697</v>
      </c>
      <c r="P315">
        <v>12555</v>
      </c>
      <c r="R315" s="7">
        <v>312</v>
      </c>
      <c r="S315" t="b">
        <f>OR(Tabla19[[#This Row],[Tiempo_lineal (ns)]]&gt;$C$508,Tabla19[[#This Row],[Tiempo_lineal (ns)]]&lt;$C$509)</f>
        <v>0</v>
      </c>
      <c r="T315" t="b">
        <f>OR(Tabla19[[#This Row],[Tiempo_normal (ns)]]&gt;$D$508,Tabla19[[#This Row],[Tiempo_normal (ns)]]&lt;$D$509)</f>
        <v>0</v>
      </c>
      <c r="U315" s="7">
        <v>312</v>
      </c>
      <c r="V315" t="b">
        <f>OR(Tabla310[[#This Row],[Tiempo_lineal (ns)]]&gt;$F$508,Tabla310[[#This Row],[Tiempo_lineal (ns)]]&lt;$F$509)</f>
        <v>0</v>
      </c>
      <c r="W315" t="b">
        <f>OR(Tabla310[[#This Row],[Tiempo_normal (ns)]]&gt;$G$508,Tabla310[[#This Row],[Tiempo_normal (ns)]]&lt;$G$509)</f>
        <v>0</v>
      </c>
      <c r="X315" s="7">
        <v>312</v>
      </c>
      <c r="Y315" t="b">
        <f>OR(Tabla411[[#This Row],[Tiempo_lineal (ns)]]&gt;$I$508,Tabla411[[#This Row],[Tiempo_lineal (ns)]]&lt;$I$509)</f>
        <v>0</v>
      </c>
      <c r="Z315" t="b">
        <f>OR(Tabla411[[#This Row],[Tiempo_normal (ns)]]&gt;$J$508,Tabla411[[#This Row],[Tiempo_normal (ns)]]&lt;$J$509)</f>
        <v>0</v>
      </c>
      <c r="AA315" s="7">
        <v>312</v>
      </c>
      <c r="AB315" t="b">
        <f>OR(Tabla512[[#This Row],[Tiempo_lineal (ns)]]&gt;$L$508,Tabla512[[#This Row],[Tiempo_lineal (ns)]]&lt;$L$509)</f>
        <v>0</v>
      </c>
      <c r="AC315" t="b">
        <f>OR(Tabla512[[#This Row],[Tiempo_normal (ns)]]&gt;$M$508,Tabla512[[#This Row],[Tiempo_normal (ns)]]&lt;$M$509)</f>
        <v>0</v>
      </c>
      <c r="AD315" s="7">
        <v>312</v>
      </c>
      <c r="AE315" t="b">
        <f>OR(Tabla613[[#This Row],[Tiempo_lineal (ns)]]&gt;$O$508,Tabla613[[#This Row],[Tiempo_lineal (ns)]]&lt;$O$509)</f>
        <v>0</v>
      </c>
      <c r="AF315" s="6" t="b">
        <f>OR(Tabla613[[#This Row],[Tiempo_normal (ns)]]&gt;$P$508,Tabla613[[#This Row],[Tiempo_normal (ns)]]&lt;$P$509)</f>
        <v>1</v>
      </c>
    </row>
    <row r="316" spans="2:32" x14ac:dyDescent="0.3">
      <c r="B316">
        <v>313</v>
      </c>
      <c r="C316">
        <v>2808</v>
      </c>
      <c r="D316">
        <v>1061</v>
      </c>
      <c r="E316">
        <v>313</v>
      </c>
      <c r="F316">
        <v>4662</v>
      </c>
      <c r="G316">
        <v>1929</v>
      </c>
      <c r="H316">
        <v>313</v>
      </c>
      <c r="I316">
        <v>6883</v>
      </c>
      <c r="J316">
        <v>4580</v>
      </c>
      <c r="K316">
        <v>313</v>
      </c>
      <c r="L316">
        <v>8636</v>
      </c>
      <c r="M316">
        <v>6172</v>
      </c>
      <c r="N316">
        <v>313</v>
      </c>
      <c r="O316">
        <v>10500</v>
      </c>
      <c r="P316">
        <v>6024</v>
      </c>
      <c r="R316" s="5">
        <v>313</v>
      </c>
      <c r="S316" t="b">
        <f>OR(Tabla19[[#This Row],[Tiempo_lineal (ns)]]&gt;$C$508,Tabla19[[#This Row],[Tiempo_lineal (ns)]]&lt;$C$509)</f>
        <v>0</v>
      </c>
      <c r="T316" t="b">
        <f>OR(Tabla19[[#This Row],[Tiempo_normal (ns)]]&gt;$D$508,Tabla19[[#This Row],[Tiempo_normal (ns)]]&lt;$D$509)</f>
        <v>0</v>
      </c>
      <c r="U316" s="5">
        <v>313</v>
      </c>
      <c r="V316" t="b">
        <f>OR(Tabla310[[#This Row],[Tiempo_lineal (ns)]]&gt;$F$508,Tabla310[[#This Row],[Tiempo_lineal (ns)]]&lt;$F$509)</f>
        <v>0</v>
      </c>
      <c r="W316" t="b">
        <f>OR(Tabla310[[#This Row],[Tiempo_normal (ns)]]&gt;$G$508,Tabla310[[#This Row],[Tiempo_normal (ns)]]&lt;$G$509)</f>
        <v>0</v>
      </c>
      <c r="X316" s="5">
        <v>313</v>
      </c>
      <c r="Y316" t="b">
        <f>OR(Tabla411[[#This Row],[Tiempo_lineal (ns)]]&gt;$I$508,Tabla411[[#This Row],[Tiempo_lineal (ns)]]&lt;$I$509)</f>
        <v>0</v>
      </c>
      <c r="Z316" t="b">
        <f>OR(Tabla411[[#This Row],[Tiempo_normal (ns)]]&gt;$J$508,Tabla411[[#This Row],[Tiempo_normal (ns)]]&lt;$J$509)</f>
        <v>0</v>
      </c>
      <c r="AA316" s="5">
        <v>313</v>
      </c>
      <c r="AB316" t="b">
        <f>OR(Tabla512[[#This Row],[Tiempo_lineal (ns)]]&gt;$L$508,Tabla512[[#This Row],[Tiempo_lineal (ns)]]&lt;$L$509)</f>
        <v>0</v>
      </c>
      <c r="AC316" t="b">
        <f>OR(Tabla512[[#This Row],[Tiempo_normal (ns)]]&gt;$M$508,Tabla512[[#This Row],[Tiempo_normal (ns)]]&lt;$M$509)</f>
        <v>0</v>
      </c>
      <c r="AD316" s="5">
        <v>313</v>
      </c>
      <c r="AE316" t="b">
        <f>OR(Tabla613[[#This Row],[Tiempo_lineal (ns)]]&gt;$O$508,Tabla613[[#This Row],[Tiempo_lineal (ns)]]&lt;$O$509)</f>
        <v>0</v>
      </c>
      <c r="AF316" s="6" t="b">
        <f>OR(Tabla613[[#This Row],[Tiempo_normal (ns)]]&gt;$P$508,Tabla613[[#This Row],[Tiempo_normal (ns)]]&lt;$P$509)</f>
        <v>0</v>
      </c>
    </row>
    <row r="317" spans="2:32" x14ac:dyDescent="0.3">
      <c r="B317">
        <v>314</v>
      </c>
      <c r="C317">
        <v>2661</v>
      </c>
      <c r="D317">
        <v>1657</v>
      </c>
      <c r="E317">
        <v>314</v>
      </c>
      <c r="F317">
        <v>4874</v>
      </c>
      <c r="G317">
        <v>2468</v>
      </c>
      <c r="H317">
        <v>314</v>
      </c>
      <c r="I317">
        <v>7635</v>
      </c>
      <c r="J317">
        <v>5030</v>
      </c>
      <c r="K317">
        <v>314</v>
      </c>
      <c r="L317">
        <v>11154</v>
      </c>
      <c r="M317">
        <v>6823</v>
      </c>
      <c r="N317">
        <v>314</v>
      </c>
      <c r="O317">
        <v>21434</v>
      </c>
      <c r="P317">
        <v>7944</v>
      </c>
      <c r="R317" s="7">
        <v>314</v>
      </c>
      <c r="S317" t="b">
        <f>OR(Tabla19[[#This Row],[Tiempo_lineal (ns)]]&gt;$C$508,Tabla19[[#This Row],[Tiempo_lineal (ns)]]&lt;$C$509)</f>
        <v>0</v>
      </c>
      <c r="T317" t="b">
        <f>OR(Tabla19[[#This Row],[Tiempo_normal (ns)]]&gt;$D$508,Tabla19[[#This Row],[Tiempo_normal (ns)]]&lt;$D$509)</f>
        <v>0</v>
      </c>
      <c r="U317" s="7">
        <v>314</v>
      </c>
      <c r="V317" t="b">
        <f>OR(Tabla310[[#This Row],[Tiempo_lineal (ns)]]&gt;$F$508,Tabla310[[#This Row],[Tiempo_lineal (ns)]]&lt;$F$509)</f>
        <v>0</v>
      </c>
      <c r="W317" t="b">
        <f>OR(Tabla310[[#This Row],[Tiempo_normal (ns)]]&gt;$G$508,Tabla310[[#This Row],[Tiempo_normal (ns)]]&lt;$G$509)</f>
        <v>0</v>
      </c>
      <c r="X317" s="7">
        <v>314</v>
      </c>
      <c r="Y317" t="b">
        <f>OR(Tabla411[[#This Row],[Tiempo_lineal (ns)]]&gt;$I$508,Tabla411[[#This Row],[Tiempo_lineal (ns)]]&lt;$I$509)</f>
        <v>0</v>
      </c>
      <c r="Z317" t="b">
        <f>OR(Tabla411[[#This Row],[Tiempo_normal (ns)]]&gt;$J$508,Tabla411[[#This Row],[Tiempo_normal (ns)]]&lt;$J$509)</f>
        <v>0</v>
      </c>
      <c r="AA317" s="7">
        <v>314</v>
      </c>
      <c r="AB317" t="b">
        <f>OR(Tabla512[[#This Row],[Tiempo_lineal (ns)]]&gt;$L$508,Tabla512[[#This Row],[Tiempo_lineal (ns)]]&lt;$L$509)</f>
        <v>0</v>
      </c>
      <c r="AC317" t="b">
        <f>OR(Tabla512[[#This Row],[Tiempo_normal (ns)]]&gt;$M$508,Tabla512[[#This Row],[Tiempo_normal (ns)]]&lt;$M$509)</f>
        <v>0</v>
      </c>
      <c r="AD317" s="7">
        <v>314</v>
      </c>
      <c r="AE317" t="b">
        <f>OR(Tabla613[[#This Row],[Tiempo_lineal (ns)]]&gt;$O$508,Tabla613[[#This Row],[Tiempo_lineal (ns)]]&lt;$O$509)</f>
        <v>1</v>
      </c>
      <c r="AF317" s="6" t="b">
        <f>OR(Tabla613[[#This Row],[Tiempo_normal (ns)]]&gt;$P$508,Tabla613[[#This Row],[Tiempo_normal (ns)]]&lt;$P$509)</f>
        <v>0</v>
      </c>
    </row>
    <row r="318" spans="2:32" x14ac:dyDescent="0.3">
      <c r="B318">
        <v>315</v>
      </c>
      <c r="C318">
        <v>2831</v>
      </c>
      <c r="D318">
        <v>942</v>
      </c>
      <c r="E318">
        <v>315</v>
      </c>
      <c r="F318">
        <v>4053</v>
      </c>
      <c r="G318">
        <v>2506</v>
      </c>
      <c r="H318">
        <v>315</v>
      </c>
      <c r="I318">
        <v>7634</v>
      </c>
      <c r="J318">
        <v>8014</v>
      </c>
      <c r="K318">
        <v>315</v>
      </c>
      <c r="L318">
        <v>11092</v>
      </c>
      <c r="M318">
        <v>8051</v>
      </c>
      <c r="N318">
        <v>315</v>
      </c>
      <c r="O318">
        <v>10573</v>
      </c>
      <c r="P318">
        <v>7499</v>
      </c>
      <c r="R318" s="5">
        <v>315</v>
      </c>
      <c r="S318" t="b">
        <f>OR(Tabla19[[#This Row],[Tiempo_lineal (ns)]]&gt;$C$508,Tabla19[[#This Row],[Tiempo_lineal (ns)]]&lt;$C$509)</f>
        <v>0</v>
      </c>
      <c r="T318" t="b">
        <f>OR(Tabla19[[#This Row],[Tiempo_normal (ns)]]&gt;$D$508,Tabla19[[#This Row],[Tiempo_normal (ns)]]&lt;$D$509)</f>
        <v>0</v>
      </c>
      <c r="U318" s="5">
        <v>315</v>
      </c>
      <c r="V318" t="b">
        <f>OR(Tabla310[[#This Row],[Tiempo_lineal (ns)]]&gt;$F$508,Tabla310[[#This Row],[Tiempo_lineal (ns)]]&lt;$F$509)</f>
        <v>0</v>
      </c>
      <c r="W318" t="b">
        <f>OR(Tabla310[[#This Row],[Tiempo_normal (ns)]]&gt;$G$508,Tabla310[[#This Row],[Tiempo_normal (ns)]]&lt;$G$509)</f>
        <v>0</v>
      </c>
      <c r="X318" s="5">
        <v>315</v>
      </c>
      <c r="Y318" t="b">
        <f>OR(Tabla411[[#This Row],[Tiempo_lineal (ns)]]&gt;$I$508,Tabla411[[#This Row],[Tiempo_lineal (ns)]]&lt;$I$509)</f>
        <v>0</v>
      </c>
      <c r="Z318" t="b">
        <f>OR(Tabla411[[#This Row],[Tiempo_normal (ns)]]&gt;$J$508,Tabla411[[#This Row],[Tiempo_normal (ns)]]&lt;$J$509)</f>
        <v>0</v>
      </c>
      <c r="AA318" s="5">
        <v>315</v>
      </c>
      <c r="AB318" t="b">
        <f>OR(Tabla512[[#This Row],[Tiempo_lineal (ns)]]&gt;$L$508,Tabla512[[#This Row],[Tiempo_lineal (ns)]]&lt;$L$509)</f>
        <v>0</v>
      </c>
      <c r="AC318" t="b">
        <f>OR(Tabla512[[#This Row],[Tiempo_normal (ns)]]&gt;$M$508,Tabla512[[#This Row],[Tiempo_normal (ns)]]&lt;$M$509)</f>
        <v>0</v>
      </c>
      <c r="AD318" s="5">
        <v>315</v>
      </c>
      <c r="AE318" t="b">
        <f>OR(Tabla613[[#This Row],[Tiempo_lineal (ns)]]&gt;$O$508,Tabla613[[#This Row],[Tiempo_lineal (ns)]]&lt;$O$509)</f>
        <v>0</v>
      </c>
      <c r="AF318" s="6" t="b">
        <f>OR(Tabla613[[#This Row],[Tiempo_normal (ns)]]&gt;$P$508,Tabla613[[#This Row],[Tiempo_normal (ns)]]&lt;$P$509)</f>
        <v>0</v>
      </c>
    </row>
    <row r="319" spans="2:32" x14ac:dyDescent="0.3">
      <c r="B319">
        <v>316</v>
      </c>
      <c r="C319">
        <v>3050</v>
      </c>
      <c r="D319">
        <v>1244</v>
      </c>
      <c r="E319">
        <v>316</v>
      </c>
      <c r="F319">
        <v>4644</v>
      </c>
      <c r="G319">
        <v>1705</v>
      </c>
      <c r="H319">
        <v>316</v>
      </c>
      <c r="I319">
        <v>6745</v>
      </c>
      <c r="J319">
        <v>5013</v>
      </c>
      <c r="K319">
        <v>316</v>
      </c>
      <c r="L319">
        <v>14586</v>
      </c>
      <c r="M319">
        <v>7815</v>
      </c>
      <c r="N319">
        <v>316</v>
      </c>
      <c r="O319">
        <v>10846</v>
      </c>
      <c r="P319">
        <v>25484</v>
      </c>
      <c r="R319" s="7">
        <v>316</v>
      </c>
      <c r="S319" t="b">
        <f>OR(Tabla19[[#This Row],[Tiempo_lineal (ns)]]&gt;$C$508,Tabla19[[#This Row],[Tiempo_lineal (ns)]]&lt;$C$509)</f>
        <v>0</v>
      </c>
      <c r="T319" t="b">
        <f>OR(Tabla19[[#This Row],[Tiempo_normal (ns)]]&gt;$D$508,Tabla19[[#This Row],[Tiempo_normal (ns)]]&lt;$D$509)</f>
        <v>0</v>
      </c>
      <c r="U319" s="7">
        <v>316</v>
      </c>
      <c r="V319" t="b">
        <f>OR(Tabla310[[#This Row],[Tiempo_lineal (ns)]]&gt;$F$508,Tabla310[[#This Row],[Tiempo_lineal (ns)]]&lt;$F$509)</f>
        <v>0</v>
      </c>
      <c r="W319" t="b">
        <f>OR(Tabla310[[#This Row],[Tiempo_normal (ns)]]&gt;$G$508,Tabla310[[#This Row],[Tiempo_normal (ns)]]&lt;$G$509)</f>
        <v>0</v>
      </c>
      <c r="X319" s="7">
        <v>316</v>
      </c>
      <c r="Y319" t="b">
        <f>OR(Tabla411[[#This Row],[Tiempo_lineal (ns)]]&gt;$I$508,Tabla411[[#This Row],[Tiempo_lineal (ns)]]&lt;$I$509)</f>
        <v>0</v>
      </c>
      <c r="Z319" t="b">
        <f>OR(Tabla411[[#This Row],[Tiempo_normal (ns)]]&gt;$J$508,Tabla411[[#This Row],[Tiempo_normal (ns)]]&lt;$J$509)</f>
        <v>0</v>
      </c>
      <c r="AA319" s="7">
        <v>316</v>
      </c>
      <c r="AB319" t="b">
        <f>OR(Tabla512[[#This Row],[Tiempo_lineal (ns)]]&gt;$L$508,Tabla512[[#This Row],[Tiempo_lineal (ns)]]&lt;$L$509)</f>
        <v>0</v>
      </c>
      <c r="AC319" t="b">
        <f>OR(Tabla512[[#This Row],[Tiempo_normal (ns)]]&gt;$M$508,Tabla512[[#This Row],[Tiempo_normal (ns)]]&lt;$M$509)</f>
        <v>0</v>
      </c>
      <c r="AD319" s="7">
        <v>316</v>
      </c>
      <c r="AE319" t="b">
        <f>OR(Tabla613[[#This Row],[Tiempo_lineal (ns)]]&gt;$O$508,Tabla613[[#This Row],[Tiempo_lineal (ns)]]&lt;$O$509)</f>
        <v>0</v>
      </c>
      <c r="AF319" s="6" t="b">
        <f>OR(Tabla613[[#This Row],[Tiempo_normal (ns)]]&gt;$P$508,Tabla613[[#This Row],[Tiempo_normal (ns)]]&lt;$P$509)</f>
        <v>1</v>
      </c>
    </row>
    <row r="320" spans="2:32" x14ac:dyDescent="0.3">
      <c r="B320">
        <v>317</v>
      </c>
      <c r="C320">
        <v>2825</v>
      </c>
      <c r="D320">
        <v>1121</v>
      </c>
      <c r="E320">
        <v>317</v>
      </c>
      <c r="F320">
        <v>3996</v>
      </c>
      <c r="G320">
        <v>4486</v>
      </c>
      <c r="H320">
        <v>317</v>
      </c>
      <c r="I320">
        <v>6770</v>
      </c>
      <c r="J320">
        <v>4638</v>
      </c>
      <c r="K320">
        <v>317</v>
      </c>
      <c r="L320">
        <v>11218</v>
      </c>
      <c r="M320">
        <v>7446</v>
      </c>
      <c r="N320">
        <v>317</v>
      </c>
      <c r="O320">
        <v>13291</v>
      </c>
      <c r="P320">
        <v>6687</v>
      </c>
      <c r="R320" s="5">
        <v>317</v>
      </c>
      <c r="S320" t="b">
        <f>OR(Tabla19[[#This Row],[Tiempo_lineal (ns)]]&gt;$C$508,Tabla19[[#This Row],[Tiempo_lineal (ns)]]&lt;$C$509)</f>
        <v>0</v>
      </c>
      <c r="T320" t="b">
        <f>OR(Tabla19[[#This Row],[Tiempo_normal (ns)]]&gt;$D$508,Tabla19[[#This Row],[Tiempo_normal (ns)]]&lt;$D$509)</f>
        <v>0</v>
      </c>
      <c r="U320" s="5">
        <v>317</v>
      </c>
      <c r="V320" t="b">
        <f>OR(Tabla310[[#This Row],[Tiempo_lineal (ns)]]&gt;$F$508,Tabla310[[#This Row],[Tiempo_lineal (ns)]]&lt;$F$509)</f>
        <v>0</v>
      </c>
      <c r="W320" t="b">
        <f>OR(Tabla310[[#This Row],[Tiempo_normal (ns)]]&gt;$G$508,Tabla310[[#This Row],[Tiempo_normal (ns)]]&lt;$G$509)</f>
        <v>0</v>
      </c>
      <c r="X320" s="5">
        <v>317</v>
      </c>
      <c r="Y320" t="b">
        <f>OR(Tabla411[[#This Row],[Tiempo_lineal (ns)]]&gt;$I$508,Tabla411[[#This Row],[Tiempo_lineal (ns)]]&lt;$I$509)</f>
        <v>0</v>
      </c>
      <c r="Z320" t="b">
        <f>OR(Tabla411[[#This Row],[Tiempo_normal (ns)]]&gt;$J$508,Tabla411[[#This Row],[Tiempo_normal (ns)]]&lt;$J$509)</f>
        <v>0</v>
      </c>
      <c r="AA320" s="5">
        <v>317</v>
      </c>
      <c r="AB320" t="b">
        <f>OR(Tabla512[[#This Row],[Tiempo_lineal (ns)]]&gt;$L$508,Tabla512[[#This Row],[Tiempo_lineal (ns)]]&lt;$L$509)</f>
        <v>0</v>
      </c>
      <c r="AC320" t="b">
        <f>OR(Tabla512[[#This Row],[Tiempo_normal (ns)]]&gt;$M$508,Tabla512[[#This Row],[Tiempo_normal (ns)]]&lt;$M$509)</f>
        <v>0</v>
      </c>
      <c r="AD320" s="5">
        <v>317</v>
      </c>
      <c r="AE320" t="b">
        <f>OR(Tabla613[[#This Row],[Tiempo_lineal (ns)]]&gt;$O$508,Tabla613[[#This Row],[Tiempo_lineal (ns)]]&lt;$O$509)</f>
        <v>0</v>
      </c>
      <c r="AF320" s="6" t="b">
        <f>OR(Tabla613[[#This Row],[Tiempo_normal (ns)]]&gt;$P$508,Tabla613[[#This Row],[Tiempo_normal (ns)]]&lt;$P$509)</f>
        <v>0</v>
      </c>
    </row>
    <row r="321" spans="2:32" x14ac:dyDescent="0.3">
      <c r="B321">
        <v>318</v>
      </c>
      <c r="C321">
        <v>2919</v>
      </c>
      <c r="D321">
        <v>826</v>
      </c>
      <c r="E321">
        <v>318</v>
      </c>
      <c r="F321">
        <v>9445</v>
      </c>
      <c r="G321">
        <v>3678</v>
      </c>
      <c r="H321">
        <v>318</v>
      </c>
      <c r="I321">
        <v>6683</v>
      </c>
      <c r="J321">
        <v>5285</v>
      </c>
      <c r="K321">
        <v>318</v>
      </c>
      <c r="L321">
        <v>9706</v>
      </c>
      <c r="M321">
        <v>8233</v>
      </c>
      <c r="N321">
        <v>318</v>
      </c>
      <c r="O321">
        <v>11879</v>
      </c>
      <c r="P321">
        <v>7662</v>
      </c>
      <c r="R321" s="7">
        <v>318</v>
      </c>
      <c r="S321" t="b">
        <f>OR(Tabla19[[#This Row],[Tiempo_lineal (ns)]]&gt;$C$508,Tabla19[[#This Row],[Tiempo_lineal (ns)]]&lt;$C$509)</f>
        <v>0</v>
      </c>
      <c r="T321" t="b">
        <f>OR(Tabla19[[#This Row],[Tiempo_normal (ns)]]&gt;$D$508,Tabla19[[#This Row],[Tiempo_normal (ns)]]&lt;$D$509)</f>
        <v>0</v>
      </c>
      <c r="U321" s="7">
        <v>318</v>
      </c>
      <c r="V321" t="b">
        <f>OR(Tabla310[[#This Row],[Tiempo_lineal (ns)]]&gt;$F$508,Tabla310[[#This Row],[Tiempo_lineal (ns)]]&lt;$F$509)</f>
        <v>1</v>
      </c>
      <c r="W321" t="b">
        <f>OR(Tabla310[[#This Row],[Tiempo_normal (ns)]]&gt;$G$508,Tabla310[[#This Row],[Tiempo_normal (ns)]]&lt;$G$509)</f>
        <v>0</v>
      </c>
      <c r="X321" s="7">
        <v>318</v>
      </c>
      <c r="Y321" t="b">
        <f>OR(Tabla411[[#This Row],[Tiempo_lineal (ns)]]&gt;$I$508,Tabla411[[#This Row],[Tiempo_lineal (ns)]]&lt;$I$509)</f>
        <v>0</v>
      </c>
      <c r="Z321" t="b">
        <f>OR(Tabla411[[#This Row],[Tiempo_normal (ns)]]&gt;$J$508,Tabla411[[#This Row],[Tiempo_normal (ns)]]&lt;$J$509)</f>
        <v>0</v>
      </c>
      <c r="AA321" s="7">
        <v>318</v>
      </c>
      <c r="AB321" t="b">
        <f>OR(Tabla512[[#This Row],[Tiempo_lineal (ns)]]&gt;$L$508,Tabla512[[#This Row],[Tiempo_lineal (ns)]]&lt;$L$509)</f>
        <v>0</v>
      </c>
      <c r="AC321" t="b">
        <f>OR(Tabla512[[#This Row],[Tiempo_normal (ns)]]&gt;$M$508,Tabla512[[#This Row],[Tiempo_normal (ns)]]&lt;$M$509)</f>
        <v>0</v>
      </c>
      <c r="AD321" s="7">
        <v>318</v>
      </c>
      <c r="AE321" t="b">
        <f>OR(Tabla613[[#This Row],[Tiempo_lineal (ns)]]&gt;$O$508,Tabla613[[#This Row],[Tiempo_lineal (ns)]]&lt;$O$509)</f>
        <v>0</v>
      </c>
      <c r="AF321" s="6" t="b">
        <f>OR(Tabla613[[#This Row],[Tiempo_normal (ns)]]&gt;$P$508,Tabla613[[#This Row],[Tiempo_normal (ns)]]&lt;$P$509)</f>
        <v>0</v>
      </c>
    </row>
    <row r="322" spans="2:32" x14ac:dyDescent="0.3">
      <c r="B322">
        <v>319</v>
      </c>
      <c r="C322">
        <v>2661</v>
      </c>
      <c r="D322">
        <v>812</v>
      </c>
      <c r="E322">
        <v>319</v>
      </c>
      <c r="F322">
        <v>6011</v>
      </c>
      <c r="G322">
        <v>1454</v>
      </c>
      <c r="H322">
        <v>319</v>
      </c>
      <c r="I322">
        <v>7628</v>
      </c>
      <c r="J322">
        <v>6654</v>
      </c>
      <c r="K322">
        <v>319</v>
      </c>
      <c r="L322">
        <v>13376</v>
      </c>
      <c r="M322">
        <v>7907</v>
      </c>
      <c r="N322">
        <v>319</v>
      </c>
      <c r="O322">
        <v>10330</v>
      </c>
      <c r="P322">
        <v>5820</v>
      </c>
      <c r="R322" s="5">
        <v>319</v>
      </c>
      <c r="S322" t="b">
        <f>OR(Tabla19[[#This Row],[Tiempo_lineal (ns)]]&gt;$C$508,Tabla19[[#This Row],[Tiempo_lineal (ns)]]&lt;$C$509)</f>
        <v>0</v>
      </c>
      <c r="T322" t="b">
        <f>OR(Tabla19[[#This Row],[Tiempo_normal (ns)]]&gt;$D$508,Tabla19[[#This Row],[Tiempo_normal (ns)]]&lt;$D$509)</f>
        <v>0</v>
      </c>
      <c r="U322" s="5">
        <v>319</v>
      </c>
      <c r="V322" t="b">
        <f>OR(Tabla310[[#This Row],[Tiempo_lineal (ns)]]&gt;$F$508,Tabla310[[#This Row],[Tiempo_lineal (ns)]]&lt;$F$509)</f>
        <v>0</v>
      </c>
      <c r="W322" t="b">
        <f>OR(Tabla310[[#This Row],[Tiempo_normal (ns)]]&gt;$G$508,Tabla310[[#This Row],[Tiempo_normal (ns)]]&lt;$G$509)</f>
        <v>0</v>
      </c>
      <c r="X322" s="5">
        <v>319</v>
      </c>
      <c r="Y322" t="b">
        <f>OR(Tabla411[[#This Row],[Tiempo_lineal (ns)]]&gt;$I$508,Tabla411[[#This Row],[Tiempo_lineal (ns)]]&lt;$I$509)</f>
        <v>0</v>
      </c>
      <c r="Z322" t="b">
        <f>OR(Tabla411[[#This Row],[Tiempo_normal (ns)]]&gt;$J$508,Tabla411[[#This Row],[Tiempo_normal (ns)]]&lt;$J$509)</f>
        <v>0</v>
      </c>
      <c r="AA322" s="5">
        <v>319</v>
      </c>
      <c r="AB322" t="b">
        <f>OR(Tabla512[[#This Row],[Tiempo_lineal (ns)]]&gt;$L$508,Tabla512[[#This Row],[Tiempo_lineal (ns)]]&lt;$L$509)</f>
        <v>0</v>
      </c>
      <c r="AC322" t="b">
        <f>OR(Tabla512[[#This Row],[Tiempo_normal (ns)]]&gt;$M$508,Tabla512[[#This Row],[Tiempo_normal (ns)]]&lt;$M$509)</f>
        <v>0</v>
      </c>
      <c r="AD322" s="5">
        <v>319</v>
      </c>
      <c r="AE322" t="b">
        <f>OR(Tabla613[[#This Row],[Tiempo_lineal (ns)]]&gt;$O$508,Tabla613[[#This Row],[Tiempo_lineal (ns)]]&lt;$O$509)</f>
        <v>0</v>
      </c>
      <c r="AF322" s="6" t="b">
        <f>OR(Tabla613[[#This Row],[Tiempo_normal (ns)]]&gt;$P$508,Tabla613[[#This Row],[Tiempo_normal (ns)]]&lt;$P$509)</f>
        <v>0</v>
      </c>
    </row>
    <row r="323" spans="2:32" x14ac:dyDescent="0.3">
      <c r="B323">
        <v>320</v>
      </c>
      <c r="C323">
        <v>2622</v>
      </c>
      <c r="D323">
        <v>802</v>
      </c>
      <c r="E323">
        <v>320</v>
      </c>
      <c r="F323">
        <v>4125</v>
      </c>
      <c r="G323">
        <v>1709</v>
      </c>
      <c r="H323">
        <v>320</v>
      </c>
      <c r="I323">
        <v>6355</v>
      </c>
      <c r="J323">
        <v>16320</v>
      </c>
      <c r="K323">
        <v>320</v>
      </c>
      <c r="L323">
        <v>10680</v>
      </c>
      <c r="M323">
        <v>6652</v>
      </c>
      <c r="N323">
        <v>320</v>
      </c>
      <c r="O323">
        <v>11591</v>
      </c>
      <c r="P323">
        <v>8689</v>
      </c>
      <c r="R323" s="7">
        <v>320</v>
      </c>
      <c r="S323" t="b">
        <f>OR(Tabla19[[#This Row],[Tiempo_lineal (ns)]]&gt;$C$508,Tabla19[[#This Row],[Tiempo_lineal (ns)]]&lt;$C$509)</f>
        <v>0</v>
      </c>
      <c r="T323" t="b">
        <f>OR(Tabla19[[#This Row],[Tiempo_normal (ns)]]&gt;$D$508,Tabla19[[#This Row],[Tiempo_normal (ns)]]&lt;$D$509)</f>
        <v>0</v>
      </c>
      <c r="U323" s="7">
        <v>320</v>
      </c>
      <c r="V323" t="b">
        <f>OR(Tabla310[[#This Row],[Tiempo_lineal (ns)]]&gt;$F$508,Tabla310[[#This Row],[Tiempo_lineal (ns)]]&lt;$F$509)</f>
        <v>0</v>
      </c>
      <c r="W323" t="b">
        <f>OR(Tabla310[[#This Row],[Tiempo_normal (ns)]]&gt;$G$508,Tabla310[[#This Row],[Tiempo_normal (ns)]]&lt;$G$509)</f>
        <v>0</v>
      </c>
      <c r="X323" s="7">
        <v>320</v>
      </c>
      <c r="Y323" t="b">
        <f>OR(Tabla411[[#This Row],[Tiempo_lineal (ns)]]&gt;$I$508,Tabla411[[#This Row],[Tiempo_lineal (ns)]]&lt;$I$509)</f>
        <v>0</v>
      </c>
      <c r="Z323" t="b">
        <f>OR(Tabla411[[#This Row],[Tiempo_normal (ns)]]&gt;$J$508,Tabla411[[#This Row],[Tiempo_normal (ns)]]&lt;$J$509)</f>
        <v>1</v>
      </c>
      <c r="AA323" s="7">
        <v>320</v>
      </c>
      <c r="AB323" t="b">
        <f>OR(Tabla512[[#This Row],[Tiempo_lineal (ns)]]&gt;$L$508,Tabla512[[#This Row],[Tiempo_lineal (ns)]]&lt;$L$509)</f>
        <v>0</v>
      </c>
      <c r="AC323" t="b">
        <f>OR(Tabla512[[#This Row],[Tiempo_normal (ns)]]&gt;$M$508,Tabla512[[#This Row],[Tiempo_normal (ns)]]&lt;$M$509)</f>
        <v>0</v>
      </c>
      <c r="AD323" s="7">
        <v>320</v>
      </c>
      <c r="AE323" t="b">
        <f>OR(Tabla613[[#This Row],[Tiempo_lineal (ns)]]&gt;$O$508,Tabla613[[#This Row],[Tiempo_lineal (ns)]]&lt;$O$509)</f>
        <v>0</v>
      </c>
      <c r="AF323" s="6" t="b">
        <f>OR(Tabla613[[#This Row],[Tiempo_normal (ns)]]&gt;$P$508,Tabla613[[#This Row],[Tiempo_normal (ns)]]&lt;$P$509)</f>
        <v>0</v>
      </c>
    </row>
    <row r="324" spans="2:32" x14ac:dyDescent="0.3">
      <c r="B324">
        <v>321</v>
      </c>
      <c r="C324">
        <v>2963</v>
      </c>
      <c r="D324">
        <v>1145</v>
      </c>
      <c r="E324">
        <v>321</v>
      </c>
      <c r="F324">
        <v>4059</v>
      </c>
      <c r="G324">
        <v>2406</v>
      </c>
      <c r="H324">
        <v>321</v>
      </c>
      <c r="I324">
        <v>7411</v>
      </c>
      <c r="J324">
        <v>9323</v>
      </c>
      <c r="K324">
        <v>321</v>
      </c>
      <c r="L324">
        <v>10706</v>
      </c>
      <c r="M324">
        <v>6969</v>
      </c>
      <c r="N324">
        <v>321</v>
      </c>
      <c r="O324">
        <v>11524</v>
      </c>
      <c r="P324">
        <v>7814</v>
      </c>
      <c r="R324" s="5">
        <v>321</v>
      </c>
      <c r="S324" t="b">
        <f>OR(Tabla19[[#This Row],[Tiempo_lineal (ns)]]&gt;$C$508,Tabla19[[#This Row],[Tiempo_lineal (ns)]]&lt;$C$509)</f>
        <v>0</v>
      </c>
      <c r="T324" t="b">
        <f>OR(Tabla19[[#This Row],[Tiempo_normal (ns)]]&gt;$D$508,Tabla19[[#This Row],[Tiempo_normal (ns)]]&lt;$D$509)</f>
        <v>0</v>
      </c>
      <c r="U324" s="5">
        <v>321</v>
      </c>
      <c r="V324" t="b">
        <f>OR(Tabla310[[#This Row],[Tiempo_lineal (ns)]]&gt;$F$508,Tabla310[[#This Row],[Tiempo_lineal (ns)]]&lt;$F$509)</f>
        <v>0</v>
      </c>
      <c r="W324" t="b">
        <f>OR(Tabla310[[#This Row],[Tiempo_normal (ns)]]&gt;$G$508,Tabla310[[#This Row],[Tiempo_normal (ns)]]&lt;$G$509)</f>
        <v>0</v>
      </c>
      <c r="X324" s="5">
        <v>321</v>
      </c>
      <c r="Y324" t="b">
        <f>OR(Tabla411[[#This Row],[Tiempo_lineal (ns)]]&gt;$I$508,Tabla411[[#This Row],[Tiempo_lineal (ns)]]&lt;$I$509)</f>
        <v>0</v>
      </c>
      <c r="Z324" t="b">
        <f>OR(Tabla411[[#This Row],[Tiempo_normal (ns)]]&gt;$J$508,Tabla411[[#This Row],[Tiempo_normal (ns)]]&lt;$J$509)</f>
        <v>0</v>
      </c>
      <c r="AA324" s="5">
        <v>321</v>
      </c>
      <c r="AB324" t="b">
        <f>OR(Tabla512[[#This Row],[Tiempo_lineal (ns)]]&gt;$L$508,Tabla512[[#This Row],[Tiempo_lineal (ns)]]&lt;$L$509)</f>
        <v>0</v>
      </c>
      <c r="AC324" t="b">
        <f>OR(Tabla512[[#This Row],[Tiempo_normal (ns)]]&gt;$M$508,Tabla512[[#This Row],[Tiempo_normal (ns)]]&lt;$M$509)</f>
        <v>0</v>
      </c>
      <c r="AD324" s="5">
        <v>321</v>
      </c>
      <c r="AE324" t="b">
        <f>OR(Tabla613[[#This Row],[Tiempo_lineal (ns)]]&gt;$O$508,Tabla613[[#This Row],[Tiempo_lineal (ns)]]&lt;$O$509)</f>
        <v>0</v>
      </c>
      <c r="AF324" s="6" t="b">
        <f>OR(Tabla613[[#This Row],[Tiempo_normal (ns)]]&gt;$P$508,Tabla613[[#This Row],[Tiempo_normal (ns)]]&lt;$P$509)</f>
        <v>0</v>
      </c>
    </row>
    <row r="325" spans="2:32" x14ac:dyDescent="0.3">
      <c r="B325">
        <v>322</v>
      </c>
      <c r="C325">
        <v>3022</v>
      </c>
      <c r="D325">
        <v>1074</v>
      </c>
      <c r="E325">
        <v>322</v>
      </c>
      <c r="F325">
        <v>4938</v>
      </c>
      <c r="G325">
        <v>1988</v>
      </c>
      <c r="H325">
        <v>322</v>
      </c>
      <c r="I325">
        <v>12118</v>
      </c>
      <c r="J325">
        <v>6326</v>
      </c>
      <c r="K325">
        <v>322</v>
      </c>
      <c r="L325">
        <v>12249</v>
      </c>
      <c r="M325">
        <v>6497</v>
      </c>
      <c r="N325">
        <v>322</v>
      </c>
      <c r="O325">
        <v>8974</v>
      </c>
      <c r="P325">
        <v>6562</v>
      </c>
      <c r="R325" s="7">
        <v>322</v>
      </c>
      <c r="S325" t="b">
        <f>OR(Tabla19[[#This Row],[Tiempo_lineal (ns)]]&gt;$C$508,Tabla19[[#This Row],[Tiempo_lineal (ns)]]&lt;$C$509)</f>
        <v>0</v>
      </c>
      <c r="T325" t="b">
        <f>OR(Tabla19[[#This Row],[Tiempo_normal (ns)]]&gt;$D$508,Tabla19[[#This Row],[Tiempo_normal (ns)]]&lt;$D$509)</f>
        <v>0</v>
      </c>
      <c r="U325" s="7">
        <v>322</v>
      </c>
      <c r="V325" t="b">
        <f>OR(Tabla310[[#This Row],[Tiempo_lineal (ns)]]&gt;$F$508,Tabla310[[#This Row],[Tiempo_lineal (ns)]]&lt;$F$509)</f>
        <v>0</v>
      </c>
      <c r="W325" t="b">
        <f>OR(Tabla310[[#This Row],[Tiempo_normal (ns)]]&gt;$G$508,Tabla310[[#This Row],[Tiempo_normal (ns)]]&lt;$G$509)</f>
        <v>0</v>
      </c>
      <c r="X325" s="7">
        <v>322</v>
      </c>
      <c r="Y325" t="b">
        <f>OR(Tabla411[[#This Row],[Tiempo_lineal (ns)]]&gt;$I$508,Tabla411[[#This Row],[Tiempo_lineal (ns)]]&lt;$I$509)</f>
        <v>0</v>
      </c>
      <c r="Z325" t="b">
        <f>OR(Tabla411[[#This Row],[Tiempo_normal (ns)]]&gt;$J$508,Tabla411[[#This Row],[Tiempo_normal (ns)]]&lt;$J$509)</f>
        <v>0</v>
      </c>
      <c r="AA325" s="7">
        <v>322</v>
      </c>
      <c r="AB325" t="b">
        <f>OR(Tabla512[[#This Row],[Tiempo_lineal (ns)]]&gt;$L$508,Tabla512[[#This Row],[Tiempo_lineal (ns)]]&lt;$L$509)</f>
        <v>0</v>
      </c>
      <c r="AC325" t="b">
        <f>OR(Tabla512[[#This Row],[Tiempo_normal (ns)]]&gt;$M$508,Tabla512[[#This Row],[Tiempo_normal (ns)]]&lt;$M$509)</f>
        <v>0</v>
      </c>
      <c r="AD325" s="7">
        <v>322</v>
      </c>
      <c r="AE325" t="b">
        <f>OR(Tabla613[[#This Row],[Tiempo_lineal (ns)]]&gt;$O$508,Tabla613[[#This Row],[Tiempo_lineal (ns)]]&lt;$O$509)</f>
        <v>0</v>
      </c>
      <c r="AF325" s="6" t="b">
        <f>OR(Tabla613[[#This Row],[Tiempo_normal (ns)]]&gt;$P$508,Tabla613[[#This Row],[Tiempo_normal (ns)]]&lt;$P$509)</f>
        <v>0</v>
      </c>
    </row>
    <row r="326" spans="2:32" x14ac:dyDescent="0.3">
      <c r="B326">
        <v>323</v>
      </c>
      <c r="C326">
        <v>2840</v>
      </c>
      <c r="D326">
        <v>739</v>
      </c>
      <c r="E326">
        <v>323</v>
      </c>
      <c r="F326">
        <v>4790</v>
      </c>
      <c r="G326">
        <v>3879</v>
      </c>
      <c r="H326">
        <v>323</v>
      </c>
      <c r="I326">
        <v>6483</v>
      </c>
      <c r="J326">
        <v>13628</v>
      </c>
      <c r="K326">
        <v>323</v>
      </c>
      <c r="L326">
        <v>9451</v>
      </c>
      <c r="M326">
        <v>5163</v>
      </c>
      <c r="N326">
        <v>323</v>
      </c>
      <c r="O326">
        <v>12997</v>
      </c>
      <c r="P326">
        <v>4476</v>
      </c>
      <c r="R326" s="5">
        <v>323</v>
      </c>
      <c r="S326" t="b">
        <f>OR(Tabla19[[#This Row],[Tiempo_lineal (ns)]]&gt;$C$508,Tabla19[[#This Row],[Tiempo_lineal (ns)]]&lt;$C$509)</f>
        <v>0</v>
      </c>
      <c r="T326" t="b">
        <f>OR(Tabla19[[#This Row],[Tiempo_normal (ns)]]&gt;$D$508,Tabla19[[#This Row],[Tiempo_normal (ns)]]&lt;$D$509)</f>
        <v>0</v>
      </c>
      <c r="U326" s="5">
        <v>323</v>
      </c>
      <c r="V326" t="b">
        <f>OR(Tabla310[[#This Row],[Tiempo_lineal (ns)]]&gt;$F$508,Tabla310[[#This Row],[Tiempo_lineal (ns)]]&lt;$F$509)</f>
        <v>0</v>
      </c>
      <c r="W326" t="b">
        <f>OR(Tabla310[[#This Row],[Tiempo_normal (ns)]]&gt;$G$508,Tabla310[[#This Row],[Tiempo_normal (ns)]]&lt;$G$509)</f>
        <v>0</v>
      </c>
      <c r="X326" s="5">
        <v>323</v>
      </c>
      <c r="Y326" t="b">
        <f>OR(Tabla411[[#This Row],[Tiempo_lineal (ns)]]&gt;$I$508,Tabla411[[#This Row],[Tiempo_lineal (ns)]]&lt;$I$509)</f>
        <v>0</v>
      </c>
      <c r="Z326" t="b">
        <f>OR(Tabla411[[#This Row],[Tiempo_normal (ns)]]&gt;$J$508,Tabla411[[#This Row],[Tiempo_normal (ns)]]&lt;$J$509)</f>
        <v>1</v>
      </c>
      <c r="AA326" s="5">
        <v>323</v>
      </c>
      <c r="AB326" t="b">
        <f>OR(Tabla512[[#This Row],[Tiempo_lineal (ns)]]&gt;$L$508,Tabla512[[#This Row],[Tiempo_lineal (ns)]]&lt;$L$509)</f>
        <v>0</v>
      </c>
      <c r="AC326" t="b">
        <f>OR(Tabla512[[#This Row],[Tiempo_normal (ns)]]&gt;$M$508,Tabla512[[#This Row],[Tiempo_normal (ns)]]&lt;$M$509)</f>
        <v>0</v>
      </c>
      <c r="AD326" s="5">
        <v>323</v>
      </c>
      <c r="AE326" t="b">
        <f>OR(Tabla613[[#This Row],[Tiempo_lineal (ns)]]&gt;$O$508,Tabla613[[#This Row],[Tiempo_lineal (ns)]]&lt;$O$509)</f>
        <v>0</v>
      </c>
      <c r="AF326" s="6" t="b">
        <f>OR(Tabla613[[#This Row],[Tiempo_normal (ns)]]&gt;$P$508,Tabla613[[#This Row],[Tiempo_normal (ns)]]&lt;$P$509)</f>
        <v>0</v>
      </c>
    </row>
    <row r="327" spans="2:32" x14ac:dyDescent="0.3">
      <c r="B327">
        <v>324</v>
      </c>
      <c r="C327">
        <v>2974</v>
      </c>
      <c r="D327">
        <v>761</v>
      </c>
      <c r="E327">
        <v>324</v>
      </c>
      <c r="F327">
        <v>31980</v>
      </c>
      <c r="G327">
        <v>5054</v>
      </c>
      <c r="H327">
        <v>324</v>
      </c>
      <c r="I327">
        <v>6933</v>
      </c>
      <c r="J327">
        <v>5500</v>
      </c>
      <c r="K327">
        <v>324</v>
      </c>
      <c r="L327">
        <v>9598</v>
      </c>
      <c r="M327">
        <v>7233</v>
      </c>
      <c r="N327">
        <v>324</v>
      </c>
      <c r="O327">
        <v>9328</v>
      </c>
      <c r="P327">
        <v>6227</v>
      </c>
      <c r="R327" s="7">
        <v>324</v>
      </c>
      <c r="S327" t="b">
        <f>OR(Tabla19[[#This Row],[Tiempo_lineal (ns)]]&gt;$C$508,Tabla19[[#This Row],[Tiempo_lineal (ns)]]&lt;$C$509)</f>
        <v>0</v>
      </c>
      <c r="T327" t="b">
        <f>OR(Tabla19[[#This Row],[Tiempo_normal (ns)]]&gt;$D$508,Tabla19[[#This Row],[Tiempo_normal (ns)]]&lt;$D$509)</f>
        <v>0</v>
      </c>
      <c r="U327" s="7">
        <v>324</v>
      </c>
      <c r="V327" t="b">
        <f>OR(Tabla310[[#This Row],[Tiempo_lineal (ns)]]&gt;$F$508,Tabla310[[#This Row],[Tiempo_lineal (ns)]]&lt;$F$509)</f>
        <v>1</v>
      </c>
      <c r="W327" t="b">
        <f>OR(Tabla310[[#This Row],[Tiempo_normal (ns)]]&gt;$G$508,Tabla310[[#This Row],[Tiempo_normal (ns)]]&lt;$G$509)</f>
        <v>0</v>
      </c>
      <c r="X327" s="7">
        <v>324</v>
      </c>
      <c r="Y327" t="b">
        <f>OR(Tabla411[[#This Row],[Tiempo_lineal (ns)]]&gt;$I$508,Tabla411[[#This Row],[Tiempo_lineal (ns)]]&lt;$I$509)</f>
        <v>0</v>
      </c>
      <c r="Z327" t="b">
        <f>OR(Tabla411[[#This Row],[Tiempo_normal (ns)]]&gt;$J$508,Tabla411[[#This Row],[Tiempo_normal (ns)]]&lt;$J$509)</f>
        <v>0</v>
      </c>
      <c r="AA327" s="7">
        <v>324</v>
      </c>
      <c r="AB327" t="b">
        <f>OR(Tabla512[[#This Row],[Tiempo_lineal (ns)]]&gt;$L$508,Tabla512[[#This Row],[Tiempo_lineal (ns)]]&lt;$L$509)</f>
        <v>0</v>
      </c>
      <c r="AC327" t="b">
        <f>OR(Tabla512[[#This Row],[Tiempo_normal (ns)]]&gt;$M$508,Tabla512[[#This Row],[Tiempo_normal (ns)]]&lt;$M$509)</f>
        <v>0</v>
      </c>
      <c r="AD327" s="7">
        <v>324</v>
      </c>
      <c r="AE327" t="b">
        <f>OR(Tabla613[[#This Row],[Tiempo_lineal (ns)]]&gt;$O$508,Tabla613[[#This Row],[Tiempo_lineal (ns)]]&lt;$O$509)</f>
        <v>0</v>
      </c>
      <c r="AF327" s="6" t="b">
        <f>OR(Tabla613[[#This Row],[Tiempo_normal (ns)]]&gt;$P$508,Tabla613[[#This Row],[Tiempo_normal (ns)]]&lt;$P$509)</f>
        <v>0</v>
      </c>
    </row>
    <row r="328" spans="2:32" x14ac:dyDescent="0.3">
      <c r="B328">
        <v>325</v>
      </c>
      <c r="C328">
        <v>3055</v>
      </c>
      <c r="D328">
        <v>1028</v>
      </c>
      <c r="E328">
        <v>325</v>
      </c>
      <c r="F328">
        <v>8445</v>
      </c>
      <c r="G328">
        <v>4934</v>
      </c>
      <c r="H328">
        <v>325</v>
      </c>
      <c r="I328">
        <v>6273</v>
      </c>
      <c r="J328">
        <v>4439</v>
      </c>
      <c r="K328">
        <v>325</v>
      </c>
      <c r="L328">
        <v>13412</v>
      </c>
      <c r="M328">
        <v>9449</v>
      </c>
      <c r="N328">
        <v>325</v>
      </c>
      <c r="O328">
        <v>12256</v>
      </c>
      <c r="P328">
        <v>6574</v>
      </c>
      <c r="R328" s="5">
        <v>325</v>
      </c>
      <c r="S328" t="b">
        <f>OR(Tabla19[[#This Row],[Tiempo_lineal (ns)]]&gt;$C$508,Tabla19[[#This Row],[Tiempo_lineal (ns)]]&lt;$C$509)</f>
        <v>0</v>
      </c>
      <c r="T328" t="b">
        <f>OR(Tabla19[[#This Row],[Tiempo_normal (ns)]]&gt;$D$508,Tabla19[[#This Row],[Tiempo_normal (ns)]]&lt;$D$509)</f>
        <v>0</v>
      </c>
      <c r="U328" s="5">
        <v>325</v>
      </c>
      <c r="V328" t="b">
        <f>OR(Tabla310[[#This Row],[Tiempo_lineal (ns)]]&gt;$F$508,Tabla310[[#This Row],[Tiempo_lineal (ns)]]&lt;$F$509)</f>
        <v>1</v>
      </c>
      <c r="W328" t="b">
        <f>OR(Tabla310[[#This Row],[Tiempo_normal (ns)]]&gt;$G$508,Tabla310[[#This Row],[Tiempo_normal (ns)]]&lt;$G$509)</f>
        <v>0</v>
      </c>
      <c r="X328" s="5">
        <v>325</v>
      </c>
      <c r="Y328" t="b">
        <f>OR(Tabla411[[#This Row],[Tiempo_lineal (ns)]]&gt;$I$508,Tabla411[[#This Row],[Tiempo_lineal (ns)]]&lt;$I$509)</f>
        <v>0</v>
      </c>
      <c r="Z328" t="b">
        <f>OR(Tabla411[[#This Row],[Tiempo_normal (ns)]]&gt;$J$508,Tabla411[[#This Row],[Tiempo_normal (ns)]]&lt;$J$509)</f>
        <v>0</v>
      </c>
      <c r="AA328" s="5">
        <v>325</v>
      </c>
      <c r="AB328" t="b">
        <f>OR(Tabla512[[#This Row],[Tiempo_lineal (ns)]]&gt;$L$508,Tabla512[[#This Row],[Tiempo_lineal (ns)]]&lt;$L$509)</f>
        <v>0</v>
      </c>
      <c r="AC328" t="b">
        <f>OR(Tabla512[[#This Row],[Tiempo_normal (ns)]]&gt;$M$508,Tabla512[[#This Row],[Tiempo_normal (ns)]]&lt;$M$509)</f>
        <v>0</v>
      </c>
      <c r="AD328" s="5">
        <v>325</v>
      </c>
      <c r="AE328" t="b">
        <f>OR(Tabla613[[#This Row],[Tiempo_lineal (ns)]]&gt;$O$508,Tabla613[[#This Row],[Tiempo_lineal (ns)]]&lt;$O$509)</f>
        <v>0</v>
      </c>
      <c r="AF328" s="6" t="b">
        <f>OR(Tabla613[[#This Row],[Tiempo_normal (ns)]]&gt;$P$508,Tabla613[[#This Row],[Tiempo_normal (ns)]]&lt;$P$509)</f>
        <v>0</v>
      </c>
    </row>
    <row r="329" spans="2:32" x14ac:dyDescent="0.3">
      <c r="B329">
        <v>326</v>
      </c>
      <c r="C329">
        <v>2746</v>
      </c>
      <c r="D329">
        <v>777</v>
      </c>
      <c r="E329">
        <v>326</v>
      </c>
      <c r="F329">
        <v>7432</v>
      </c>
      <c r="G329">
        <v>3529</v>
      </c>
      <c r="H329">
        <v>326</v>
      </c>
      <c r="I329">
        <v>7439</v>
      </c>
      <c r="J329">
        <v>7155</v>
      </c>
      <c r="K329">
        <v>326</v>
      </c>
      <c r="L329">
        <v>8780</v>
      </c>
      <c r="M329">
        <v>7788</v>
      </c>
      <c r="N329">
        <v>326</v>
      </c>
      <c r="O329">
        <v>11125</v>
      </c>
      <c r="P329">
        <v>8895</v>
      </c>
      <c r="R329" s="7">
        <v>326</v>
      </c>
      <c r="S329" t="b">
        <f>OR(Tabla19[[#This Row],[Tiempo_lineal (ns)]]&gt;$C$508,Tabla19[[#This Row],[Tiempo_lineal (ns)]]&lt;$C$509)</f>
        <v>0</v>
      </c>
      <c r="T329" t="b">
        <f>OR(Tabla19[[#This Row],[Tiempo_normal (ns)]]&gt;$D$508,Tabla19[[#This Row],[Tiempo_normal (ns)]]&lt;$D$509)</f>
        <v>0</v>
      </c>
      <c r="U329" s="7">
        <v>326</v>
      </c>
      <c r="V329" t="b">
        <f>OR(Tabla310[[#This Row],[Tiempo_lineal (ns)]]&gt;$F$508,Tabla310[[#This Row],[Tiempo_lineal (ns)]]&lt;$F$509)</f>
        <v>0</v>
      </c>
      <c r="W329" t="b">
        <f>OR(Tabla310[[#This Row],[Tiempo_normal (ns)]]&gt;$G$508,Tabla310[[#This Row],[Tiempo_normal (ns)]]&lt;$G$509)</f>
        <v>0</v>
      </c>
      <c r="X329" s="7">
        <v>326</v>
      </c>
      <c r="Y329" t="b">
        <f>OR(Tabla411[[#This Row],[Tiempo_lineal (ns)]]&gt;$I$508,Tabla411[[#This Row],[Tiempo_lineal (ns)]]&lt;$I$509)</f>
        <v>0</v>
      </c>
      <c r="Z329" t="b">
        <f>OR(Tabla411[[#This Row],[Tiempo_normal (ns)]]&gt;$J$508,Tabla411[[#This Row],[Tiempo_normal (ns)]]&lt;$J$509)</f>
        <v>0</v>
      </c>
      <c r="AA329" s="7">
        <v>326</v>
      </c>
      <c r="AB329" t="b">
        <f>OR(Tabla512[[#This Row],[Tiempo_lineal (ns)]]&gt;$L$508,Tabla512[[#This Row],[Tiempo_lineal (ns)]]&lt;$L$509)</f>
        <v>0</v>
      </c>
      <c r="AC329" t="b">
        <f>OR(Tabla512[[#This Row],[Tiempo_normal (ns)]]&gt;$M$508,Tabla512[[#This Row],[Tiempo_normal (ns)]]&lt;$M$509)</f>
        <v>0</v>
      </c>
      <c r="AD329" s="7">
        <v>326</v>
      </c>
      <c r="AE329" t="b">
        <f>OR(Tabla613[[#This Row],[Tiempo_lineal (ns)]]&gt;$O$508,Tabla613[[#This Row],[Tiempo_lineal (ns)]]&lt;$O$509)</f>
        <v>0</v>
      </c>
      <c r="AF329" s="6" t="b">
        <f>OR(Tabla613[[#This Row],[Tiempo_normal (ns)]]&gt;$P$508,Tabla613[[#This Row],[Tiempo_normal (ns)]]&lt;$P$509)</f>
        <v>0</v>
      </c>
    </row>
    <row r="330" spans="2:32" x14ac:dyDescent="0.3">
      <c r="B330">
        <v>327</v>
      </c>
      <c r="C330">
        <v>3187</v>
      </c>
      <c r="D330">
        <v>1094</v>
      </c>
      <c r="E330">
        <v>327</v>
      </c>
      <c r="F330">
        <v>4759</v>
      </c>
      <c r="G330">
        <v>4365</v>
      </c>
      <c r="H330">
        <v>327</v>
      </c>
      <c r="I330">
        <v>7611</v>
      </c>
      <c r="J330">
        <v>5156</v>
      </c>
      <c r="K330">
        <v>327</v>
      </c>
      <c r="L330">
        <v>11922</v>
      </c>
      <c r="M330">
        <v>6262</v>
      </c>
      <c r="N330">
        <v>327</v>
      </c>
      <c r="O330">
        <v>11624</v>
      </c>
      <c r="P330">
        <v>5679</v>
      </c>
      <c r="R330" s="5">
        <v>327</v>
      </c>
      <c r="S330" t="b">
        <f>OR(Tabla19[[#This Row],[Tiempo_lineal (ns)]]&gt;$C$508,Tabla19[[#This Row],[Tiempo_lineal (ns)]]&lt;$C$509)</f>
        <v>0</v>
      </c>
      <c r="T330" t="b">
        <f>OR(Tabla19[[#This Row],[Tiempo_normal (ns)]]&gt;$D$508,Tabla19[[#This Row],[Tiempo_normal (ns)]]&lt;$D$509)</f>
        <v>0</v>
      </c>
      <c r="U330" s="5">
        <v>327</v>
      </c>
      <c r="V330" t="b">
        <f>OR(Tabla310[[#This Row],[Tiempo_lineal (ns)]]&gt;$F$508,Tabla310[[#This Row],[Tiempo_lineal (ns)]]&lt;$F$509)</f>
        <v>0</v>
      </c>
      <c r="W330" t="b">
        <f>OR(Tabla310[[#This Row],[Tiempo_normal (ns)]]&gt;$G$508,Tabla310[[#This Row],[Tiempo_normal (ns)]]&lt;$G$509)</f>
        <v>0</v>
      </c>
      <c r="X330" s="5">
        <v>327</v>
      </c>
      <c r="Y330" t="b">
        <f>OR(Tabla411[[#This Row],[Tiempo_lineal (ns)]]&gt;$I$508,Tabla411[[#This Row],[Tiempo_lineal (ns)]]&lt;$I$509)</f>
        <v>0</v>
      </c>
      <c r="Z330" t="b">
        <f>OR(Tabla411[[#This Row],[Tiempo_normal (ns)]]&gt;$J$508,Tabla411[[#This Row],[Tiempo_normal (ns)]]&lt;$J$509)</f>
        <v>0</v>
      </c>
      <c r="AA330" s="5">
        <v>327</v>
      </c>
      <c r="AB330" t="b">
        <f>OR(Tabla512[[#This Row],[Tiempo_lineal (ns)]]&gt;$L$508,Tabla512[[#This Row],[Tiempo_lineal (ns)]]&lt;$L$509)</f>
        <v>0</v>
      </c>
      <c r="AC330" t="b">
        <f>OR(Tabla512[[#This Row],[Tiempo_normal (ns)]]&gt;$M$508,Tabla512[[#This Row],[Tiempo_normal (ns)]]&lt;$M$509)</f>
        <v>0</v>
      </c>
      <c r="AD330" s="5">
        <v>327</v>
      </c>
      <c r="AE330" t="b">
        <f>OR(Tabla613[[#This Row],[Tiempo_lineal (ns)]]&gt;$O$508,Tabla613[[#This Row],[Tiempo_lineal (ns)]]&lt;$O$509)</f>
        <v>0</v>
      </c>
      <c r="AF330" s="6" t="b">
        <f>OR(Tabla613[[#This Row],[Tiempo_normal (ns)]]&gt;$P$508,Tabla613[[#This Row],[Tiempo_normal (ns)]]&lt;$P$509)</f>
        <v>0</v>
      </c>
    </row>
    <row r="331" spans="2:32" x14ac:dyDescent="0.3">
      <c r="B331">
        <v>328</v>
      </c>
      <c r="C331">
        <v>2916</v>
      </c>
      <c r="D331">
        <v>1538</v>
      </c>
      <c r="E331">
        <v>328</v>
      </c>
      <c r="F331">
        <v>9613</v>
      </c>
      <c r="G331">
        <v>1737</v>
      </c>
      <c r="H331">
        <v>328</v>
      </c>
      <c r="I331">
        <v>6954</v>
      </c>
      <c r="J331">
        <v>4591</v>
      </c>
      <c r="K331">
        <v>328</v>
      </c>
      <c r="L331">
        <v>10395</v>
      </c>
      <c r="M331">
        <v>7079</v>
      </c>
      <c r="N331">
        <v>328</v>
      </c>
      <c r="O331">
        <v>11933</v>
      </c>
      <c r="P331">
        <v>11129</v>
      </c>
      <c r="R331" s="7">
        <v>328</v>
      </c>
      <c r="S331" t="b">
        <f>OR(Tabla19[[#This Row],[Tiempo_lineal (ns)]]&gt;$C$508,Tabla19[[#This Row],[Tiempo_lineal (ns)]]&lt;$C$509)</f>
        <v>0</v>
      </c>
      <c r="T331" t="b">
        <f>OR(Tabla19[[#This Row],[Tiempo_normal (ns)]]&gt;$D$508,Tabla19[[#This Row],[Tiempo_normal (ns)]]&lt;$D$509)</f>
        <v>0</v>
      </c>
      <c r="U331" s="7">
        <v>328</v>
      </c>
      <c r="V331" t="b">
        <f>OR(Tabla310[[#This Row],[Tiempo_lineal (ns)]]&gt;$F$508,Tabla310[[#This Row],[Tiempo_lineal (ns)]]&lt;$F$509)</f>
        <v>1</v>
      </c>
      <c r="W331" t="b">
        <f>OR(Tabla310[[#This Row],[Tiempo_normal (ns)]]&gt;$G$508,Tabla310[[#This Row],[Tiempo_normal (ns)]]&lt;$G$509)</f>
        <v>0</v>
      </c>
      <c r="X331" s="7">
        <v>328</v>
      </c>
      <c r="Y331" t="b">
        <f>OR(Tabla411[[#This Row],[Tiempo_lineal (ns)]]&gt;$I$508,Tabla411[[#This Row],[Tiempo_lineal (ns)]]&lt;$I$509)</f>
        <v>0</v>
      </c>
      <c r="Z331" t="b">
        <f>OR(Tabla411[[#This Row],[Tiempo_normal (ns)]]&gt;$J$508,Tabla411[[#This Row],[Tiempo_normal (ns)]]&lt;$J$509)</f>
        <v>0</v>
      </c>
      <c r="AA331" s="7">
        <v>328</v>
      </c>
      <c r="AB331" t="b">
        <f>OR(Tabla512[[#This Row],[Tiempo_lineal (ns)]]&gt;$L$508,Tabla512[[#This Row],[Tiempo_lineal (ns)]]&lt;$L$509)</f>
        <v>0</v>
      </c>
      <c r="AC331" t="b">
        <f>OR(Tabla512[[#This Row],[Tiempo_normal (ns)]]&gt;$M$508,Tabla512[[#This Row],[Tiempo_normal (ns)]]&lt;$M$509)</f>
        <v>0</v>
      </c>
      <c r="AD331" s="7">
        <v>328</v>
      </c>
      <c r="AE331" t="b">
        <f>OR(Tabla613[[#This Row],[Tiempo_lineal (ns)]]&gt;$O$508,Tabla613[[#This Row],[Tiempo_lineal (ns)]]&lt;$O$509)</f>
        <v>0</v>
      </c>
      <c r="AF331" s="6" t="b">
        <f>OR(Tabla613[[#This Row],[Tiempo_normal (ns)]]&gt;$P$508,Tabla613[[#This Row],[Tiempo_normal (ns)]]&lt;$P$509)</f>
        <v>0</v>
      </c>
    </row>
    <row r="332" spans="2:32" x14ac:dyDescent="0.3">
      <c r="B332">
        <v>329</v>
      </c>
      <c r="C332">
        <v>2932</v>
      </c>
      <c r="D332">
        <v>1540</v>
      </c>
      <c r="E332">
        <v>329</v>
      </c>
      <c r="F332">
        <v>4019</v>
      </c>
      <c r="G332">
        <v>2040</v>
      </c>
      <c r="H332">
        <v>329</v>
      </c>
      <c r="I332">
        <v>7546</v>
      </c>
      <c r="J332">
        <v>4638</v>
      </c>
      <c r="K332">
        <v>329</v>
      </c>
      <c r="L332">
        <v>10119</v>
      </c>
      <c r="M332">
        <v>5341</v>
      </c>
      <c r="N332">
        <v>329</v>
      </c>
      <c r="O332">
        <v>9248</v>
      </c>
      <c r="P332">
        <v>6362</v>
      </c>
      <c r="R332" s="5">
        <v>329</v>
      </c>
      <c r="S332" t="b">
        <f>OR(Tabla19[[#This Row],[Tiempo_lineal (ns)]]&gt;$C$508,Tabla19[[#This Row],[Tiempo_lineal (ns)]]&lt;$C$509)</f>
        <v>0</v>
      </c>
      <c r="T332" t="b">
        <f>OR(Tabla19[[#This Row],[Tiempo_normal (ns)]]&gt;$D$508,Tabla19[[#This Row],[Tiempo_normal (ns)]]&lt;$D$509)</f>
        <v>0</v>
      </c>
      <c r="U332" s="5">
        <v>329</v>
      </c>
      <c r="V332" t="b">
        <f>OR(Tabla310[[#This Row],[Tiempo_lineal (ns)]]&gt;$F$508,Tabla310[[#This Row],[Tiempo_lineal (ns)]]&lt;$F$509)</f>
        <v>0</v>
      </c>
      <c r="W332" t="b">
        <f>OR(Tabla310[[#This Row],[Tiempo_normal (ns)]]&gt;$G$508,Tabla310[[#This Row],[Tiempo_normal (ns)]]&lt;$G$509)</f>
        <v>0</v>
      </c>
      <c r="X332" s="5">
        <v>329</v>
      </c>
      <c r="Y332" t="b">
        <f>OR(Tabla411[[#This Row],[Tiempo_lineal (ns)]]&gt;$I$508,Tabla411[[#This Row],[Tiempo_lineal (ns)]]&lt;$I$509)</f>
        <v>0</v>
      </c>
      <c r="Z332" t="b">
        <f>OR(Tabla411[[#This Row],[Tiempo_normal (ns)]]&gt;$J$508,Tabla411[[#This Row],[Tiempo_normal (ns)]]&lt;$J$509)</f>
        <v>0</v>
      </c>
      <c r="AA332" s="5">
        <v>329</v>
      </c>
      <c r="AB332" t="b">
        <f>OR(Tabla512[[#This Row],[Tiempo_lineal (ns)]]&gt;$L$508,Tabla512[[#This Row],[Tiempo_lineal (ns)]]&lt;$L$509)</f>
        <v>0</v>
      </c>
      <c r="AC332" t="b">
        <f>OR(Tabla512[[#This Row],[Tiempo_normal (ns)]]&gt;$M$508,Tabla512[[#This Row],[Tiempo_normal (ns)]]&lt;$M$509)</f>
        <v>0</v>
      </c>
      <c r="AD332" s="5">
        <v>329</v>
      </c>
      <c r="AE332" t="b">
        <f>OR(Tabla613[[#This Row],[Tiempo_lineal (ns)]]&gt;$O$508,Tabla613[[#This Row],[Tiempo_lineal (ns)]]&lt;$O$509)</f>
        <v>0</v>
      </c>
      <c r="AF332" s="6" t="b">
        <f>OR(Tabla613[[#This Row],[Tiempo_normal (ns)]]&gt;$P$508,Tabla613[[#This Row],[Tiempo_normal (ns)]]&lt;$P$509)</f>
        <v>0</v>
      </c>
    </row>
    <row r="333" spans="2:32" x14ac:dyDescent="0.3">
      <c r="B333">
        <v>330</v>
      </c>
      <c r="C333">
        <v>2580</v>
      </c>
      <c r="D333">
        <v>1497</v>
      </c>
      <c r="E333">
        <v>330</v>
      </c>
      <c r="F333">
        <v>4279</v>
      </c>
      <c r="G333">
        <v>3286</v>
      </c>
      <c r="H333">
        <v>330</v>
      </c>
      <c r="I333">
        <v>7724</v>
      </c>
      <c r="J333">
        <v>6269</v>
      </c>
      <c r="K333">
        <v>330</v>
      </c>
      <c r="L333">
        <v>9470</v>
      </c>
      <c r="M333">
        <v>5474</v>
      </c>
      <c r="N333">
        <v>330</v>
      </c>
      <c r="O333">
        <v>12171</v>
      </c>
      <c r="P333">
        <v>7393</v>
      </c>
      <c r="R333" s="7">
        <v>330</v>
      </c>
      <c r="S333" t="b">
        <f>OR(Tabla19[[#This Row],[Tiempo_lineal (ns)]]&gt;$C$508,Tabla19[[#This Row],[Tiempo_lineal (ns)]]&lt;$C$509)</f>
        <v>0</v>
      </c>
      <c r="T333" t="b">
        <f>OR(Tabla19[[#This Row],[Tiempo_normal (ns)]]&gt;$D$508,Tabla19[[#This Row],[Tiempo_normal (ns)]]&lt;$D$509)</f>
        <v>0</v>
      </c>
      <c r="U333" s="7">
        <v>330</v>
      </c>
      <c r="V333" t="b">
        <f>OR(Tabla310[[#This Row],[Tiempo_lineal (ns)]]&gt;$F$508,Tabla310[[#This Row],[Tiempo_lineal (ns)]]&lt;$F$509)</f>
        <v>0</v>
      </c>
      <c r="W333" t="b">
        <f>OR(Tabla310[[#This Row],[Tiempo_normal (ns)]]&gt;$G$508,Tabla310[[#This Row],[Tiempo_normal (ns)]]&lt;$G$509)</f>
        <v>0</v>
      </c>
      <c r="X333" s="7">
        <v>330</v>
      </c>
      <c r="Y333" t="b">
        <f>OR(Tabla411[[#This Row],[Tiempo_lineal (ns)]]&gt;$I$508,Tabla411[[#This Row],[Tiempo_lineal (ns)]]&lt;$I$509)</f>
        <v>0</v>
      </c>
      <c r="Z333" t="b">
        <f>OR(Tabla411[[#This Row],[Tiempo_normal (ns)]]&gt;$J$508,Tabla411[[#This Row],[Tiempo_normal (ns)]]&lt;$J$509)</f>
        <v>0</v>
      </c>
      <c r="AA333" s="7">
        <v>330</v>
      </c>
      <c r="AB333" t="b">
        <f>OR(Tabla512[[#This Row],[Tiempo_lineal (ns)]]&gt;$L$508,Tabla512[[#This Row],[Tiempo_lineal (ns)]]&lt;$L$509)</f>
        <v>0</v>
      </c>
      <c r="AC333" t="b">
        <f>OR(Tabla512[[#This Row],[Tiempo_normal (ns)]]&gt;$M$508,Tabla512[[#This Row],[Tiempo_normal (ns)]]&lt;$M$509)</f>
        <v>0</v>
      </c>
      <c r="AD333" s="7">
        <v>330</v>
      </c>
      <c r="AE333" t="b">
        <f>OR(Tabla613[[#This Row],[Tiempo_lineal (ns)]]&gt;$O$508,Tabla613[[#This Row],[Tiempo_lineal (ns)]]&lt;$O$509)</f>
        <v>0</v>
      </c>
      <c r="AF333" s="6" t="b">
        <f>OR(Tabla613[[#This Row],[Tiempo_normal (ns)]]&gt;$P$508,Tabla613[[#This Row],[Tiempo_normal (ns)]]&lt;$P$509)</f>
        <v>0</v>
      </c>
    </row>
    <row r="334" spans="2:32" x14ac:dyDescent="0.3">
      <c r="B334">
        <v>331</v>
      </c>
      <c r="C334">
        <v>2484</v>
      </c>
      <c r="D334">
        <v>2675</v>
      </c>
      <c r="E334">
        <v>331</v>
      </c>
      <c r="F334">
        <v>4227</v>
      </c>
      <c r="G334">
        <v>1750</v>
      </c>
      <c r="H334">
        <v>331</v>
      </c>
      <c r="I334">
        <v>8170</v>
      </c>
      <c r="J334">
        <v>3833</v>
      </c>
      <c r="K334">
        <v>331</v>
      </c>
      <c r="L334">
        <v>11612</v>
      </c>
      <c r="M334">
        <v>5298</v>
      </c>
      <c r="N334">
        <v>331</v>
      </c>
      <c r="O334">
        <v>10805</v>
      </c>
      <c r="P334">
        <v>7718</v>
      </c>
      <c r="R334" s="5">
        <v>331</v>
      </c>
      <c r="S334" t="b">
        <f>OR(Tabla19[[#This Row],[Tiempo_lineal (ns)]]&gt;$C$508,Tabla19[[#This Row],[Tiempo_lineal (ns)]]&lt;$C$509)</f>
        <v>0</v>
      </c>
      <c r="T334" t="b">
        <f>OR(Tabla19[[#This Row],[Tiempo_normal (ns)]]&gt;$D$508,Tabla19[[#This Row],[Tiempo_normal (ns)]]&lt;$D$509)</f>
        <v>0</v>
      </c>
      <c r="U334" s="5">
        <v>331</v>
      </c>
      <c r="V334" t="b">
        <f>OR(Tabla310[[#This Row],[Tiempo_lineal (ns)]]&gt;$F$508,Tabla310[[#This Row],[Tiempo_lineal (ns)]]&lt;$F$509)</f>
        <v>0</v>
      </c>
      <c r="W334" t="b">
        <f>OR(Tabla310[[#This Row],[Tiempo_normal (ns)]]&gt;$G$508,Tabla310[[#This Row],[Tiempo_normal (ns)]]&lt;$G$509)</f>
        <v>0</v>
      </c>
      <c r="X334" s="5">
        <v>331</v>
      </c>
      <c r="Y334" t="b">
        <f>OR(Tabla411[[#This Row],[Tiempo_lineal (ns)]]&gt;$I$508,Tabla411[[#This Row],[Tiempo_lineal (ns)]]&lt;$I$509)</f>
        <v>0</v>
      </c>
      <c r="Z334" t="b">
        <f>OR(Tabla411[[#This Row],[Tiempo_normal (ns)]]&gt;$J$508,Tabla411[[#This Row],[Tiempo_normal (ns)]]&lt;$J$509)</f>
        <v>0</v>
      </c>
      <c r="AA334" s="5">
        <v>331</v>
      </c>
      <c r="AB334" t="b">
        <f>OR(Tabla512[[#This Row],[Tiempo_lineal (ns)]]&gt;$L$508,Tabla512[[#This Row],[Tiempo_lineal (ns)]]&lt;$L$509)</f>
        <v>0</v>
      </c>
      <c r="AC334" t="b">
        <f>OR(Tabla512[[#This Row],[Tiempo_normal (ns)]]&gt;$M$508,Tabla512[[#This Row],[Tiempo_normal (ns)]]&lt;$M$509)</f>
        <v>0</v>
      </c>
      <c r="AD334" s="5">
        <v>331</v>
      </c>
      <c r="AE334" t="b">
        <f>OR(Tabla613[[#This Row],[Tiempo_lineal (ns)]]&gt;$O$508,Tabla613[[#This Row],[Tiempo_lineal (ns)]]&lt;$O$509)</f>
        <v>0</v>
      </c>
      <c r="AF334" s="6" t="b">
        <f>OR(Tabla613[[#This Row],[Tiempo_normal (ns)]]&gt;$P$508,Tabla613[[#This Row],[Tiempo_normal (ns)]]&lt;$P$509)</f>
        <v>0</v>
      </c>
    </row>
    <row r="335" spans="2:32" x14ac:dyDescent="0.3">
      <c r="B335">
        <v>332</v>
      </c>
      <c r="C335">
        <v>3469</v>
      </c>
      <c r="D335">
        <v>1142</v>
      </c>
      <c r="E335">
        <v>332</v>
      </c>
      <c r="F335">
        <v>4853</v>
      </c>
      <c r="G335">
        <v>1761</v>
      </c>
      <c r="H335">
        <v>332</v>
      </c>
      <c r="I335">
        <v>6889</v>
      </c>
      <c r="J335">
        <v>4501</v>
      </c>
      <c r="K335">
        <v>332</v>
      </c>
      <c r="L335">
        <v>25320</v>
      </c>
      <c r="M335">
        <v>6764</v>
      </c>
      <c r="N335">
        <v>332</v>
      </c>
      <c r="O335">
        <v>10480</v>
      </c>
      <c r="P335">
        <v>12181</v>
      </c>
      <c r="R335" s="7">
        <v>332</v>
      </c>
      <c r="S335" t="b">
        <f>OR(Tabla19[[#This Row],[Tiempo_lineal (ns)]]&gt;$C$508,Tabla19[[#This Row],[Tiempo_lineal (ns)]]&lt;$C$509)</f>
        <v>0</v>
      </c>
      <c r="T335" t="b">
        <f>OR(Tabla19[[#This Row],[Tiempo_normal (ns)]]&gt;$D$508,Tabla19[[#This Row],[Tiempo_normal (ns)]]&lt;$D$509)</f>
        <v>0</v>
      </c>
      <c r="U335" s="7">
        <v>332</v>
      </c>
      <c r="V335" t="b">
        <f>OR(Tabla310[[#This Row],[Tiempo_lineal (ns)]]&gt;$F$508,Tabla310[[#This Row],[Tiempo_lineal (ns)]]&lt;$F$509)</f>
        <v>0</v>
      </c>
      <c r="W335" t="b">
        <f>OR(Tabla310[[#This Row],[Tiempo_normal (ns)]]&gt;$G$508,Tabla310[[#This Row],[Tiempo_normal (ns)]]&lt;$G$509)</f>
        <v>0</v>
      </c>
      <c r="X335" s="7">
        <v>332</v>
      </c>
      <c r="Y335" t="b">
        <f>OR(Tabla411[[#This Row],[Tiempo_lineal (ns)]]&gt;$I$508,Tabla411[[#This Row],[Tiempo_lineal (ns)]]&lt;$I$509)</f>
        <v>0</v>
      </c>
      <c r="Z335" t="b">
        <f>OR(Tabla411[[#This Row],[Tiempo_normal (ns)]]&gt;$J$508,Tabla411[[#This Row],[Tiempo_normal (ns)]]&lt;$J$509)</f>
        <v>0</v>
      </c>
      <c r="AA335" s="7">
        <v>332</v>
      </c>
      <c r="AB335" t="b">
        <f>OR(Tabla512[[#This Row],[Tiempo_lineal (ns)]]&gt;$L$508,Tabla512[[#This Row],[Tiempo_lineal (ns)]]&lt;$L$509)</f>
        <v>1</v>
      </c>
      <c r="AC335" t="b">
        <f>OR(Tabla512[[#This Row],[Tiempo_normal (ns)]]&gt;$M$508,Tabla512[[#This Row],[Tiempo_normal (ns)]]&lt;$M$509)</f>
        <v>0</v>
      </c>
      <c r="AD335" s="7">
        <v>332</v>
      </c>
      <c r="AE335" t="b">
        <f>OR(Tabla613[[#This Row],[Tiempo_lineal (ns)]]&gt;$O$508,Tabla613[[#This Row],[Tiempo_lineal (ns)]]&lt;$O$509)</f>
        <v>0</v>
      </c>
      <c r="AF335" s="6" t="b">
        <f>OR(Tabla613[[#This Row],[Tiempo_normal (ns)]]&gt;$P$508,Tabla613[[#This Row],[Tiempo_normal (ns)]]&lt;$P$509)</f>
        <v>1</v>
      </c>
    </row>
    <row r="336" spans="2:32" x14ac:dyDescent="0.3">
      <c r="B336">
        <v>333</v>
      </c>
      <c r="C336">
        <v>2811</v>
      </c>
      <c r="D336">
        <v>1059</v>
      </c>
      <c r="E336">
        <v>333</v>
      </c>
      <c r="F336">
        <v>4403</v>
      </c>
      <c r="G336">
        <v>3016</v>
      </c>
      <c r="H336">
        <v>333</v>
      </c>
      <c r="I336">
        <v>7838</v>
      </c>
      <c r="J336">
        <v>5635</v>
      </c>
      <c r="K336">
        <v>333</v>
      </c>
      <c r="L336">
        <v>10182</v>
      </c>
      <c r="M336">
        <v>6118</v>
      </c>
      <c r="N336">
        <v>333</v>
      </c>
      <c r="O336">
        <v>11276</v>
      </c>
      <c r="P336">
        <v>8344</v>
      </c>
      <c r="R336" s="5">
        <v>333</v>
      </c>
      <c r="S336" t="b">
        <f>OR(Tabla19[[#This Row],[Tiempo_lineal (ns)]]&gt;$C$508,Tabla19[[#This Row],[Tiempo_lineal (ns)]]&lt;$C$509)</f>
        <v>0</v>
      </c>
      <c r="T336" t="b">
        <f>OR(Tabla19[[#This Row],[Tiempo_normal (ns)]]&gt;$D$508,Tabla19[[#This Row],[Tiempo_normal (ns)]]&lt;$D$509)</f>
        <v>0</v>
      </c>
      <c r="U336" s="5">
        <v>333</v>
      </c>
      <c r="V336" t="b">
        <f>OR(Tabla310[[#This Row],[Tiempo_lineal (ns)]]&gt;$F$508,Tabla310[[#This Row],[Tiempo_lineal (ns)]]&lt;$F$509)</f>
        <v>0</v>
      </c>
      <c r="W336" t="b">
        <f>OR(Tabla310[[#This Row],[Tiempo_normal (ns)]]&gt;$G$508,Tabla310[[#This Row],[Tiempo_normal (ns)]]&lt;$G$509)</f>
        <v>0</v>
      </c>
      <c r="X336" s="5">
        <v>333</v>
      </c>
      <c r="Y336" t="b">
        <f>OR(Tabla411[[#This Row],[Tiempo_lineal (ns)]]&gt;$I$508,Tabla411[[#This Row],[Tiempo_lineal (ns)]]&lt;$I$509)</f>
        <v>0</v>
      </c>
      <c r="Z336" t="b">
        <f>OR(Tabla411[[#This Row],[Tiempo_normal (ns)]]&gt;$J$508,Tabla411[[#This Row],[Tiempo_normal (ns)]]&lt;$J$509)</f>
        <v>0</v>
      </c>
      <c r="AA336" s="5">
        <v>333</v>
      </c>
      <c r="AB336" t="b">
        <f>OR(Tabla512[[#This Row],[Tiempo_lineal (ns)]]&gt;$L$508,Tabla512[[#This Row],[Tiempo_lineal (ns)]]&lt;$L$509)</f>
        <v>0</v>
      </c>
      <c r="AC336" t="b">
        <f>OR(Tabla512[[#This Row],[Tiempo_normal (ns)]]&gt;$M$508,Tabla512[[#This Row],[Tiempo_normal (ns)]]&lt;$M$509)</f>
        <v>0</v>
      </c>
      <c r="AD336" s="5">
        <v>333</v>
      </c>
      <c r="AE336" t="b">
        <f>OR(Tabla613[[#This Row],[Tiempo_lineal (ns)]]&gt;$O$508,Tabla613[[#This Row],[Tiempo_lineal (ns)]]&lt;$O$509)</f>
        <v>0</v>
      </c>
      <c r="AF336" s="6" t="b">
        <f>OR(Tabla613[[#This Row],[Tiempo_normal (ns)]]&gt;$P$508,Tabla613[[#This Row],[Tiempo_normal (ns)]]&lt;$P$509)</f>
        <v>0</v>
      </c>
    </row>
    <row r="337" spans="2:32" x14ac:dyDescent="0.3">
      <c r="B337">
        <v>334</v>
      </c>
      <c r="C337">
        <v>2856</v>
      </c>
      <c r="D337">
        <v>763</v>
      </c>
      <c r="E337">
        <v>334</v>
      </c>
      <c r="F337">
        <v>5062</v>
      </c>
      <c r="G337">
        <v>2393</v>
      </c>
      <c r="H337">
        <v>334</v>
      </c>
      <c r="I337">
        <v>7688</v>
      </c>
      <c r="J337">
        <v>7956</v>
      </c>
      <c r="K337">
        <v>334</v>
      </c>
      <c r="L337">
        <v>10782</v>
      </c>
      <c r="M337">
        <v>7376</v>
      </c>
      <c r="N337">
        <v>334</v>
      </c>
      <c r="O337">
        <v>11107</v>
      </c>
      <c r="P337">
        <v>6039</v>
      </c>
      <c r="R337" s="7">
        <v>334</v>
      </c>
      <c r="S337" t="b">
        <f>OR(Tabla19[[#This Row],[Tiempo_lineal (ns)]]&gt;$C$508,Tabla19[[#This Row],[Tiempo_lineal (ns)]]&lt;$C$509)</f>
        <v>0</v>
      </c>
      <c r="T337" t="b">
        <f>OR(Tabla19[[#This Row],[Tiempo_normal (ns)]]&gt;$D$508,Tabla19[[#This Row],[Tiempo_normal (ns)]]&lt;$D$509)</f>
        <v>0</v>
      </c>
      <c r="U337" s="7">
        <v>334</v>
      </c>
      <c r="V337" t="b">
        <f>OR(Tabla310[[#This Row],[Tiempo_lineal (ns)]]&gt;$F$508,Tabla310[[#This Row],[Tiempo_lineal (ns)]]&lt;$F$509)</f>
        <v>0</v>
      </c>
      <c r="W337" t="b">
        <f>OR(Tabla310[[#This Row],[Tiempo_normal (ns)]]&gt;$G$508,Tabla310[[#This Row],[Tiempo_normal (ns)]]&lt;$G$509)</f>
        <v>0</v>
      </c>
      <c r="X337" s="7">
        <v>334</v>
      </c>
      <c r="Y337" t="b">
        <f>OR(Tabla411[[#This Row],[Tiempo_lineal (ns)]]&gt;$I$508,Tabla411[[#This Row],[Tiempo_lineal (ns)]]&lt;$I$509)</f>
        <v>0</v>
      </c>
      <c r="Z337" t="b">
        <f>OR(Tabla411[[#This Row],[Tiempo_normal (ns)]]&gt;$J$508,Tabla411[[#This Row],[Tiempo_normal (ns)]]&lt;$J$509)</f>
        <v>0</v>
      </c>
      <c r="AA337" s="7">
        <v>334</v>
      </c>
      <c r="AB337" t="b">
        <f>OR(Tabla512[[#This Row],[Tiempo_lineal (ns)]]&gt;$L$508,Tabla512[[#This Row],[Tiempo_lineal (ns)]]&lt;$L$509)</f>
        <v>0</v>
      </c>
      <c r="AC337" t="b">
        <f>OR(Tabla512[[#This Row],[Tiempo_normal (ns)]]&gt;$M$508,Tabla512[[#This Row],[Tiempo_normal (ns)]]&lt;$M$509)</f>
        <v>0</v>
      </c>
      <c r="AD337" s="7">
        <v>334</v>
      </c>
      <c r="AE337" t="b">
        <f>OR(Tabla613[[#This Row],[Tiempo_lineal (ns)]]&gt;$O$508,Tabla613[[#This Row],[Tiempo_lineal (ns)]]&lt;$O$509)</f>
        <v>0</v>
      </c>
      <c r="AF337" s="6" t="b">
        <f>OR(Tabla613[[#This Row],[Tiempo_normal (ns)]]&gt;$P$508,Tabla613[[#This Row],[Tiempo_normal (ns)]]&lt;$P$509)</f>
        <v>0</v>
      </c>
    </row>
    <row r="338" spans="2:32" x14ac:dyDescent="0.3">
      <c r="B338">
        <v>335</v>
      </c>
      <c r="C338">
        <v>2803</v>
      </c>
      <c r="D338">
        <v>1220</v>
      </c>
      <c r="E338">
        <v>335</v>
      </c>
      <c r="F338">
        <v>3690</v>
      </c>
      <c r="G338">
        <v>1154</v>
      </c>
      <c r="H338">
        <v>335</v>
      </c>
      <c r="I338">
        <v>6991</v>
      </c>
      <c r="J338">
        <v>5882</v>
      </c>
      <c r="K338">
        <v>335</v>
      </c>
      <c r="L338">
        <v>9414</v>
      </c>
      <c r="M338">
        <v>8971</v>
      </c>
      <c r="N338">
        <v>335</v>
      </c>
      <c r="O338">
        <v>11464</v>
      </c>
      <c r="P338">
        <v>7825</v>
      </c>
      <c r="R338" s="5">
        <v>335</v>
      </c>
      <c r="S338" t="b">
        <f>OR(Tabla19[[#This Row],[Tiempo_lineal (ns)]]&gt;$C$508,Tabla19[[#This Row],[Tiempo_lineal (ns)]]&lt;$C$509)</f>
        <v>0</v>
      </c>
      <c r="T338" t="b">
        <f>OR(Tabla19[[#This Row],[Tiempo_normal (ns)]]&gt;$D$508,Tabla19[[#This Row],[Tiempo_normal (ns)]]&lt;$D$509)</f>
        <v>0</v>
      </c>
      <c r="U338" s="5">
        <v>335</v>
      </c>
      <c r="V338" t="b">
        <f>OR(Tabla310[[#This Row],[Tiempo_lineal (ns)]]&gt;$F$508,Tabla310[[#This Row],[Tiempo_lineal (ns)]]&lt;$F$509)</f>
        <v>0</v>
      </c>
      <c r="W338" t="b">
        <f>OR(Tabla310[[#This Row],[Tiempo_normal (ns)]]&gt;$G$508,Tabla310[[#This Row],[Tiempo_normal (ns)]]&lt;$G$509)</f>
        <v>0</v>
      </c>
      <c r="X338" s="5">
        <v>335</v>
      </c>
      <c r="Y338" t="b">
        <f>OR(Tabla411[[#This Row],[Tiempo_lineal (ns)]]&gt;$I$508,Tabla411[[#This Row],[Tiempo_lineal (ns)]]&lt;$I$509)</f>
        <v>0</v>
      </c>
      <c r="Z338" t="b">
        <f>OR(Tabla411[[#This Row],[Tiempo_normal (ns)]]&gt;$J$508,Tabla411[[#This Row],[Tiempo_normal (ns)]]&lt;$J$509)</f>
        <v>0</v>
      </c>
      <c r="AA338" s="5">
        <v>335</v>
      </c>
      <c r="AB338" t="b">
        <f>OR(Tabla512[[#This Row],[Tiempo_lineal (ns)]]&gt;$L$508,Tabla512[[#This Row],[Tiempo_lineal (ns)]]&lt;$L$509)</f>
        <v>0</v>
      </c>
      <c r="AC338" t="b">
        <f>OR(Tabla512[[#This Row],[Tiempo_normal (ns)]]&gt;$M$508,Tabla512[[#This Row],[Tiempo_normal (ns)]]&lt;$M$509)</f>
        <v>0</v>
      </c>
      <c r="AD338" s="5">
        <v>335</v>
      </c>
      <c r="AE338" t="b">
        <f>OR(Tabla613[[#This Row],[Tiempo_lineal (ns)]]&gt;$O$508,Tabla613[[#This Row],[Tiempo_lineal (ns)]]&lt;$O$509)</f>
        <v>0</v>
      </c>
      <c r="AF338" s="6" t="b">
        <f>OR(Tabla613[[#This Row],[Tiempo_normal (ns)]]&gt;$P$508,Tabla613[[#This Row],[Tiempo_normal (ns)]]&lt;$P$509)</f>
        <v>0</v>
      </c>
    </row>
    <row r="339" spans="2:32" x14ac:dyDescent="0.3">
      <c r="B339">
        <v>336</v>
      </c>
      <c r="C339">
        <v>2419</v>
      </c>
      <c r="D339">
        <v>772</v>
      </c>
      <c r="E339">
        <v>336</v>
      </c>
      <c r="F339">
        <v>3601</v>
      </c>
      <c r="G339">
        <v>2541</v>
      </c>
      <c r="H339">
        <v>336</v>
      </c>
      <c r="I339">
        <v>7059</v>
      </c>
      <c r="J339">
        <v>6901</v>
      </c>
      <c r="K339">
        <v>336</v>
      </c>
      <c r="L339">
        <v>10148</v>
      </c>
      <c r="M339">
        <v>6319</v>
      </c>
      <c r="N339">
        <v>336</v>
      </c>
      <c r="O339">
        <v>11273</v>
      </c>
      <c r="P339">
        <v>9096</v>
      </c>
      <c r="R339" s="7">
        <v>336</v>
      </c>
      <c r="S339" t="b">
        <f>OR(Tabla19[[#This Row],[Tiempo_lineal (ns)]]&gt;$C$508,Tabla19[[#This Row],[Tiempo_lineal (ns)]]&lt;$C$509)</f>
        <v>0</v>
      </c>
      <c r="T339" t="b">
        <f>OR(Tabla19[[#This Row],[Tiempo_normal (ns)]]&gt;$D$508,Tabla19[[#This Row],[Tiempo_normal (ns)]]&lt;$D$509)</f>
        <v>0</v>
      </c>
      <c r="U339" s="7">
        <v>336</v>
      </c>
      <c r="V339" t="b">
        <f>OR(Tabla310[[#This Row],[Tiempo_lineal (ns)]]&gt;$F$508,Tabla310[[#This Row],[Tiempo_lineal (ns)]]&lt;$F$509)</f>
        <v>0</v>
      </c>
      <c r="W339" t="b">
        <f>OR(Tabla310[[#This Row],[Tiempo_normal (ns)]]&gt;$G$508,Tabla310[[#This Row],[Tiempo_normal (ns)]]&lt;$G$509)</f>
        <v>0</v>
      </c>
      <c r="X339" s="7">
        <v>336</v>
      </c>
      <c r="Y339" t="b">
        <f>OR(Tabla411[[#This Row],[Tiempo_lineal (ns)]]&gt;$I$508,Tabla411[[#This Row],[Tiempo_lineal (ns)]]&lt;$I$509)</f>
        <v>0</v>
      </c>
      <c r="Z339" t="b">
        <f>OR(Tabla411[[#This Row],[Tiempo_normal (ns)]]&gt;$J$508,Tabla411[[#This Row],[Tiempo_normal (ns)]]&lt;$J$509)</f>
        <v>0</v>
      </c>
      <c r="AA339" s="7">
        <v>336</v>
      </c>
      <c r="AB339" t="b">
        <f>OR(Tabla512[[#This Row],[Tiempo_lineal (ns)]]&gt;$L$508,Tabla512[[#This Row],[Tiempo_lineal (ns)]]&lt;$L$509)</f>
        <v>0</v>
      </c>
      <c r="AC339" t="b">
        <f>OR(Tabla512[[#This Row],[Tiempo_normal (ns)]]&gt;$M$508,Tabla512[[#This Row],[Tiempo_normal (ns)]]&lt;$M$509)</f>
        <v>0</v>
      </c>
      <c r="AD339" s="7">
        <v>336</v>
      </c>
      <c r="AE339" t="b">
        <f>OR(Tabla613[[#This Row],[Tiempo_lineal (ns)]]&gt;$O$508,Tabla613[[#This Row],[Tiempo_lineal (ns)]]&lt;$O$509)</f>
        <v>0</v>
      </c>
      <c r="AF339" s="6" t="b">
        <f>OR(Tabla613[[#This Row],[Tiempo_normal (ns)]]&gt;$P$508,Tabla613[[#This Row],[Tiempo_normal (ns)]]&lt;$P$509)</f>
        <v>0</v>
      </c>
    </row>
    <row r="340" spans="2:32" x14ac:dyDescent="0.3">
      <c r="B340">
        <v>337</v>
      </c>
      <c r="C340">
        <v>2871</v>
      </c>
      <c r="D340">
        <v>1826</v>
      </c>
      <c r="E340">
        <v>337</v>
      </c>
      <c r="F340">
        <v>3576</v>
      </c>
      <c r="G340">
        <v>1646</v>
      </c>
      <c r="H340">
        <v>337</v>
      </c>
      <c r="I340">
        <v>8612</v>
      </c>
      <c r="J340">
        <v>6528</v>
      </c>
      <c r="K340">
        <v>337</v>
      </c>
      <c r="L340">
        <v>9335</v>
      </c>
      <c r="M340">
        <v>6548</v>
      </c>
      <c r="N340">
        <v>337</v>
      </c>
      <c r="O340">
        <v>12305</v>
      </c>
      <c r="P340">
        <v>5665</v>
      </c>
      <c r="R340" s="5">
        <v>337</v>
      </c>
      <c r="S340" t="b">
        <f>OR(Tabla19[[#This Row],[Tiempo_lineal (ns)]]&gt;$C$508,Tabla19[[#This Row],[Tiempo_lineal (ns)]]&lt;$C$509)</f>
        <v>0</v>
      </c>
      <c r="T340" t="b">
        <f>OR(Tabla19[[#This Row],[Tiempo_normal (ns)]]&gt;$D$508,Tabla19[[#This Row],[Tiempo_normal (ns)]]&lt;$D$509)</f>
        <v>0</v>
      </c>
      <c r="U340" s="5">
        <v>337</v>
      </c>
      <c r="V340" t="b">
        <f>OR(Tabla310[[#This Row],[Tiempo_lineal (ns)]]&gt;$F$508,Tabla310[[#This Row],[Tiempo_lineal (ns)]]&lt;$F$509)</f>
        <v>0</v>
      </c>
      <c r="W340" t="b">
        <f>OR(Tabla310[[#This Row],[Tiempo_normal (ns)]]&gt;$G$508,Tabla310[[#This Row],[Tiempo_normal (ns)]]&lt;$G$509)</f>
        <v>0</v>
      </c>
      <c r="X340" s="5">
        <v>337</v>
      </c>
      <c r="Y340" t="b">
        <f>OR(Tabla411[[#This Row],[Tiempo_lineal (ns)]]&gt;$I$508,Tabla411[[#This Row],[Tiempo_lineal (ns)]]&lt;$I$509)</f>
        <v>0</v>
      </c>
      <c r="Z340" t="b">
        <f>OR(Tabla411[[#This Row],[Tiempo_normal (ns)]]&gt;$J$508,Tabla411[[#This Row],[Tiempo_normal (ns)]]&lt;$J$509)</f>
        <v>0</v>
      </c>
      <c r="AA340" s="5">
        <v>337</v>
      </c>
      <c r="AB340" t="b">
        <f>OR(Tabla512[[#This Row],[Tiempo_lineal (ns)]]&gt;$L$508,Tabla512[[#This Row],[Tiempo_lineal (ns)]]&lt;$L$509)</f>
        <v>0</v>
      </c>
      <c r="AC340" t="b">
        <f>OR(Tabla512[[#This Row],[Tiempo_normal (ns)]]&gt;$M$508,Tabla512[[#This Row],[Tiempo_normal (ns)]]&lt;$M$509)</f>
        <v>0</v>
      </c>
      <c r="AD340" s="5">
        <v>337</v>
      </c>
      <c r="AE340" t="b">
        <f>OR(Tabla613[[#This Row],[Tiempo_lineal (ns)]]&gt;$O$508,Tabla613[[#This Row],[Tiempo_lineal (ns)]]&lt;$O$509)</f>
        <v>0</v>
      </c>
      <c r="AF340" s="6" t="b">
        <f>OR(Tabla613[[#This Row],[Tiempo_normal (ns)]]&gt;$P$508,Tabla613[[#This Row],[Tiempo_normal (ns)]]&lt;$P$509)</f>
        <v>0</v>
      </c>
    </row>
    <row r="341" spans="2:32" x14ac:dyDescent="0.3">
      <c r="B341">
        <v>338</v>
      </c>
      <c r="C341">
        <v>2936</v>
      </c>
      <c r="D341">
        <v>1631</v>
      </c>
      <c r="E341">
        <v>338</v>
      </c>
      <c r="F341">
        <v>4968</v>
      </c>
      <c r="G341">
        <v>4673</v>
      </c>
      <c r="H341">
        <v>338</v>
      </c>
      <c r="I341">
        <v>8067</v>
      </c>
      <c r="J341">
        <v>5247</v>
      </c>
      <c r="K341">
        <v>338</v>
      </c>
      <c r="L341">
        <v>13873</v>
      </c>
      <c r="M341">
        <v>7855</v>
      </c>
      <c r="N341">
        <v>338</v>
      </c>
      <c r="O341">
        <v>9954</v>
      </c>
      <c r="P341">
        <v>6507</v>
      </c>
      <c r="R341" s="7">
        <v>338</v>
      </c>
      <c r="S341" t="b">
        <f>OR(Tabla19[[#This Row],[Tiempo_lineal (ns)]]&gt;$C$508,Tabla19[[#This Row],[Tiempo_lineal (ns)]]&lt;$C$509)</f>
        <v>0</v>
      </c>
      <c r="T341" t="b">
        <f>OR(Tabla19[[#This Row],[Tiempo_normal (ns)]]&gt;$D$508,Tabla19[[#This Row],[Tiempo_normal (ns)]]&lt;$D$509)</f>
        <v>0</v>
      </c>
      <c r="U341" s="7">
        <v>338</v>
      </c>
      <c r="V341" t="b">
        <f>OR(Tabla310[[#This Row],[Tiempo_lineal (ns)]]&gt;$F$508,Tabla310[[#This Row],[Tiempo_lineal (ns)]]&lt;$F$509)</f>
        <v>0</v>
      </c>
      <c r="W341" t="b">
        <f>OR(Tabla310[[#This Row],[Tiempo_normal (ns)]]&gt;$G$508,Tabla310[[#This Row],[Tiempo_normal (ns)]]&lt;$G$509)</f>
        <v>0</v>
      </c>
      <c r="X341" s="7">
        <v>338</v>
      </c>
      <c r="Y341" t="b">
        <f>OR(Tabla411[[#This Row],[Tiempo_lineal (ns)]]&gt;$I$508,Tabla411[[#This Row],[Tiempo_lineal (ns)]]&lt;$I$509)</f>
        <v>0</v>
      </c>
      <c r="Z341" t="b">
        <f>OR(Tabla411[[#This Row],[Tiempo_normal (ns)]]&gt;$J$508,Tabla411[[#This Row],[Tiempo_normal (ns)]]&lt;$J$509)</f>
        <v>0</v>
      </c>
      <c r="AA341" s="7">
        <v>338</v>
      </c>
      <c r="AB341" t="b">
        <f>OR(Tabla512[[#This Row],[Tiempo_lineal (ns)]]&gt;$L$508,Tabla512[[#This Row],[Tiempo_lineal (ns)]]&lt;$L$509)</f>
        <v>0</v>
      </c>
      <c r="AC341" t="b">
        <f>OR(Tabla512[[#This Row],[Tiempo_normal (ns)]]&gt;$M$508,Tabla512[[#This Row],[Tiempo_normal (ns)]]&lt;$M$509)</f>
        <v>0</v>
      </c>
      <c r="AD341" s="7">
        <v>338</v>
      </c>
      <c r="AE341" t="b">
        <f>OR(Tabla613[[#This Row],[Tiempo_lineal (ns)]]&gt;$O$508,Tabla613[[#This Row],[Tiempo_lineal (ns)]]&lt;$O$509)</f>
        <v>0</v>
      </c>
      <c r="AF341" s="6" t="b">
        <f>OR(Tabla613[[#This Row],[Tiempo_normal (ns)]]&gt;$P$508,Tabla613[[#This Row],[Tiempo_normal (ns)]]&lt;$P$509)</f>
        <v>0</v>
      </c>
    </row>
    <row r="342" spans="2:32" x14ac:dyDescent="0.3">
      <c r="B342">
        <v>339</v>
      </c>
      <c r="C342">
        <v>3200</v>
      </c>
      <c r="D342">
        <v>1082</v>
      </c>
      <c r="E342">
        <v>339</v>
      </c>
      <c r="F342">
        <v>8566</v>
      </c>
      <c r="G342">
        <v>3620</v>
      </c>
      <c r="H342">
        <v>339</v>
      </c>
      <c r="I342">
        <v>7995</v>
      </c>
      <c r="J342">
        <v>6212</v>
      </c>
      <c r="K342">
        <v>339</v>
      </c>
      <c r="L342">
        <v>8929</v>
      </c>
      <c r="M342">
        <v>7928</v>
      </c>
      <c r="N342">
        <v>339</v>
      </c>
      <c r="O342">
        <v>10116</v>
      </c>
      <c r="P342">
        <v>8193</v>
      </c>
      <c r="R342" s="5">
        <v>339</v>
      </c>
      <c r="S342" t="b">
        <f>OR(Tabla19[[#This Row],[Tiempo_lineal (ns)]]&gt;$C$508,Tabla19[[#This Row],[Tiempo_lineal (ns)]]&lt;$C$509)</f>
        <v>0</v>
      </c>
      <c r="T342" t="b">
        <f>OR(Tabla19[[#This Row],[Tiempo_normal (ns)]]&gt;$D$508,Tabla19[[#This Row],[Tiempo_normal (ns)]]&lt;$D$509)</f>
        <v>0</v>
      </c>
      <c r="U342" s="5">
        <v>339</v>
      </c>
      <c r="V342" t="b">
        <f>OR(Tabla310[[#This Row],[Tiempo_lineal (ns)]]&gt;$F$508,Tabla310[[#This Row],[Tiempo_lineal (ns)]]&lt;$F$509)</f>
        <v>1</v>
      </c>
      <c r="W342" t="b">
        <f>OR(Tabla310[[#This Row],[Tiempo_normal (ns)]]&gt;$G$508,Tabla310[[#This Row],[Tiempo_normal (ns)]]&lt;$G$509)</f>
        <v>0</v>
      </c>
      <c r="X342" s="5">
        <v>339</v>
      </c>
      <c r="Y342" t="b">
        <f>OR(Tabla411[[#This Row],[Tiempo_lineal (ns)]]&gt;$I$508,Tabla411[[#This Row],[Tiempo_lineal (ns)]]&lt;$I$509)</f>
        <v>0</v>
      </c>
      <c r="Z342" t="b">
        <f>OR(Tabla411[[#This Row],[Tiempo_normal (ns)]]&gt;$J$508,Tabla411[[#This Row],[Tiempo_normal (ns)]]&lt;$J$509)</f>
        <v>0</v>
      </c>
      <c r="AA342" s="5">
        <v>339</v>
      </c>
      <c r="AB342" t="b">
        <f>OR(Tabla512[[#This Row],[Tiempo_lineal (ns)]]&gt;$L$508,Tabla512[[#This Row],[Tiempo_lineal (ns)]]&lt;$L$509)</f>
        <v>0</v>
      </c>
      <c r="AC342" t="b">
        <f>OR(Tabla512[[#This Row],[Tiempo_normal (ns)]]&gt;$M$508,Tabla512[[#This Row],[Tiempo_normal (ns)]]&lt;$M$509)</f>
        <v>0</v>
      </c>
      <c r="AD342" s="5">
        <v>339</v>
      </c>
      <c r="AE342" t="b">
        <f>OR(Tabla613[[#This Row],[Tiempo_lineal (ns)]]&gt;$O$508,Tabla613[[#This Row],[Tiempo_lineal (ns)]]&lt;$O$509)</f>
        <v>0</v>
      </c>
      <c r="AF342" s="6" t="b">
        <f>OR(Tabla613[[#This Row],[Tiempo_normal (ns)]]&gt;$P$508,Tabla613[[#This Row],[Tiempo_normal (ns)]]&lt;$P$509)</f>
        <v>0</v>
      </c>
    </row>
    <row r="343" spans="2:32" x14ac:dyDescent="0.3">
      <c r="B343">
        <v>340</v>
      </c>
      <c r="C343">
        <v>2723</v>
      </c>
      <c r="D343">
        <v>1166</v>
      </c>
      <c r="E343">
        <v>340</v>
      </c>
      <c r="F343">
        <v>4809</v>
      </c>
      <c r="G343">
        <v>3761</v>
      </c>
      <c r="H343">
        <v>340</v>
      </c>
      <c r="I343">
        <v>11082</v>
      </c>
      <c r="J343">
        <v>6875</v>
      </c>
      <c r="K343">
        <v>340</v>
      </c>
      <c r="L343">
        <v>10590</v>
      </c>
      <c r="M343">
        <v>8985</v>
      </c>
      <c r="N343">
        <v>340</v>
      </c>
      <c r="O343">
        <v>10476</v>
      </c>
      <c r="P343">
        <v>7561</v>
      </c>
      <c r="R343" s="7">
        <v>340</v>
      </c>
      <c r="S343" t="b">
        <f>OR(Tabla19[[#This Row],[Tiempo_lineal (ns)]]&gt;$C$508,Tabla19[[#This Row],[Tiempo_lineal (ns)]]&lt;$C$509)</f>
        <v>0</v>
      </c>
      <c r="T343" t="b">
        <f>OR(Tabla19[[#This Row],[Tiempo_normal (ns)]]&gt;$D$508,Tabla19[[#This Row],[Tiempo_normal (ns)]]&lt;$D$509)</f>
        <v>0</v>
      </c>
      <c r="U343" s="7">
        <v>340</v>
      </c>
      <c r="V343" t="b">
        <f>OR(Tabla310[[#This Row],[Tiempo_lineal (ns)]]&gt;$F$508,Tabla310[[#This Row],[Tiempo_lineal (ns)]]&lt;$F$509)</f>
        <v>0</v>
      </c>
      <c r="W343" t="b">
        <f>OR(Tabla310[[#This Row],[Tiempo_normal (ns)]]&gt;$G$508,Tabla310[[#This Row],[Tiempo_normal (ns)]]&lt;$G$509)</f>
        <v>0</v>
      </c>
      <c r="X343" s="7">
        <v>340</v>
      </c>
      <c r="Y343" t="b">
        <f>OR(Tabla411[[#This Row],[Tiempo_lineal (ns)]]&gt;$I$508,Tabla411[[#This Row],[Tiempo_lineal (ns)]]&lt;$I$509)</f>
        <v>0</v>
      </c>
      <c r="Z343" t="b">
        <f>OR(Tabla411[[#This Row],[Tiempo_normal (ns)]]&gt;$J$508,Tabla411[[#This Row],[Tiempo_normal (ns)]]&lt;$J$509)</f>
        <v>0</v>
      </c>
      <c r="AA343" s="7">
        <v>340</v>
      </c>
      <c r="AB343" t="b">
        <f>OR(Tabla512[[#This Row],[Tiempo_lineal (ns)]]&gt;$L$508,Tabla512[[#This Row],[Tiempo_lineal (ns)]]&lt;$L$509)</f>
        <v>0</v>
      </c>
      <c r="AC343" t="b">
        <f>OR(Tabla512[[#This Row],[Tiempo_normal (ns)]]&gt;$M$508,Tabla512[[#This Row],[Tiempo_normal (ns)]]&lt;$M$509)</f>
        <v>0</v>
      </c>
      <c r="AD343" s="7">
        <v>340</v>
      </c>
      <c r="AE343" t="b">
        <f>OR(Tabla613[[#This Row],[Tiempo_lineal (ns)]]&gt;$O$508,Tabla613[[#This Row],[Tiempo_lineal (ns)]]&lt;$O$509)</f>
        <v>0</v>
      </c>
      <c r="AF343" s="6" t="b">
        <f>OR(Tabla613[[#This Row],[Tiempo_normal (ns)]]&gt;$P$508,Tabla613[[#This Row],[Tiempo_normal (ns)]]&lt;$P$509)</f>
        <v>0</v>
      </c>
    </row>
    <row r="344" spans="2:32" x14ac:dyDescent="0.3">
      <c r="B344">
        <v>341</v>
      </c>
      <c r="C344">
        <v>2902</v>
      </c>
      <c r="D344">
        <v>1456</v>
      </c>
      <c r="E344">
        <v>341</v>
      </c>
      <c r="F344">
        <v>4969</v>
      </c>
      <c r="G344">
        <v>2200</v>
      </c>
      <c r="H344">
        <v>341</v>
      </c>
      <c r="I344">
        <v>9210</v>
      </c>
      <c r="J344">
        <v>8102</v>
      </c>
      <c r="K344">
        <v>341</v>
      </c>
      <c r="L344">
        <v>10178</v>
      </c>
      <c r="M344">
        <v>5717</v>
      </c>
      <c r="N344">
        <v>341</v>
      </c>
      <c r="O344">
        <v>11305</v>
      </c>
      <c r="P344">
        <v>5689</v>
      </c>
      <c r="R344" s="5">
        <v>341</v>
      </c>
      <c r="S344" t="b">
        <f>OR(Tabla19[[#This Row],[Tiempo_lineal (ns)]]&gt;$C$508,Tabla19[[#This Row],[Tiempo_lineal (ns)]]&lt;$C$509)</f>
        <v>0</v>
      </c>
      <c r="T344" t="b">
        <f>OR(Tabla19[[#This Row],[Tiempo_normal (ns)]]&gt;$D$508,Tabla19[[#This Row],[Tiempo_normal (ns)]]&lt;$D$509)</f>
        <v>0</v>
      </c>
      <c r="U344" s="5">
        <v>341</v>
      </c>
      <c r="V344" t="b">
        <f>OR(Tabla310[[#This Row],[Tiempo_lineal (ns)]]&gt;$F$508,Tabla310[[#This Row],[Tiempo_lineal (ns)]]&lt;$F$509)</f>
        <v>0</v>
      </c>
      <c r="W344" t="b">
        <f>OR(Tabla310[[#This Row],[Tiempo_normal (ns)]]&gt;$G$508,Tabla310[[#This Row],[Tiempo_normal (ns)]]&lt;$G$509)</f>
        <v>0</v>
      </c>
      <c r="X344" s="5">
        <v>341</v>
      </c>
      <c r="Y344" t="b">
        <f>OR(Tabla411[[#This Row],[Tiempo_lineal (ns)]]&gt;$I$508,Tabla411[[#This Row],[Tiempo_lineal (ns)]]&lt;$I$509)</f>
        <v>0</v>
      </c>
      <c r="Z344" t="b">
        <f>OR(Tabla411[[#This Row],[Tiempo_normal (ns)]]&gt;$J$508,Tabla411[[#This Row],[Tiempo_normal (ns)]]&lt;$J$509)</f>
        <v>0</v>
      </c>
      <c r="AA344" s="5">
        <v>341</v>
      </c>
      <c r="AB344" t="b">
        <f>OR(Tabla512[[#This Row],[Tiempo_lineal (ns)]]&gt;$L$508,Tabla512[[#This Row],[Tiempo_lineal (ns)]]&lt;$L$509)</f>
        <v>0</v>
      </c>
      <c r="AC344" t="b">
        <f>OR(Tabla512[[#This Row],[Tiempo_normal (ns)]]&gt;$M$508,Tabla512[[#This Row],[Tiempo_normal (ns)]]&lt;$M$509)</f>
        <v>0</v>
      </c>
      <c r="AD344" s="5">
        <v>341</v>
      </c>
      <c r="AE344" t="b">
        <f>OR(Tabla613[[#This Row],[Tiempo_lineal (ns)]]&gt;$O$508,Tabla613[[#This Row],[Tiempo_lineal (ns)]]&lt;$O$509)</f>
        <v>0</v>
      </c>
      <c r="AF344" s="6" t="b">
        <f>OR(Tabla613[[#This Row],[Tiempo_normal (ns)]]&gt;$P$508,Tabla613[[#This Row],[Tiempo_normal (ns)]]&lt;$P$509)</f>
        <v>0</v>
      </c>
    </row>
    <row r="345" spans="2:32" x14ac:dyDescent="0.3">
      <c r="B345">
        <v>342</v>
      </c>
      <c r="C345">
        <v>2829</v>
      </c>
      <c r="D345">
        <v>1551</v>
      </c>
      <c r="E345">
        <v>342</v>
      </c>
      <c r="F345">
        <v>4740</v>
      </c>
      <c r="G345">
        <v>1910</v>
      </c>
      <c r="H345">
        <v>342</v>
      </c>
      <c r="I345">
        <v>6947</v>
      </c>
      <c r="J345">
        <v>4378</v>
      </c>
      <c r="K345">
        <v>342</v>
      </c>
      <c r="L345">
        <v>9798</v>
      </c>
      <c r="M345">
        <v>7315</v>
      </c>
      <c r="N345">
        <v>342</v>
      </c>
      <c r="O345">
        <v>19953</v>
      </c>
      <c r="P345">
        <v>8073</v>
      </c>
      <c r="R345" s="7">
        <v>342</v>
      </c>
      <c r="S345" t="b">
        <f>OR(Tabla19[[#This Row],[Tiempo_lineal (ns)]]&gt;$C$508,Tabla19[[#This Row],[Tiempo_lineal (ns)]]&lt;$C$509)</f>
        <v>0</v>
      </c>
      <c r="T345" t="b">
        <f>OR(Tabla19[[#This Row],[Tiempo_normal (ns)]]&gt;$D$508,Tabla19[[#This Row],[Tiempo_normal (ns)]]&lt;$D$509)</f>
        <v>0</v>
      </c>
      <c r="U345" s="7">
        <v>342</v>
      </c>
      <c r="V345" t="b">
        <f>OR(Tabla310[[#This Row],[Tiempo_lineal (ns)]]&gt;$F$508,Tabla310[[#This Row],[Tiempo_lineal (ns)]]&lt;$F$509)</f>
        <v>0</v>
      </c>
      <c r="W345" t="b">
        <f>OR(Tabla310[[#This Row],[Tiempo_normal (ns)]]&gt;$G$508,Tabla310[[#This Row],[Tiempo_normal (ns)]]&lt;$G$509)</f>
        <v>0</v>
      </c>
      <c r="X345" s="7">
        <v>342</v>
      </c>
      <c r="Y345" t="b">
        <f>OR(Tabla411[[#This Row],[Tiempo_lineal (ns)]]&gt;$I$508,Tabla411[[#This Row],[Tiempo_lineal (ns)]]&lt;$I$509)</f>
        <v>0</v>
      </c>
      <c r="Z345" t="b">
        <f>OR(Tabla411[[#This Row],[Tiempo_normal (ns)]]&gt;$J$508,Tabla411[[#This Row],[Tiempo_normal (ns)]]&lt;$J$509)</f>
        <v>0</v>
      </c>
      <c r="AA345" s="7">
        <v>342</v>
      </c>
      <c r="AB345" t="b">
        <f>OR(Tabla512[[#This Row],[Tiempo_lineal (ns)]]&gt;$L$508,Tabla512[[#This Row],[Tiempo_lineal (ns)]]&lt;$L$509)</f>
        <v>0</v>
      </c>
      <c r="AC345" t="b">
        <f>OR(Tabla512[[#This Row],[Tiempo_normal (ns)]]&gt;$M$508,Tabla512[[#This Row],[Tiempo_normal (ns)]]&lt;$M$509)</f>
        <v>0</v>
      </c>
      <c r="AD345" s="7">
        <v>342</v>
      </c>
      <c r="AE345" t="b">
        <f>OR(Tabla613[[#This Row],[Tiempo_lineal (ns)]]&gt;$O$508,Tabla613[[#This Row],[Tiempo_lineal (ns)]]&lt;$O$509)</f>
        <v>1</v>
      </c>
      <c r="AF345" s="6" t="b">
        <f>OR(Tabla613[[#This Row],[Tiempo_normal (ns)]]&gt;$P$508,Tabla613[[#This Row],[Tiempo_normal (ns)]]&lt;$P$509)</f>
        <v>0</v>
      </c>
    </row>
    <row r="346" spans="2:32" x14ac:dyDescent="0.3">
      <c r="B346">
        <v>343</v>
      </c>
      <c r="C346">
        <v>3227</v>
      </c>
      <c r="D346">
        <v>1635</v>
      </c>
      <c r="E346">
        <v>343</v>
      </c>
      <c r="F346">
        <v>6808</v>
      </c>
      <c r="G346">
        <v>4222</v>
      </c>
      <c r="H346">
        <v>343</v>
      </c>
      <c r="I346">
        <v>12236</v>
      </c>
      <c r="J346">
        <v>13221</v>
      </c>
      <c r="K346">
        <v>343</v>
      </c>
      <c r="L346">
        <v>23301</v>
      </c>
      <c r="M346">
        <v>5295</v>
      </c>
      <c r="N346">
        <v>343</v>
      </c>
      <c r="O346">
        <v>10423</v>
      </c>
      <c r="P346">
        <v>7790</v>
      </c>
      <c r="R346" s="5">
        <v>343</v>
      </c>
      <c r="S346" t="b">
        <f>OR(Tabla19[[#This Row],[Tiempo_lineal (ns)]]&gt;$C$508,Tabla19[[#This Row],[Tiempo_lineal (ns)]]&lt;$C$509)</f>
        <v>0</v>
      </c>
      <c r="T346" t="b">
        <f>OR(Tabla19[[#This Row],[Tiempo_normal (ns)]]&gt;$D$508,Tabla19[[#This Row],[Tiempo_normal (ns)]]&lt;$D$509)</f>
        <v>0</v>
      </c>
      <c r="U346" s="5">
        <v>343</v>
      </c>
      <c r="V346" t="b">
        <f>OR(Tabla310[[#This Row],[Tiempo_lineal (ns)]]&gt;$F$508,Tabla310[[#This Row],[Tiempo_lineal (ns)]]&lt;$F$509)</f>
        <v>0</v>
      </c>
      <c r="W346" t="b">
        <f>OR(Tabla310[[#This Row],[Tiempo_normal (ns)]]&gt;$G$508,Tabla310[[#This Row],[Tiempo_normal (ns)]]&lt;$G$509)</f>
        <v>0</v>
      </c>
      <c r="X346" s="5">
        <v>343</v>
      </c>
      <c r="Y346" t="b">
        <f>OR(Tabla411[[#This Row],[Tiempo_lineal (ns)]]&gt;$I$508,Tabla411[[#This Row],[Tiempo_lineal (ns)]]&lt;$I$509)</f>
        <v>0</v>
      </c>
      <c r="Z346" t="b">
        <f>OR(Tabla411[[#This Row],[Tiempo_normal (ns)]]&gt;$J$508,Tabla411[[#This Row],[Tiempo_normal (ns)]]&lt;$J$509)</f>
        <v>1</v>
      </c>
      <c r="AA346" s="5">
        <v>343</v>
      </c>
      <c r="AB346" t="b">
        <f>OR(Tabla512[[#This Row],[Tiempo_lineal (ns)]]&gt;$L$508,Tabla512[[#This Row],[Tiempo_lineal (ns)]]&lt;$L$509)</f>
        <v>1</v>
      </c>
      <c r="AC346" t="b">
        <f>OR(Tabla512[[#This Row],[Tiempo_normal (ns)]]&gt;$M$508,Tabla512[[#This Row],[Tiempo_normal (ns)]]&lt;$M$509)</f>
        <v>0</v>
      </c>
      <c r="AD346" s="5">
        <v>343</v>
      </c>
      <c r="AE346" t="b">
        <f>OR(Tabla613[[#This Row],[Tiempo_lineal (ns)]]&gt;$O$508,Tabla613[[#This Row],[Tiempo_lineal (ns)]]&lt;$O$509)</f>
        <v>0</v>
      </c>
      <c r="AF346" s="6" t="b">
        <f>OR(Tabla613[[#This Row],[Tiempo_normal (ns)]]&gt;$P$508,Tabla613[[#This Row],[Tiempo_normal (ns)]]&lt;$P$509)</f>
        <v>0</v>
      </c>
    </row>
    <row r="347" spans="2:32" x14ac:dyDescent="0.3">
      <c r="B347">
        <v>344</v>
      </c>
      <c r="C347">
        <v>3547</v>
      </c>
      <c r="D347">
        <v>1131</v>
      </c>
      <c r="E347">
        <v>344</v>
      </c>
      <c r="F347">
        <v>4137</v>
      </c>
      <c r="G347">
        <v>4727</v>
      </c>
      <c r="H347">
        <v>344</v>
      </c>
      <c r="I347">
        <v>10830</v>
      </c>
      <c r="J347">
        <v>4734</v>
      </c>
      <c r="K347">
        <v>344</v>
      </c>
      <c r="L347">
        <v>11177</v>
      </c>
      <c r="M347">
        <v>5801</v>
      </c>
      <c r="N347">
        <v>344</v>
      </c>
      <c r="O347">
        <v>10527</v>
      </c>
      <c r="P347">
        <v>9508</v>
      </c>
      <c r="R347" s="7">
        <v>344</v>
      </c>
      <c r="S347" t="b">
        <f>OR(Tabla19[[#This Row],[Tiempo_lineal (ns)]]&gt;$C$508,Tabla19[[#This Row],[Tiempo_lineal (ns)]]&lt;$C$509)</f>
        <v>0</v>
      </c>
      <c r="T347" t="b">
        <f>OR(Tabla19[[#This Row],[Tiempo_normal (ns)]]&gt;$D$508,Tabla19[[#This Row],[Tiempo_normal (ns)]]&lt;$D$509)</f>
        <v>0</v>
      </c>
      <c r="U347" s="7">
        <v>344</v>
      </c>
      <c r="V347" t="b">
        <f>OR(Tabla310[[#This Row],[Tiempo_lineal (ns)]]&gt;$F$508,Tabla310[[#This Row],[Tiempo_lineal (ns)]]&lt;$F$509)</f>
        <v>0</v>
      </c>
      <c r="W347" t="b">
        <f>OR(Tabla310[[#This Row],[Tiempo_normal (ns)]]&gt;$G$508,Tabla310[[#This Row],[Tiempo_normal (ns)]]&lt;$G$509)</f>
        <v>0</v>
      </c>
      <c r="X347" s="7">
        <v>344</v>
      </c>
      <c r="Y347" t="b">
        <f>OR(Tabla411[[#This Row],[Tiempo_lineal (ns)]]&gt;$I$508,Tabla411[[#This Row],[Tiempo_lineal (ns)]]&lt;$I$509)</f>
        <v>0</v>
      </c>
      <c r="Z347" t="b">
        <f>OR(Tabla411[[#This Row],[Tiempo_normal (ns)]]&gt;$J$508,Tabla411[[#This Row],[Tiempo_normal (ns)]]&lt;$J$509)</f>
        <v>0</v>
      </c>
      <c r="AA347" s="7">
        <v>344</v>
      </c>
      <c r="AB347" t="b">
        <f>OR(Tabla512[[#This Row],[Tiempo_lineal (ns)]]&gt;$L$508,Tabla512[[#This Row],[Tiempo_lineal (ns)]]&lt;$L$509)</f>
        <v>0</v>
      </c>
      <c r="AC347" t="b">
        <f>OR(Tabla512[[#This Row],[Tiempo_normal (ns)]]&gt;$M$508,Tabla512[[#This Row],[Tiempo_normal (ns)]]&lt;$M$509)</f>
        <v>0</v>
      </c>
      <c r="AD347" s="7">
        <v>344</v>
      </c>
      <c r="AE347" t="b">
        <f>OR(Tabla613[[#This Row],[Tiempo_lineal (ns)]]&gt;$O$508,Tabla613[[#This Row],[Tiempo_lineal (ns)]]&lt;$O$509)</f>
        <v>0</v>
      </c>
      <c r="AF347" s="6" t="b">
        <f>OR(Tabla613[[#This Row],[Tiempo_normal (ns)]]&gt;$P$508,Tabla613[[#This Row],[Tiempo_normal (ns)]]&lt;$P$509)</f>
        <v>0</v>
      </c>
    </row>
    <row r="348" spans="2:32" x14ac:dyDescent="0.3">
      <c r="B348">
        <v>345</v>
      </c>
      <c r="C348">
        <v>2710</v>
      </c>
      <c r="D348">
        <v>854</v>
      </c>
      <c r="E348">
        <v>345</v>
      </c>
      <c r="F348">
        <v>14385</v>
      </c>
      <c r="G348">
        <v>1406</v>
      </c>
      <c r="H348">
        <v>345</v>
      </c>
      <c r="I348">
        <v>16482</v>
      </c>
      <c r="J348">
        <v>6800</v>
      </c>
      <c r="K348">
        <v>345</v>
      </c>
      <c r="L348">
        <v>9981</v>
      </c>
      <c r="M348">
        <v>8401</v>
      </c>
      <c r="N348">
        <v>345</v>
      </c>
      <c r="O348">
        <v>10379</v>
      </c>
      <c r="P348">
        <v>7727</v>
      </c>
      <c r="R348" s="5">
        <v>345</v>
      </c>
      <c r="S348" t="b">
        <f>OR(Tabla19[[#This Row],[Tiempo_lineal (ns)]]&gt;$C$508,Tabla19[[#This Row],[Tiempo_lineal (ns)]]&lt;$C$509)</f>
        <v>0</v>
      </c>
      <c r="T348" t="b">
        <f>OR(Tabla19[[#This Row],[Tiempo_normal (ns)]]&gt;$D$508,Tabla19[[#This Row],[Tiempo_normal (ns)]]&lt;$D$509)</f>
        <v>0</v>
      </c>
      <c r="U348" s="5">
        <v>345</v>
      </c>
      <c r="V348" t="b">
        <f>OR(Tabla310[[#This Row],[Tiempo_lineal (ns)]]&gt;$F$508,Tabla310[[#This Row],[Tiempo_lineal (ns)]]&lt;$F$509)</f>
        <v>1</v>
      </c>
      <c r="W348" t="b">
        <f>OR(Tabla310[[#This Row],[Tiempo_normal (ns)]]&gt;$G$508,Tabla310[[#This Row],[Tiempo_normal (ns)]]&lt;$G$509)</f>
        <v>0</v>
      </c>
      <c r="X348" s="5">
        <v>345</v>
      </c>
      <c r="Y348" t="b">
        <f>OR(Tabla411[[#This Row],[Tiempo_lineal (ns)]]&gt;$I$508,Tabla411[[#This Row],[Tiempo_lineal (ns)]]&lt;$I$509)</f>
        <v>1</v>
      </c>
      <c r="Z348" t="b">
        <f>OR(Tabla411[[#This Row],[Tiempo_normal (ns)]]&gt;$J$508,Tabla411[[#This Row],[Tiempo_normal (ns)]]&lt;$J$509)</f>
        <v>0</v>
      </c>
      <c r="AA348" s="5">
        <v>345</v>
      </c>
      <c r="AB348" t="b">
        <f>OR(Tabla512[[#This Row],[Tiempo_lineal (ns)]]&gt;$L$508,Tabla512[[#This Row],[Tiempo_lineal (ns)]]&lt;$L$509)</f>
        <v>0</v>
      </c>
      <c r="AC348" t="b">
        <f>OR(Tabla512[[#This Row],[Tiempo_normal (ns)]]&gt;$M$508,Tabla512[[#This Row],[Tiempo_normal (ns)]]&lt;$M$509)</f>
        <v>0</v>
      </c>
      <c r="AD348" s="5">
        <v>345</v>
      </c>
      <c r="AE348" t="b">
        <f>OR(Tabla613[[#This Row],[Tiempo_lineal (ns)]]&gt;$O$508,Tabla613[[#This Row],[Tiempo_lineal (ns)]]&lt;$O$509)</f>
        <v>0</v>
      </c>
      <c r="AF348" s="6" t="b">
        <f>OR(Tabla613[[#This Row],[Tiempo_normal (ns)]]&gt;$P$508,Tabla613[[#This Row],[Tiempo_normal (ns)]]&lt;$P$509)</f>
        <v>0</v>
      </c>
    </row>
    <row r="349" spans="2:32" x14ac:dyDescent="0.3">
      <c r="B349">
        <v>346</v>
      </c>
      <c r="C349">
        <v>2958</v>
      </c>
      <c r="D349">
        <v>2300</v>
      </c>
      <c r="E349">
        <v>346</v>
      </c>
      <c r="F349">
        <v>3436</v>
      </c>
      <c r="G349">
        <v>2582</v>
      </c>
      <c r="H349">
        <v>346</v>
      </c>
      <c r="I349">
        <v>12938</v>
      </c>
      <c r="J349">
        <v>6549</v>
      </c>
      <c r="K349">
        <v>346</v>
      </c>
      <c r="L349">
        <v>10441</v>
      </c>
      <c r="M349">
        <v>7343</v>
      </c>
      <c r="N349">
        <v>346</v>
      </c>
      <c r="O349">
        <v>12607</v>
      </c>
      <c r="P349">
        <v>5835</v>
      </c>
      <c r="R349" s="7">
        <v>346</v>
      </c>
      <c r="S349" t="b">
        <f>OR(Tabla19[[#This Row],[Tiempo_lineal (ns)]]&gt;$C$508,Tabla19[[#This Row],[Tiempo_lineal (ns)]]&lt;$C$509)</f>
        <v>0</v>
      </c>
      <c r="T349" t="b">
        <f>OR(Tabla19[[#This Row],[Tiempo_normal (ns)]]&gt;$D$508,Tabla19[[#This Row],[Tiempo_normal (ns)]]&lt;$D$509)</f>
        <v>0</v>
      </c>
      <c r="U349" s="7">
        <v>346</v>
      </c>
      <c r="V349" t="b">
        <f>OR(Tabla310[[#This Row],[Tiempo_lineal (ns)]]&gt;$F$508,Tabla310[[#This Row],[Tiempo_lineal (ns)]]&lt;$F$509)</f>
        <v>0</v>
      </c>
      <c r="W349" t="b">
        <f>OR(Tabla310[[#This Row],[Tiempo_normal (ns)]]&gt;$G$508,Tabla310[[#This Row],[Tiempo_normal (ns)]]&lt;$G$509)</f>
        <v>0</v>
      </c>
      <c r="X349" s="7">
        <v>346</v>
      </c>
      <c r="Y349" t="b">
        <f>OR(Tabla411[[#This Row],[Tiempo_lineal (ns)]]&gt;$I$508,Tabla411[[#This Row],[Tiempo_lineal (ns)]]&lt;$I$509)</f>
        <v>1</v>
      </c>
      <c r="Z349" t="b">
        <f>OR(Tabla411[[#This Row],[Tiempo_normal (ns)]]&gt;$J$508,Tabla411[[#This Row],[Tiempo_normal (ns)]]&lt;$J$509)</f>
        <v>0</v>
      </c>
      <c r="AA349" s="7">
        <v>346</v>
      </c>
      <c r="AB349" t="b">
        <f>OR(Tabla512[[#This Row],[Tiempo_lineal (ns)]]&gt;$L$508,Tabla512[[#This Row],[Tiempo_lineal (ns)]]&lt;$L$509)</f>
        <v>0</v>
      </c>
      <c r="AC349" t="b">
        <f>OR(Tabla512[[#This Row],[Tiempo_normal (ns)]]&gt;$M$508,Tabla512[[#This Row],[Tiempo_normal (ns)]]&lt;$M$509)</f>
        <v>0</v>
      </c>
      <c r="AD349" s="7">
        <v>346</v>
      </c>
      <c r="AE349" t="b">
        <f>OR(Tabla613[[#This Row],[Tiempo_lineal (ns)]]&gt;$O$508,Tabla613[[#This Row],[Tiempo_lineal (ns)]]&lt;$O$509)</f>
        <v>0</v>
      </c>
      <c r="AF349" s="6" t="b">
        <f>OR(Tabla613[[#This Row],[Tiempo_normal (ns)]]&gt;$P$508,Tabla613[[#This Row],[Tiempo_normal (ns)]]&lt;$P$509)</f>
        <v>0</v>
      </c>
    </row>
    <row r="350" spans="2:32" x14ac:dyDescent="0.3">
      <c r="B350">
        <v>347</v>
      </c>
      <c r="C350">
        <v>3029</v>
      </c>
      <c r="D350">
        <v>1035</v>
      </c>
      <c r="E350">
        <v>347</v>
      </c>
      <c r="F350">
        <v>4014</v>
      </c>
      <c r="G350">
        <v>1454</v>
      </c>
      <c r="H350">
        <v>347</v>
      </c>
      <c r="I350">
        <v>10613</v>
      </c>
      <c r="J350">
        <v>5503</v>
      </c>
      <c r="K350">
        <v>347</v>
      </c>
      <c r="L350">
        <v>11847</v>
      </c>
      <c r="M350">
        <v>6177</v>
      </c>
      <c r="N350">
        <v>347</v>
      </c>
      <c r="O350">
        <v>8980</v>
      </c>
      <c r="P350">
        <v>16614</v>
      </c>
      <c r="R350" s="5">
        <v>347</v>
      </c>
      <c r="S350" t="b">
        <f>OR(Tabla19[[#This Row],[Tiempo_lineal (ns)]]&gt;$C$508,Tabla19[[#This Row],[Tiempo_lineal (ns)]]&lt;$C$509)</f>
        <v>0</v>
      </c>
      <c r="T350" t="b">
        <f>OR(Tabla19[[#This Row],[Tiempo_normal (ns)]]&gt;$D$508,Tabla19[[#This Row],[Tiempo_normal (ns)]]&lt;$D$509)</f>
        <v>0</v>
      </c>
      <c r="U350" s="5">
        <v>347</v>
      </c>
      <c r="V350" t="b">
        <f>OR(Tabla310[[#This Row],[Tiempo_lineal (ns)]]&gt;$F$508,Tabla310[[#This Row],[Tiempo_lineal (ns)]]&lt;$F$509)</f>
        <v>0</v>
      </c>
      <c r="W350" t="b">
        <f>OR(Tabla310[[#This Row],[Tiempo_normal (ns)]]&gt;$G$508,Tabla310[[#This Row],[Tiempo_normal (ns)]]&lt;$G$509)</f>
        <v>0</v>
      </c>
      <c r="X350" s="5">
        <v>347</v>
      </c>
      <c r="Y350" t="b">
        <f>OR(Tabla411[[#This Row],[Tiempo_lineal (ns)]]&gt;$I$508,Tabla411[[#This Row],[Tiempo_lineal (ns)]]&lt;$I$509)</f>
        <v>0</v>
      </c>
      <c r="Z350" t="b">
        <f>OR(Tabla411[[#This Row],[Tiempo_normal (ns)]]&gt;$J$508,Tabla411[[#This Row],[Tiempo_normal (ns)]]&lt;$J$509)</f>
        <v>0</v>
      </c>
      <c r="AA350" s="5">
        <v>347</v>
      </c>
      <c r="AB350" t="b">
        <f>OR(Tabla512[[#This Row],[Tiempo_lineal (ns)]]&gt;$L$508,Tabla512[[#This Row],[Tiempo_lineal (ns)]]&lt;$L$509)</f>
        <v>0</v>
      </c>
      <c r="AC350" t="b">
        <f>OR(Tabla512[[#This Row],[Tiempo_normal (ns)]]&gt;$M$508,Tabla512[[#This Row],[Tiempo_normal (ns)]]&lt;$M$509)</f>
        <v>0</v>
      </c>
      <c r="AD350" s="5">
        <v>347</v>
      </c>
      <c r="AE350" t="b">
        <f>OR(Tabla613[[#This Row],[Tiempo_lineal (ns)]]&gt;$O$508,Tabla613[[#This Row],[Tiempo_lineal (ns)]]&lt;$O$509)</f>
        <v>0</v>
      </c>
      <c r="AF350" s="6" t="b">
        <f>OR(Tabla613[[#This Row],[Tiempo_normal (ns)]]&gt;$P$508,Tabla613[[#This Row],[Tiempo_normal (ns)]]&lt;$P$509)</f>
        <v>1</v>
      </c>
    </row>
    <row r="351" spans="2:32" x14ac:dyDescent="0.3">
      <c r="B351">
        <v>348</v>
      </c>
      <c r="C351">
        <v>2946</v>
      </c>
      <c r="D351">
        <v>2267</v>
      </c>
      <c r="E351">
        <v>348</v>
      </c>
      <c r="F351">
        <v>7518</v>
      </c>
      <c r="G351">
        <v>3765</v>
      </c>
      <c r="H351">
        <v>348</v>
      </c>
      <c r="I351">
        <v>9406</v>
      </c>
      <c r="J351">
        <v>7044</v>
      </c>
      <c r="K351">
        <v>348</v>
      </c>
      <c r="L351">
        <v>10066</v>
      </c>
      <c r="M351">
        <v>5267</v>
      </c>
      <c r="N351">
        <v>348</v>
      </c>
      <c r="O351">
        <v>9576</v>
      </c>
      <c r="P351">
        <v>8043</v>
      </c>
      <c r="R351" s="7">
        <v>348</v>
      </c>
      <c r="S351" t="b">
        <f>OR(Tabla19[[#This Row],[Tiempo_lineal (ns)]]&gt;$C$508,Tabla19[[#This Row],[Tiempo_lineal (ns)]]&lt;$C$509)</f>
        <v>0</v>
      </c>
      <c r="T351" t="b">
        <f>OR(Tabla19[[#This Row],[Tiempo_normal (ns)]]&gt;$D$508,Tabla19[[#This Row],[Tiempo_normal (ns)]]&lt;$D$509)</f>
        <v>0</v>
      </c>
      <c r="U351" s="7">
        <v>348</v>
      </c>
      <c r="V351" t="b">
        <f>OR(Tabla310[[#This Row],[Tiempo_lineal (ns)]]&gt;$F$508,Tabla310[[#This Row],[Tiempo_lineal (ns)]]&lt;$F$509)</f>
        <v>0</v>
      </c>
      <c r="W351" t="b">
        <f>OR(Tabla310[[#This Row],[Tiempo_normal (ns)]]&gt;$G$508,Tabla310[[#This Row],[Tiempo_normal (ns)]]&lt;$G$509)</f>
        <v>0</v>
      </c>
      <c r="X351" s="7">
        <v>348</v>
      </c>
      <c r="Y351" t="b">
        <f>OR(Tabla411[[#This Row],[Tiempo_lineal (ns)]]&gt;$I$508,Tabla411[[#This Row],[Tiempo_lineal (ns)]]&lt;$I$509)</f>
        <v>0</v>
      </c>
      <c r="Z351" t="b">
        <f>OR(Tabla411[[#This Row],[Tiempo_normal (ns)]]&gt;$J$508,Tabla411[[#This Row],[Tiempo_normal (ns)]]&lt;$J$509)</f>
        <v>0</v>
      </c>
      <c r="AA351" s="7">
        <v>348</v>
      </c>
      <c r="AB351" t="b">
        <f>OR(Tabla512[[#This Row],[Tiempo_lineal (ns)]]&gt;$L$508,Tabla512[[#This Row],[Tiempo_lineal (ns)]]&lt;$L$509)</f>
        <v>0</v>
      </c>
      <c r="AC351" t="b">
        <f>OR(Tabla512[[#This Row],[Tiempo_normal (ns)]]&gt;$M$508,Tabla512[[#This Row],[Tiempo_normal (ns)]]&lt;$M$509)</f>
        <v>0</v>
      </c>
      <c r="AD351" s="7">
        <v>348</v>
      </c>
      <c r="AE351" t="b">
        <f>OR(Tabla613[[#This Row],[Tiempo_lineal (ns)]]&gt;$O$508,Tabla613[[#This Row],[Tiempo_lineal (ns)]]&lt;$O$509)</f>
        <v>0</v>
      </c>
      <c r="AF351" s="6" t="b">
        <f>OR(Tabla613[[#This Row],[Tiempo_normal (ns)]]&gt;$P$508,Tabla613[[#This Row],[Tiempo_normal (ns)]]&lt;$P$509)</f>
        <v>0</v>
      </c>
    </row>
    <row r="352" spans="2:32" x14ac:dyDescent="0.3">
      <c r="B352">
        <v>349</v>
      </c>
      <c r="C352">
        <v>3064</v>
      </c>
      <c r="D352">
        <v>1587</v>
      </c>
      <c r="E352">
        <v>349</v>
      </c>
      <c r="F352">
        <v>5961</v>
      </c>
      <c r="G352">
        <v>2280</v>
      </c>
      <c r="H352">
        <v>349</v>
      </c>
      <c r="I352">
        <v>8780</v>
      </c>
      <c r="J352">
        <v>6583</v>
      </c>
      <c r="K352">
        <v>349</v>
      </c>
      <c r="L352">
        <v>11854</v>
      </c>
      <c r="M352">
        <v>5382</v>
      </c>
      <c r="N352">
        <v>349</v>
      </c>
      <c r="O352">
        <v>12844</v>
      </c>
      <c r="P352">
        <v>5876</v>
      </c>
      <c r="R352" s="5">
        <v>349</v>
      </c>
      <c r="S352" t="b">
        <f>OR(Tabla19[[#This Row],[Tiempo_lineal (ns)]]&gt;$C$508,Tabla19[[#This Row],[Tiempo_lineal (ns)]]&lt;$C$509)</f>
        <v>0</v>
      </c>
      <c r="T352" t="b">
        <f>OR(Tabla19[[#This Row],[Tiempo_normal (ns)]]&gt;$D$508,Tabla19[[#This Row],[Tiempo_normal (ns)]]&lt;$D$509)</f>
        <v>0</v>
      </c>
      <c r="U352" s="5">
        <v>349</v>
      </c>
      <c r="V352" t="b">
        <f>OR(Tabla310[[#This Row],[Tiempo_lineal (ns)]]&gt;$F$508,Tabla310[[#This Row],[Tiempo_lineal (ns)]]&lt;$F$509)</f>
        <v>0</v>
      </c>
      <c r="W352" t="b">
        <f>OR(Tabla310[[#This Row],[Tiempo_normal (ns)]]&gt;$G$508,Tabla310[[#This Row],[Tiempo_normal (ns)]]&lt;$G$509)</f>
        <v>0</v>
      </c>
      <c r="X352" s="5">
        <v>349</v>
      </c>
      <c r="Y352" t="b">
        <f>OR(Tabla411[[#This Row],[Tiempo_lineal (ns)]]&gt;$I$508,Tabla411[[#This Row],[Tiempo_lineal (ns)]]&lt;$I$509)</f>
        <v>0</v>
      </c>
      <c r="Z352" t="b">
        <f>OR(Tabla411[[#This Row],[Tiempo_normal (ns)]]&gt;$J$508,Tabla411[[#This Row],[Tiempo_normal (ns)]]&lt;$J$509)</f>
        <v>0</v>
      </c>
      <c r="AA352" s="5">
        <v>349</v>
      </c>
      <c r="AB352" t="b">
        <f>OR(Tabla512[[#This Row],[Tiempo_lineal (ns)]]&gt;$L$508,Tabla512[[#This Row],[Tiempo_lineal (ns)]]&lt;$L$509)</f>
        <v>0</v>
      </c>
      <c r="AC352" t="b">
        <f>OR(Tabla512[[#This Row],[Tiempo_normal (ns)]]&gt;$M$508,Tabla512[[#This Row],[Tiempo_normal (ns)]]&lt;$M$509)</f>
        <v>0</v>
      </c>
      <c r="AD352" s="5">
        <v>349</v>
      </c>
      <c r="AE352" t="b">
        <f>OR(Tabla613[[#This Row],[Tiempo_lineal (ns)]]&gt;$O$508,Tabla613[[#This Row],[Tiempo_lineal (ns)]]&lt;$O$509)</f>
        <v>0</v>
      </c>
      <c r="AF352" s="6" t="b">
        <f>OR(Tabla613[[#This Row],[Tiempo_normal (ns)]]&gt;$P$508,Tabla613[[#This Row],[Tiempo_normal (ns)]]&lt;$P$509)</f>
        <v>0</v>
      </c>
    </row>
    <row r="353" spans="2:32" x14ac:dyDescent="0.3">
      <c r="B353">
        <v>350</v>
      </c>
      <c r="C353">
        <v>2845</v>
      </c>
      <c r="D353">
        <v>2032</v>
      </c>
      <c r="E353">
        <v>350</v>
      </c>
      <c r="F353">
        <v>5753</v>
      </c>
      <c r="G353">
        <v>1778</v>
      </c>
      <c r="H353">
        <v>350</v>
      </c>
      <c r="I353">
        <v>11584</v>
      </c>
      <c r="J353">
        <v>7740</v>
      </c>
      <c r="K353">
        <v>350</v>
      </c>
      <c r="L353">
        <v>9861</v>
      </c>
      <c r="M353">
        <v>13397</v>
      </c>
      <c r="N353">
        <v>350</v>
      </c>
      <c r="O353">
        <v>9759</v>
      </c>
      <c r="P353">
        <v>7083</v>
      </c>
      <c r="R353" s="7">
        <v>350</v>
      </c>
      <c r="S353" t="b">
        <f>OR(Tabla19[[#This Row],[Tiempo_lineal (ns)]]&gt;$C$508,Tabla19[[#This Row],[Tiempo_lineal (ns)]]&lt;$C$509)</f>
        <v>0</v>
      </c>
      <c r="T353" t="b">
        <f>OR(Tabla19[[#This Row],[Tiempo_normal (ns)]]&gt;$D$508,Tabla19[[#This Row],[Tiempo_normal (ns)]]&lt;$D$509)</f>
        <v>0</v>
      </c>
      <c r="U353" s="7">
        <v>350</v>
      </c>
      <c r="V353" t="b">
        <f>OR(Tabla310[[#This Row],[Tiempo_lineal (ns)]]&gt;$F$508,Tabla310[[#This Row],[Tiempo_lineal (ns)]]&lt;$F$509)</f>
        <v>0</v>
      </c>
      <c r="W353" t="b">
        <f>OR(Tabla310[[#This Row],[Tiempo_normal (ns)]]&gt;$G$508,Tabla310[[#This Row],[Tiempo_normal (ns)]]&lt;$G$509)</f>
        <v>0</v>
      </c>
      <c r="X353" s="7">
        <v>350</v>
      </c>
      <c r="Y353" t="b">
        <f>OR(Tabla411[[#This Row],[Tiempo_lineal (ns)]]&gt;$I$508,Tabla411[[#This Row],[Tiempo_lineal (ns)]]&lt;$I$509)</f>
        <v>0</v>
      </c>
      <c r="Z353" t="b">
        <f>OR(Tabla411[[#This Row],[Tiempo_normal (ns)]]&gt;$J$508,Tabla411[[#This Row],[Tiempo_normal (ns)]]&lt;$J$509)</f>
        <v>0</v>
      </c>
      <c r="AA353" s="7">
        <v>350</v>
      </c>
      <c r="AB353" t="b">
        <f>OR(Tabla512[[#This Row],[Tiempo_lineal (ns)]]&gt;$L$508,Tabla512[[#This Row],[Tiempo_lineal (ns)]]&lt;$L$509)</f>
        <v>0</v>
      </c>
      <c r="AC353" t="b">
        <f>OR(Tabla512[[#This Row],[Tiempo_normal (ns)]]&gt;$M$508,Tabla512[[#This Row],[Tiempo_normal (ns)]]&lt;$M$509)</f>
        <v>1</v>
      </c>
      <c r="AD353" s="7">
        <v>350</v>
      </c>
      <c r="AE353" t="b">
        <f>OR(Tabla613[[#This Row],[Tiempo_lineal (ns)]]&gt;$O$508,Tabla613[[#This Row],[Tiempo_lineal (ns)]]&lt;$O$509)</f>
        <v>0</v>
      </c>
      <c r="AF353" s="6" t="b">
        <f>OR(Tabla613[[#This Row],[Tiempo_normal (ns)]]&gt;$P$508,Tabla613[[#This Row],[Tiempo_normal (ns)]]&lt;$P$509)</f>
        <v>0</v>
      </c>
    </row>
    <row r="354" spans="2:32" x14ac:dyDescent="0.3">
      <c r="B354">
        <v>351</v>
      </c>
      <c r="C354">
        <v>2374</v>
      </c>
      <c r="D354">
        <v>3424</v>
      </c>
      <c r="E354">
        <v>351</v>
      </c>
      <c r="F354">
        <v>3868</v>
      </c>
      <c r="G354">
        <v>2504</v>
      </c>
      <c r="H354">
        <v>351</v>
      </c>
      <c r="I354">
        <v>9401</v>
      </c>
      <c r="J354">
        <v>5064</v>
      </c>
      <c r="K354">
        <v>351</v>
      </c>
      <c r="L354">
        <v>9849</v>
      </c>
      <c r="M354">
        <v>6690</v>
      </c>
      <c r="N354">
        <v>351</v>
      </c>
      <c r="O354">
        <v>15280</v>
      </c>
      <c r="P354">
        <v>9613</v>
      </c>
      <c r="R354" s="5">
        <v>351</v>
      </c>
      <c r="S354" t="b">
        <f>OR(Tabla19[[#This Row],[Tiempo_lineal (ns)]]&gt;$C$508,Tabla19[[#This Row],[Tiempo_lineal (ns)]]&lt;$C$509)</f>
        <v>0</v>
      </c>
      <c r="T354" t="b">
        <f>OR(Tabla19[[#This Row],[Tiempo_normal (ns)]]&gt;$D$508,Tabla19[[#This Row],[Tiempo_normal (ns)]]&lt;$D$509)</f>
        <v>0</v>
      </c>
      <c r="U354" s="5">
        <v>351</v>
      </c>
      <c r="V354" t="b">
        <f>OR(Tabla310[[#This Row],[Tiempo_lineal (ns)]]&gt;$F$508,Tabla310[[#This Row],[Tiempo_lineal (ns)]]&lt;$F$509)</f>
        <v>0</v>
      </c>
      <c r="W354" t="b">
        <f>OR(Tabla310[[#This Row],[Tiempo_normal (ns)]]&gt;$G$508,Tabla310[[#This Row],[Tiempo_normal (ns)]]&lt;$G$509)</f>
        <v>0</v>
      </c>
      <c r="X354" s="5">
        <v>351</v>
      </c>
      <c r="Y354" t="b">
        <f>OR(Tabla411[[#This Row],[Tiempo_lineal (ns)]]&gt;$I$508,Tabla411[[#This Row],[Tiempo_lineal (ns)]]&lt;$I$509)</f>
        <v>0</v>
      </c>
      <c r="Z354" t="b">
        <f>OR(Tabla411[[#This Row],[Tiempo_normal (ns)]]&gt;$J$508,Tabla411[[#This Row],[Tiempo_normal (ns)]]&lt;$J$509)</f>
        <v>0</v>
      </c>
      <c r="AA354" s="5">
        <v>351</v>
      </c>
      <c r="AB354" t="b">
        <f>OR(Tabla512[[#This Row],[Tiempo_lineal (ns)]]&gt;$L$508,Tabla512[[#This Row],[Tiempo_lineal (ns)]]&lt;$L$509)</f>
        <v>0</v>
      </c>
      <c r="AC354" t="b">
        <f>OR(Tabla512[[#This Row],[Tiempo_normal (ns)]]&gt;$M$508,Tabla512[[#This Row],[Tiempo_normal (ns)]]&lt;$M$509)</f>
        <v>0</v>
      </c>
      <c r="AD354" s="5">
        <v>351</v>
      </c>
      <c r="AE354" t="b">
        <f>OR(Tabla613[[#This Row],[Tiempo_lineal (ns)]]&gt;$O$508,Tabla613[[#This Row],[Tiempo_lineal (ns)]]&lt;$O$509)</f>
        <v>0</v>
      </c>
      <c r="AF354" s="6" t="b">
        <f>OR(Tabla613[[#This Row],[Tiempo_normal (ns)]]&gt;$P$508,Tabla613[[#This Row],[Tiempo_normal (ns)]]&lt;$P$509)</f>
        <v>0</v>
      </c>
    </row>
    <row r="355" spans="2:32" x14ac:dyDescent="0.3">
      <c r="B355">
        <v>352</v>
      </c>
      <c r="C355">
        <v>3195</v>
      </c>
      <c r="D355">
        <v>1340</v>
      </c>
      <c r="E355">
        <v>352</v>
      </c>
      <c r="F355">
        <v>3958</v>
      </c>
      <c r="G355">
        <v>3261</v>
      </c>
      <c r="H355">
        <v>352</v>
      </c>
      <c r="I355">
        <v>9395</v>
      </c>
      <c r="J355">
        <v>4896</v>
      </c>
      <c r="K355">
        <v>352</v>
      </c>
      <c r="L355">
        <v>10386</v>
      </c>
      <c r="M355">
        <v>5366</v>
      </c>
      <c r="N355">
        <v>352</v>
      </c>
      <c r="O355">
        <v>16564</v>
      </c>
      <c r="P355">
        <v>11775</v>
      </c>
      <c r="R355" s="7">
        <v>352</v>
      </c>
      <c r="S355" t="b">
        <f>OR(Tabla19[[#This Row],[Tiempo_lineal (ns)]]&gt;$C$508,Tabla19[[#This Row],[Tiempo_lineal (ns)]]&lt;$C$509)</f>
        <v>0</v>
      </c>
      <c r="T355" t="b">
        <f>OR(Tabla19[[#This Row],[Tiempo_normal (ns)]]&gt;$D$508,Tabla19[[#This Row],[Tiempo_normal (ns)]]&lt;$D$509)</f>
        <v>0</v>
      </c>
      <c r="U355" s="7">
        <v>352</v>
      </c>
      <c r="V355" t="b">
        <f>OR(Tabla310[[#This Row],[Tiempo_lineal (ns)]]&gt;$F$508,Tabla310[[#This Row],[Tiempo_lineal (ns)]]&lt;$F$509)</f>
        <v>0</v>
      </c>
      <c r="W355" t="b">
        <f>OR(Tabla310[[#This Row],[Tiempo_normal (ns)]]&gt;$G$508,Tabla310[[#This Row],[Tiempo_normal (ns)]]&lt;$G$509)</f>
        <v>0</v>
      </c>
      <c r="X355" s="7">
        <v>352</v>
      </c>
      <c r="Y355" t="b">
        <f>OR(Tabla411[[#This Row],[Tiempo_lineal (ns)]]&gt;$I$508,Tabla411[[#This Row],[Tiempo_lineal (ns)]]&lt;$I$509)</f>
        <v>0</v>
      </c>
      <c r="Z355" t="b">
        <f>OR(Tabla411[[#This Row],[Tiempo_normal (ns)]]&gt;$J$508,Tabla411[[#This Row],[Tiempo_normal (ns)]]&lt;$J$509)</f>
        <v>0</v>
      </c>
      <c r="AA355" s="7">
        <v>352</v>
      </c>
      <c r="AB355" t="b">
        <f>OR(Tabla512[[#This Row],[Tiempo_lineal (ns)]]&gt;$L$508,Tabla512[[#This Row],[Tiempo_lineal (ns)]]&lt;$L$509)</f>
        <v>0</v>
      </c>
      <c r="AC355" t="b">
        <f>OR(Tabla512[[#This Row],[Tiempo_normal (ns)]]&gt;$M$508,Tabla512[[#This Row],[Tiempo_normal (ns)]]&lt;$M$509)</f>
        <v>0</v>
      </c>
      <c r="AD355" s="7">
        <v>352</v>
      </c>
      <c r="AE355" t="b">
        <f>OR(Tabla613[[#This Row],[Tiempo_lineal (ns)]]&gt;$O$508,Tabla613[[#This Row],[Tiempo_lineal (ns)]]&lt;$O$509)</f>
        <v>0</v>
      </c>
      <c r="AF355" s="6" t="b">
        <f>OR(Tabla613[[#This Row],[Tiempo_normal (ns)]]&gt;$P$508,Tabla613[[#This Row],[Tiempo_normal (ns)]]&lt;$P$509)</f>
        <v>1</v>
      </c>
    </row>
    <row r="356" spans="2:32" x14ac:dyDescent="0.3">
      <c r="B356">
        <v>353</v>
      </c>
      <c r="C356">
        <v>3235</v>
      </c>
      <c r="D356">
        <v>951</v>
      </c>
      <c r="E356">
        <v>353</v>
      </c>
      <c r="F356">
        <v>6964</v>
      </c>
      <c r="G356">
        <v>2932</v>
      </c>
      <c r="H356">
        <v>353</v>
      </c>
      <c r="I356">
        <v>8950</v>
      </c>
      <c r="J356">
        <v>5806</v>
      </c>
      <c r="K356">
        <v>353</v>
      </c>
      <c r="L356">
        <v>11510</v>
      </c>
      <c r="M356">
        <v>6468</v>
      </c>
      <c r="N356">
        <v>353</v>
      </c>
      <c r="O356">
        <v>10812</v>
      </c>
      <c r="P356">
        <v>7463</v>
      </c>
      <c r="R356" s="5">
        <v>353</v>
      </c>
      <c r="S356" t="b">
        <f>OR(Tabla19[[#This Row],[Tiempo_lineal (ns)]]&gt;$C$508,Tabla19[[#This Row],[Tiempo_lineal (ns)]]&lt;$C$509)</f>
        <v>0</v>
      </c>
      <c r="T356" t="b">
        <f>OR(Tabla19[[#This Row],[Tiempo_normal (ns)]]&gt;$D$508,Tabla19[[#This Row],[Tiempo_normal (ns)]]&lt;$D$509)</f>
        <v>0</v>
      </c>
      <c r="U356" s="5">
        <v>353</v>
      </c>
      <c r="V356" t="b">
        <f>OR(Tabla310[[#This Row],[Tiempo_lineal (ns)]]&gt;$F$508,Tabla310[[#This Row],[Tiempo_lineal (ns)]]&lt;$F$509)</f>
        <v>0</v>
      </c>
      <c r="W356" t="b">
        <f>OR(Tabla310[[#This Row],[Tiempo_normal (ns)]]&gt;$G$508,Tabla310[[#This Row],[Tiempo_normal (ns)]]&lt;$G$509)</f>
        <v>0</v>
      </c>
      <c r="X356" s="5">
        <v>353</v>
      </c>
      <c r="Y356" t="b">
        <f>OR(Tabla411[[#This Row],[Tiempo_lineal (ns)]]&gt;$I$508,Tabla411[[#This Row],[Tiempo_lineal (ns)]]&lt;$I$509)</f>
        <v>0</v>
      </c>
      <c r="Z356" t="b">
        <f>OR(Tabla411[[#This Row],[Tiempo_normal (ns)]]&gt;$J$508,Tabla411[[#This Row],[Tiempo_normal (ns)]]&lt;$J$509)</f>
        <v>0</v>
      </c>
      <c r="AA356" s="5">
        <v>353</v>
      </c>
      <c r="AB356" t="b">
        <f>OR(Tabla512[[#This Row],[Tiempo_lineal (ns)]]&gt;$L$508,Tabla512[[#This Row],[Tiempo_lineal (ns)]]&lt;$L$509)</f>
        <v>0</v>
      </c>
      <c r="AC356" t="b">
        <f>OR(Tabla512[[#This Row],[Tiempo_normal (ns)]]&gt;$M$508,Tabla512[[#This Row],[Tiempo_normal (ns)]]&lt;$M$509)</f>
        <v>0</v>
      </c>
      <c r="AD356" s="5">
        <v>353</v>
      </c>
      <c r="AE356" t="b">
        <f>OR(Tabla613[[#This Row],[Tiempo_lineal (ns)]]&gt;$O$508,Tabla613[[#This Row],[Tiempo_lineal (ns)]]&lt;$O$509)</f>
        <v>0</v>
      </c>
      <c r="AF356" s="6" t="b">
        <f>OR(Tabla613[[#This Row],[Tiempo_normal (ns)]]&gt;$P$508,Tabla613[[#This Row],[Tiempo_normal (ns)]]&lt;$P$509)</f>
        <v>0</v>
      </c>
    </row>
    <row r="357" spans="2:32" x14ac:dyDescent="0.3">
      <c r="B357">
        <v>354</v>
      </c>
      <c r="C357">
        <v>2644</v>
      </c>
      <c r="D357">
        <v>1103</v>
      </c>
      <c r="E357">
        <v>354</v>
      </c>
      <c r="F357">
        <v>4196</v>
      </c>
      <c r="G357">
        <v>2560</v>
      </c>
      <c r="H357">
        <v>354</v>
      </c>
      <c r="I357">
        <v>7394</v>
      </c>
      <c r="J357">
        <v>5070</v>
      </c>
      <c r="K357">
        <v>354</v>
      </c>
      <c r="L357">
        <v>16070</v>
      </c>
      <c r="M357">
        <v>7328</v>
      </c>
      <c r="N357">
        <v>354</v>
      </c>
      <c r="O357">
        <v>11074</v>
      </c>
      <c r="P357">
        <v>5767</v>
      </c>
      <c r="R357" s="7">
        <v>354</v>
      </c>
      <c r="S357" t="b">
        <f>OR(Tabla19[[#This Row],[Tiempo_lineal (ns)]]&gt;$C$508,Tabla19[[#This Row],[Tiempo_lineal (ns)]]&lt;$C$509)</f>
        <v>0</v>
      </c>
      <c r="T357" t="b">
        <f>OR(Tabla19[[#This Row],[Tiempo_normal (ns)]]&gt;$D$508,Tabla19[[#This Row],[Tiempo_normal (ns)]]&lt;$D$509)</f>
        <v>0</v>
      </c>
      <c r="U357" s="7">
        <v>354</v>
      </c>
      <c r="V357" t="b">
        <f>OR(Tabla310[[#This Row],[Tiempo_lineal (ns)]]&gt;$F$508,Tabla310[[#This Row],[Tiempo_lineal (ns)]]&lt;$F$509)</f>
        <v>0</v>
      </c>
      <c r="W357" t="b">
        <f>OR(Tabla310[[#This Row],[Tiempo_normal (ns)]]&gt;$G$508,Tabla310[[#This Row],[Tiempo_normal (ns)]]&lt;$G$509)</f>
        <v>0</v>
      </c>
      <c r="X357" s="7">
        <v>354</v>
      </c>
      <c r="Y357" t="b">
        <f>OR(Tabla411[[#This Row],[Tiempo_lineal (ns)]]&gt;$I$508,Tabla411[[#This Row],[Tiempo_lineal (ns)]]&lt;$I$509)</f>
        <v>0</v>
      </c>
      <c r="Z357" t="b">
        <f>OR(Tabla411[[#This Row],[Tiempo_normal (ns)]]&gt;$J$508,Tabla411[[#This Row],[Tiempo_normal (ns)]]&lt;$J$509)</f>
        <v>0</v>
      </c>
      <c r="AA357" s="7">
        <v>354</v>
      </c>
      <c r="AB357" t="b">
        <f>OR(Tabla512[[#This Row],[Tiempo_lineal (ns)]]&gt;$L$508,Tabla512[[#This Row],[Tiempo_lineal (ns)]]&lt;$L$509)</f>
        <v>0</v>
      </c>
      <c r="AC357" t="b">
        <f>OR(Tabla512[[#This Row],[Tiempo_normal (ns)]]&gt;$M$508,Tabla512[[#This Row],[Tiempo_normal (ns)]]&lt;$M$509)</f>
        <v>0</v>
      </c>
      <c r="AD357" s="7">
        <v>354</v>
      </c>
      <c r="AE357" t="b">
        <f>OR(Tabla613[[#This Row],[Tiempo_lineal (ns)]]&gt;$O$508,Tabla613[[#This Row],[Tiempo_lineal (ns)]]&lt;$O$509)</f>
        <v>0</v>
      </c>
      <c r="AF357" s="6" t="b">
        <f>OR(Tabla613[[#This Row],[Tiempo_normal (ns)]]&gt;$P$508,Tabla613[[#This Row],[Tiempo_normal (ns)]]&lt;$P$509)</f>
        <v>0</v>
      </c>
    </row>
    <row r="358" spans="2:32" x14ac:dyDescent="0.3">
      <c r="B358">
        <v>355</v>
      </c>
      <c r="C358">
        <v>3140</v>
      </c>
      <c r="D358">
        <v>1218</v>
      </c>
      <c r="E358">
        <v>355</v>
      </c>
      <c r="F358">
        <v>4918</v>
      </c>
      <c r="G358">
        <v>2106</v>
      </c>
      <c r="H358">
        <v>355</v>
      </c>
      <c r="I358">
        <v>12997</v>
      </c>
      <c r="J358">
        <v>5697</v>
      </c>
      <c r="K358">
        <v>355</v>
      </c>
      <c r="L358">
        <v>22165</v>
      </c>
      <c r="M358">
        <v>8300</v>
      </c>
      <c r="N358">
        <v>355</v>
      </c>
      <c r="O358">
        <v>10512</v>
      </c>
      <c r="P358">
        <v>8321</v>
      </c>
      <c r="R358" s="5">
        <v>355</v>
      </c>
      <c r="S358" t="b">
        <f>OR(Tabla19[[#This Row],[Tiempo_lineal (ns)]]&gt;$C$508,Tabla19[[#This Row],[Tiempo_lineal (ns)]]&lt;$C$509)</f>
        <v>0</v>
      </c>
      <c r="T358" t="b">
        <f>OR(Tabla19[[#This Row],[Tiempo_normal (ns)]]&gt;$D$508,Tabla19[[#This Row],[Tiempo_normal (ns)]]&lt;$D$509)</f>
        <v>0</v>
      </c>
      <c r="U358" s="5">
        <v>355</v>
      </c>
      <c r="V358" t="b">
        <f>OR(Tabla310[[#This Row],[Tiempo_lineal (ns)]]&gt;$F$508,Tabla310[[#This Row],[Tiempo_lineal (ns)]]&lt;$F$509)</f>
        <v>0</v>
      </c>
      <c r="W358" t="b">
        <f>OR(Tabla310[[#This Row],[Tiempo_normal (ns)]]&gt;$G$508,Tabla310[[#This Row],[Tiempo_normal (ns)]]&lt;$G$509)</f>
        <v>0</v>
      </c>
      <c r="X358" s="5">
        <v>355</v>
      </c>
      <c r="Y358" t="b">
        <f>OR(Tabla411[[#This Row],[Tiempo_lineal (ns)]]&gt;$I$508,Tabla411[[#This Row],[Tiempo_lineal (ns)]]&lt;$I$509)</f>
        <v>1</v>
      </c>
      <c r="Z358" t="b">
        <f>OR(Tabla411[[#This Row],[Tiempo_normal (ns)]]&gt;$J$508,Tabla411[[#This Row],[Tiempo_normal (ns)]]&lt;$J$509)</f>
        <v>0</v>
      </c>
      <c r="AA358" s="5">
        <v>355</v>
      </c>
      <c r="AB358" t="b">
        <f>OR(Tabla512[[#This Row],[Tiempo_lineal (ns)]]&gt;$L$508,Tabla512[[#This Row],[Tiempo_lineal (ns)]]&lt;$L$509)</f>
        <v>1</v>
      </c>
      <c r="AC358" t="b">
        <f>OR(Tabla512[[#This Row],[Tiempo_normal (ns)]]&gt;$M$508,Tabla512[[#This Row],[Tiempo_normal (ns)]]&lt;$M$509)</f>
        <v>0</v>
      </c>
      <c r="AD358" s="5">
        <v>355</v>
      </c>
      <c r="AE358" t="b">
        <f>OR(Tabla613[[#This Row],[Tiempo_lineal (ns)]]&gt;$O$508,Tabla613[[#This Row],[Tiempo_lineal (ns)]]&lt;$O$509)</f>
        <v>0</v>
      </c>
      <c r="AF358" s="6" t="b">
        <f>OR(Tabla613[[#This Row],[Tiempo_normal (ns)]]&gt;$P$508,Tabla613[[#This Row],[Tiempo_normal (ns)]]&lt;$P$509)</f>
        <v>0</v>
      </c>
    </row>
    <row r="359" spans="2:32" x14ac:dyDescent="0.3">
      <c r="B359">
        <v>356</v>
      </c>
      <c r="C359">
        <v>3127</v>
      </c>
      <c r="D359">
        <v>1191</v>
      </c>
      <c r="E359">
        <v>356</v>
      </c>
      <c r="F359">
        <v>3951</v>
      </c>
      <c r="G359">
        <v>2395</v>
      </c>
      <c r="H359">
        <v>356</v>
      </c>
      <c r="I359">
        <v>11545</v>
      </c>
      <c r="J359">
        <v>9613</v>
      </c>
      <c r="K359">
        <v>356</v>
      </c>
      <c r="L359">
        <v>13388</v>
      </c>
      <c r="M359">
        <v>7512</v>
      </c>
      <c r="N359">
        <v>356</v>
      </c>
      <c r="O359">
        <v>9885</v>
      </c>
      <c r="P359">
        <v>9584</v>
      </c>
      <c r="R359" s="7">
        <v>356</v>
      </c>
      <c r="S359" t="b">
        <f>OR(Tabla19[[#This Row],[Tiempo_lineal (ns)]]&gt;$C$508,Tabla19[[#This Row],[Tiempo_lineal (ns)]]&lt;$C$509)</f>
        <v>0</v>
      </c>
      <c r="T359" t="b">
        <f>OR(Tabla19[[#This Row],[Tiempo_normal (ns)]]&gt;$D$508,Tabla19[[#This Row],[Tiempo_normal (ns)]]&lt;$D$509)</f>
        <v>0</v>
      </c>
      <c r="U359" s="7">
        <v>356</v>
      </c>
      <c r="V359" t="b">
        <f>OR(Tabla310[[#This Row],[Tiempo_lineal (ns)]]&gt;$F$508,Tabla310[[#This Row],[Tiempo_lineal (ns)]]&lt;$F$509)</f>
        <v>0</v>
      </c>
      <c r="W359" t="b">
        <f>OR(Tabla310[[#This Row],[Tiempo_normal (ns)]]&gt;$G$508,Tabla310[[#This Row],[Tiempo_normal (ns)]]&lt;$G$509)</f>
        <v>0</v>
      </c>
      <c r="X359" s="7">
        <v>356</v>
      </c>
      <c r="Y359" t="b">
        <f>OR(Tabla411[[#This Row],[Tiempo_lineal (ns)]]&gt;$I$508,Tabla411[[#This Row],[Tiempo_lineal (ns)]]&lt;$I$509)</f>
        <v>0</v>
      </c>
      <c r="Z359" t="b">
        <f>OR(Tabla411[[#This Row],[Tiempo_normal (ns)]]&gt;$J$508,Tabla411[[#This Row],[Tiempo_normal (ns)]]&lt;$J$509)</f>
        <v>0</v>
      </c>
      <c r="AA359" s="7">
        <v>356</v>
      </c>
      <c r="AB359" t="b">
        <f>OR(Tabla512[[#This Row],[Tiempo_lineal (ns)]]&gt;$L$508,Tabla512[[#This Row],[Tiempo_lineal (ns)]]&lt;$L$509)</f>
        <v>0</v>
      </c>
      <c r="AC359" t="b">
        <f>OR(Tabla512[[#This Row],[Tiempo_normal (ns)]]&gt;$M$508,Tabla512[[#This Row],[Tiempo_normal (ns)]]&lt;$M$509)</f>
        <v>0</v>
      </c>
      <c r="AD359" s="7">
        <v>356</v>
      </c>
      <c r="AE359" t="b">
        <f>OR(Tabla613[[#This Row],[Tiempo_lineal (ns)]]&gt;$O$508,Tabla613[[#This Row],[Tiempo_lineal (ns)]]&lt;$O$509)</f>
        <v>0</v>
      </c>
      <c r="AF359" s="6" t="b">
        <f>OR(Tabla613[[#This Row],[Tiempo_normal (ns)]]&gt;$P$508,Tabla613[[#This Row],[Tiempo_normal (ns)]]&lt;$P$509)</f>
        <v>0</v>
      </c>
    </row>
    <row r="360" spans="2:32" x14ac:dyDescent="0.3">
      <c r="B360">
        <v>357</v>
      </c>
      <c r="C360">
        <v>2830</v>
      </c>
      <c r="D360">
        <v>1309</v>
      </c>
      <c r="E360">
        <v>357</v>
      </c>
      <c r="F360">
        <v>3771</v>
      </c>
      <c r="G360">
        <v>2745</v>
      </c>
      <c r="H360">
        <v>357</v>
      </c>
      <c r="I360">
        <v>7004</v>
      </c>
      <c r="J360">
        <v>8435</v>
      </c>
      <c r="K360">
        <v>357</v>
      </c>
      <c r="L360">
        <v>10341</v>
      </c>
      <c r="M360">
        <v>8895</v>
      </c>
      <c r="N360">
        <v>357</v>
      </c>
      <c r="O360">
        <v>9438</v>
      </c>
      <c r="P360">
        <v>5776</v>
      </c>
      <c r="R360" s="5">
        <v>357</v>
      </c>
      <c r="S360" t="b">
        <f>OR(Tabla19[[#This Row],[Tiempo_lineal (ns)]]&gt;$C$508,Tabla19[[#This Row],[Tiempo_lineal (ns)]]&lt;$C$509)</f>
        <v>0</v>
      </c>
      <c r="T360" t="b">
        <f>OR(Tabla19[[#This Row],[Tiempo_normal (ns)]]&gt;$D$508,Tabla19[[#This Row],[Tiempo_normal (ns)]]&lt;$D$509)</f>
        <v>0</v>
      </c>
      <c r="U360" s="5">
        <v>357</v>
      </c>
      <c r="V360" t="b">
        <f>OR(Tabla310[[#This Row],[Tiempo_lineal (ns)]]&gt;$F$508,Tabla310[[#This Row],[Tiempo_lineal (ns)]]&lt;$F$509)</f>
        <v>0</v>
      </c>
      <c r="W360" t="b">
        <f>OR(Tabla310[[#This Row],[Tiempo_normal (ns)]]&gt;$G$508,Tabla310[[#This Row],[Tiempo_normal (ns)]]&lt;$G$509)</f>
        <v>0</v>
      </c>
      <c r="X360" s="5">
        <v>357</v>
      </c>
      <c r="Y360" t="b">
        <f>OR(Tabla411[[#This Row],[Tiempo_lineal (ns)]]&gt;$I$508,Tabla411[[#This Row],[Tiempo_lineal (ns)]]&lt;$I$509)</f>
        <v>0</v>
      </c>
      <c r="Z360" t="b">
        <f>OR(Tabla411[[#This Row],[Tiempo_normal (ns)]]&gt;$J$508,Tabla411[[#This Row],[Tiempo_normal (ns)]]&lt;$J$509)</f>
        <v>0</v>
      </c>
      <c r="AA360" s="5">
        <v>357</v>
      </c>
      <c r="AB360" t="b">
        <f>OR(Tabla512[[#This Row],[Tiempo_lineal (ns)]]&gt;$L$508,Tabla512[[#This Row],[Tiempo_lineal (ns)]]&lt;$L$509)</f>
        <v>0</v>
      </c>
      <c r="AC360" t="b">
        <f>OR(Tabla512[[#This Row],[Tiempo_normal (ns)]]&gt;$M$508,Tabla512[[#This Row],[Tiempo_normal (ns)]]&lt;$M$509)</f>
        <v>0</v>
      </c>
      <c r="AD360" s="5">
        <v>357</v>
      </c>
      <c r="AE360" t="b">
        <f>OR(Tabla613[[#This Row],[Tiempo_lineal (ns)]]&gt;$O$508,Tabla613[[#This Row],[Tiempo_lineal (ns)]]&lt;$O$509)</f>
        <v>0</v>
      </c>
      <c r="AF360" s="6" t="b">
        <f>OR(Tabla613[[#This Row],[Tiempo_normal (ns)]]&gt;$P$508,Tabla613[[#This Row],[Tiempo_normal (ns)]]&lt;$P$509)</f>
        <v>0</v>
      </c>
    </row>
    <row r="361" spans="2:32" x14ac:dyDescent="0.3">
      <c r="B361">
        <v>358</v>
      </c>
      <c r="C361">
        <v>3031</v>
      </c>
      <c r="D361">
        <v>1063</v>
      </c>
      <c r="E361">
        <v>358</v>
      </c>
      <c r="F361">
        <v>4069</v>
      </c>
      <c r="G361">
        <v>1708</v>
      </c>
      <c r="H361">
        <v>358</v>
      </c>
      <c r="I361">
        <v>10799</v>
      </c>
      <c r="J361">
        <v>4741</v>
      </c>
      <c r="K361">
        <v>358</v>
      </c>
      <c r="L361">
        <v>21315</v>
      </c>
      <c r="M361">
        <v>5838</v>
      </c>
      <c r="N361">
        <v>358</v>
      </c>
      <c r="O361">
        <v>11968</v>
      </c>
      <c r="P361">
        <v>6455</v>
      </c>
      <c r="R361" s="7">
        <v>358</v>
      </c>
      <c r="S361" t="b">
        <f>OR(Tabla19[[#This Row],[Tiempo_lineal (ns)]]&gt;$C$508,Tabla19[[#This Row],[Tiempo_lineal (ns)]]&lt;$C$509)</f>
        <v>0</v>
      </c>
      <c r="T361" t="b">
        <f>OR(Tabla19[[#This Row],[Tiempo_normal (ns)]]&gt;$D$508,Tabla19[[#This Row],[Tiempo_normal (ns)]]&lt;$D$509)</f>
        <v>0</v>
      </c>
      <c r="U361" s="7">
        <v>358</v>
      </c>
      <c r="V361" t="b">
        <f>OR(Tabla310[[#This Row],[Tiempo_lineal (ns)]]&gt;$F$508,Tabla310[[#This Row],[Tiempo_lineal (ns)]]&lt;$F$509)</f>
        <v>0</v>
      </c>
      <c r="W361" t="b">
        <f>OR(Tabla310[[#This Row],[Tiempo_normal (ns)]]&gt;$G$508,Tabla310[[#This Row],[Tiempo_normal (ns)]]&lt;$G$509)</f>
        <v>0</v>
      </c>
      <c r="X361" s="7">
        <v>358</v>
      </c>
      <c r="Y361" t="b">
        <f>OR(Tabla411[[#This Row],[Tiempo_lineal (ns)]]&gt;$I$508,Tabla411[[#This Row],[Tiempo_lineal (ns)]]&lt;$I$509)</f>
        <v>0</v>
      </c>
      <c r="Z361" t="b">
        <f>OR(Tabla411[[#This Row],[Tiempo_normal (ns)]]&gt;$J$508,Tabla411[[#This Row],[Tiempo_normal (ns)]]&lt;$J$509)</f>
        <v>0</v>
      </c>
      <c r="AA361" s="7">
        <v>358</v>
      </c>
      <c r="AB361" t="b">
        <f>OR(Tabla512[[#This Row],[Tiempo_lineal (ns)]]&gt;$L$508,Tabla512[[#This Row],[Tiempo_lineal (ns)]]&lt;$L$509)</f>
        <v>1</v>
      </c>
      <c r="AC361" t="b">
        <f>OR(Tabla512[[#This Row],[Tiempo_normal (ns)]]&gt;$M$508,Tabla512[[#This Row],[Tiempo_normal (ns)]]&lt;$M$509)</f>
        <v>0</v>
      </c>
      <c r="AD361" s="7">
        <v>358</v>
      </c>
      <c r="AE361" t="b">
        <f>OR(Tabla613[[#This Row],[Tiempo_lineal (ns)]]&gt;$O$508,Tabla613[[#This Row],[Tiempo_lineal (ns)]]&lt;$O$509)</f>
        <v>0</v>
      </c>
      <c r="AF361" s="6" t="b">
        <f>OR(Tabla613[[#This Row],[Tiempo_normal (ns)]]&gt;$P$508,Tabla613[[#This Row],[Tiempo_normal (ns)]]&lt;$P$509)</f>
        <v>0</v>
      </c>
    </row>
    <row r="362" spans="2:32" x14ac:dyDescent="0.3">
      <c r="B362">
        <v>359</v>
      </c>
      <c r="C362">
        <v>2834</v>
      </c>
      <c r="D362">
        <v>1615</v>
      </c>
      <c r="E362">
        <v>359</v>
      </c>
      <c r="F362">
        <v>7648</v>
      </c>
      <c r="G362">
        <v>1676</v>
      </c>
      <c r="H362">
        <v>359</v>
      </c>
      <c r="I362">
        <v>13519</v>
      </c>
      <c r="J362">
        <v>5628</v>
      </c>
      <c r="K362">
        <v>359</v>
      </c>
      <c r="L362">
        <v>11104</v>
      </c>
      <c r="M362">
        <v>6637</v>
      </c>
      <c r="N362">
        <v>359</v>
      </c>
      <c r="O362">
        <v>10364</v>
      </c>
      <c r="P362">
        <v>6500</v>
      </c>
      <c r="R362" s="5">
        <v>359</v>
      </c>
      <c r="S362" t="b">
        <f>OR(Tabla19[[#This Row],[Tiempo_lineal (ns)]]&gt;$C$508,Tabla19[[#This Row],[Tiempo_lineal (ns)]]&lt;$C$509)</f>
        <v>0</v>
      </c>
      <c r="T362" t="b">
        <f>OR(Tabla19[[#This Row],[Tiempo_normal (ns)]]&gt;$D$508,Tabla19[[#This Row],[Tiempo_normal (ns)]]&lt;$D$509)</f>
        <v>0</v>
      </c>
      <c r="U362" s="5">
        <v>359</v>
      </c>
      <c r="V362" t="b">
        <f>OR(Tabla310[[#This Row],[Tiempo_lineal (ns)]]&gt;$F$508,Tabla310[[#This Row],[Tiempo_lineal (ns)]]&lt;$F$509)</f>
        <v>0</v>
      </c>
      <c r="W362" t="b">
        <f>OR(Tabla310[[#This Row],[Tiempo_normal (ns)]]&gt;$G$508,Tabla310[[#This Row],[Tiempo_normal (ns)]]&lt;$G$509)</f>
        <v>0</v>
      </c>
      <c r="X362" s="5">
        <v>359</v>
      </c>
      <c r="Y362" t="b">
        <f>OR(Tabla411[[#This Row],[Tiempo_lineal (ns)]]&gt;$I$508,Tabla411[[#This Row],[Tiempo_lineal (ns)]]&lt;$I$509)</f>
        <v>1</v>
      </c>
      <c r="Z362" t="b">
        <f>OR(Tabla411[[#This Row],[Tiempo_normal (ns)]]&gt;$J$508,Tabla411[[#This Row],[Tiempo_normal (ns)]]&lt;$J$509)</f>
        <v>0</v>
      </c>
      <c r="AA362" s="5">
        <v>359</v>
      </c>
      <c r="AB362" t="b">
        <f>OR(Tabla512[[#This Row],[Tiempo_lineal (ns)]]&gt;$L$508,Tabla512[[#This Row],[Tiempo_lineal (ns)]]&lt;$L$509)</f>
        <v>0</v>
      </c>
      <c r="AC362" t="b">
        <f>OR(Tabla512[[#This Row],[Tiempo_normal (ns)]]&gt;$M$508,Tabla512[[#This Row],[Tiempo_normal (ns)]]&lt;$M$509)</f>
        <v>0</v>
      </c>
      <c r="AD362" s="5">
        <v>359</v>
      </c>
      <c r="AE362" t="b">
        <f>OR(Tabla613[[#This Row],[Tiempo_lineal (ns)]]&gt;$O$508,Tabla613[[#This Row],[Tiempo_lineal (ns)]]&lt;$O$509)</f>
        <v>0</v>
      </c>
      <c r="AF362" s="6" t="b">
        <f>OR(Tabla613[[#This Row],[Tiempo_normal (ns)]]&gt;$P$508,Tabla613[[#This Row],[Tiempo_normal (ns)]]&lt;$P$509)</f>
        <v>0</v>
      </c>
    </row>
    <row r="363" spans="2:32" x14ac:dyDescent="0.3">
      <c r="B363">
        <v>360</v>
      </c>
      <c r="C363">
        <v>2835</v>
      </c>
      <c r="D363">
        <v>1132</v>
      </c>
      <c r="E363">
        <v>360</v>
      </c>
      <c r="F363">
        <v>4297</v>
      </c>
      <c r="G363">
        <v>2368</v>
      </c>
      <c r="H363">
        <v>360</v>
      </c>
      <c r="I363">
        <v>7921</v>
      </c>
      <c r="J363">
        <v>7809</v>
      </c>
      <c r="K363">
        <v>360</v>
      </c>
      <c r="L363">
        <v>9690</v>
      </c>
      <c r="M363">
        <v>6723</v>
      </c>
      <c r="N363">
        <v>360</v>
      </c>
      <c r="O363">
        <v>10876</v>
      </c>
      <c r="P363">
        <v>18838</v>
      </c>
      <c r="R363" s="7">
        <v>360</v>
      </c>
      <c r="S363" t="b">
        <f>OR(Tabla19[[#This Row],[Tiempo_lineal (ns)]]&gt;$C$508,Tabla19[[#This Row],[Tiempo_lineal (ns)]]&lt;$C$509)</f>
        <v>0</v>
      </c>
      <c r="T363" t="b">
        <f>OR(Tabla19[[#This Row],[Tiempo_normal (ns)]]&gt;$D$508,Tabla19[[#This Row],[Tiempo_normal (ns)]]&lt;$D$509)</f>
        <v>0</v>
      </c>
      <c r="U363" s="7">
        <v>360</v>
      </c>
      <c r="V363" t="b">
        <f>OR(Tabla310[[#This Row],[Tiempo_lineal (ns)]]&gt;$F$508,Tabla310[[#This Row],[Tiempo_lineal (ns)]]&lt;$F$509)</f>
        <v>0</v>
      </c>
      <c r="W363" t="b">
        <f>OR(Tabla310[[#This Row],[Tiempo_normal (ns)]]&gt;$G$508,Tabla310[[#This Row],[Tiempo_normal (ns)]]&lt;$G$509)</f>
        <v>0</v>
      </c>
      <c r="X363" s="7">
        <v>360</v>
      </c>
      <c r="Y363" t="b">
        <f>OR(Tabla411[[#This Row],[Tiempo_lineal (ns)]]&gt;$I$508,Tabla411[[#This Row],[Tiempo_lineal (ns)]]&lt;$I$509)</f>
        <v>0</v>
      </c>
      <c r="Z363" t="b">
        <f>OR(Tabla411[[#This Row],[Tiempo_normal (ns)]]&gt;$J$508,Tabla411[[#This Row],[Tiempo_normal (ns)]]&lt;$J$509)</f>
        <v>0</v>
      </c>
      <c r="AA363" s="7">
        <v>360</v>
      </c>
      <c r="AB363" t="b">
        <f>OR(Tabla512[[#This Row],[Tiempo_lineal (ns)]]&gt;$L$508,Tabla512[[#This Row],[Tiempo_lineal (ns)]]&lt;$L$509)</f>
        <v>0</v>
      </c>
      <c r="AC363" t="b">
        <f>OR(Tabla512[[#This Row],[Tiempo_normal (ns)]]&gt;$M$508,Tabla512[[#This Row],[Tiempo_normal (ns)]]&lt;$M$509)</f>
        <v>0</v>
      </c>
      <c r="AD363" s="7">
        <v>360</v>
      </c>
      <c r="AE363" t="b">
        <f>OR(Tabla613[[#This Row],[Tiempo_lineal (ns)]]&gt;$O$508,Tabla613[[#This Row],[Tiempo_lineal (ns)]]&lt;$O$509)</f>
        <v>0</v>
      </c>
      <c r="AF363" s="6" t="b">
        <f>OR(Tabla613[[#This Row],[Tiempo_normal (ns)]]&gt;$P$508,Tabla613[[#This Row],[Tiempo_normal (ns)]]&lt;$P$509)</f>
        <v>1</v>
      </c>
    </row>
    <row r="364" spans="2:32" x14ac:dyDescent="0.3">
      <c r="B364">
        <v>361</v>
      </c>
      <c r="C364">
        <v>2737</v>
      </c>
      <c r="D364">
        <v>1768</v>
      </c>
      <c r="E364">
        <v>361</v>
      </c>
      <c r="F364">
        <v>3474</v>
      </c>
      <c r="G364">
        <v>1849</v>
      </c>
      <c r="H364">
        <v>361</v>
      </c>
      <c r="I364">
        <v>8857</v>
      </c>
      <c r="J364">
        <v>3860</v>
      </c>
      <c r="K364">
        <v>361</v>
      </c>
      <c r="L364">
        <v>13273</v>
      </c>
      <c r="M364">
        <v>6744</v>
      </c>
      <c r="N364">
        <v>361</v>
      </c>
      <c r="O364">
        <v>10656</v>
      </c>
      <c r="P364">
        <v>5454</v>
      </c>
      <c r="R364" s="5">
        <v>361</v>
      </c>
      <c r="S364" t="b">
        <f>OR(Tabla19[[#This Row],[Tiempo_lineal (ns)]]&gt;$C$508,Tabla19[[#This Row],[Tiempo_lineal (ns)]]&lt;$C$509)</f>
        <v>0</v>
      </c>
      <c r="T364" t="b">
        <f>OR(Tabla19[[#This Row],[Tiempo_normal (ns)]]&gt;$D$508,Tabla19[[#This Row],[Tiempo_normal (ns)]]&lt;$D$509)</f>
        <v>0</v>
      </c>
      <c r="U364" s="5">
        <v>361</v>
      </c>
      <c r="V364" t="b">
        <f>OR(Tabla310[[#This Row],[Tiempo_lineal (ns)]]&gt;$F$508,Tabla310[[#This Row],[Tiempo_lineal (ns)]]&lt;$F$509)</f>
        <v>0</v>
      </c>
      <c r="W364" t="b">
        <f>OR(Tabla310[[#This Row],[Tiempo_normal (ns)]]&gt;$G$508,Tabla310[[#This Row],[Tiempo_normal (ns)]]&lt;$G$509)</f>
        <v>0</v>
      </c>
      <c r="X364" s="5">
        <v>361</v>
      </c>
      <c r="Y364" t="b">
        <f>OR(Tabla411[[#This Row],[Tiempo_lineal (ns)]]&gt;$I$508,Tabla411[[#This Row],[Tiempo_lineal (ns)]]&lt;$I$509)</f>
        <v>0</v>
      </c>
      <c r="Z364" t="b">
        <f>OR(Tabla411[[#This Row],[Tiempo_normal (ns)]]&gt;$J$508,Tabla411[[#This Row],[Tiempo_normal (ns)]]&lt;$J$509)</f>
        <v>0</v>
      </c>
      <c r="AA364" s="5">
        <v>361</v>
      </c>
      <c r="AB364" t="b">
        <f>OR(Tabla512[[#This Row],[Tiempo_lineal (ns)]]&gt;$L$508,Tabla512[[#This Row],[Tiempo_lineal (ns)]]&lt;$L$509)</f>
        <v>0</v>
      </c>
      <c r="AC364" t="b">
        <f>OR(Tabla512[[#This Row],[Tiempo_normal (ns)]]&gt;$M$508,Tabla512[[#This Row],[Tiempo_normal (ns)]]&lt;$M$509)</f>
        <v>0</v>
      </c>
      <c r="AD364" s="5">
        <v>361</v>
      </c>
      <c r="AE364" t="b">
        <f>OR(Tabla613[[#This Row],[Tiempo_lineal (ns)]]&gt;$O$508,Tabla613[[#This Row],[Tiempo_lineal (ns)]]&lt;$O$509)</f>
        <v>0</v>
      </c>
      <c r="AF364" s="6" t="b">
        <f>OR(Tabla613[[#This Row],[Tiempo_normal (ns)]]&gt;$P$508,Tabla613[[#This Row],[Tiempo_normal (ns)]]&lt;$P$509)</f>
        <v>0</v>
      </c>
    </row>
    <row r="365" spans="2:32" x14ac:dyDescent="0.3">
      <c r="B365">
        <v>362</v>
      </c>
      <c r="C365">
        <v>4196</v>
      </c>
      <c r="D365">
        <v>2516</v>
      </c>
      <c r="E365">
        <v>362</v>
      </c>
      <c r="F365">
        <v>7889</v>
      </c>
      <c r="G365">
        <v>2887</v>
      </c>
      <c r="H365">
        <v>362</v>
      </c>
      <c r="I365">
        <v>8318</v>
      </c>
      <c r="J365">
        <v>8058</v>
      </c>
      <c r="K365">
        <v>362</v>
      </c>
      <c r="L365">
        <v>21605</v>
      </c>
      <c r="M365">
        <v>6375</v>
      </c>
      <c r="N365">
        <v>362</v>
      </c>
      <c r="O365">
        <v>10166</v>
      </c>
      <c r="P365">
        <v>7895</v>
      </c>
      <c r="R365" s="7">
        <v>362</v>
      </c>
      <c r="S365" t="b">
        <f>OR(Tabla19[[#This Row],[Tiempo_lineal (ns)]]&gt;$C$508,Tabla19[[#This Row],[Tiempo_lineal (ns)]]&lt;$C$509)</f>
        <v>0</v>
      </c>
      <c r="T365" t="b">
        <f>OR(Tabla19[[#This Row],[Tiempo_normal (ns)]]&gt;$D$508,Tabla19[[#This Row],[Tiempo_normal (ns)]]&lt;$D$509)</f>
        <v>0</v>
      </c>
      <c r="U365" s="7">
        <v>362</v>
      </c>
      <c r="V365" t="b">
        <f>OR(Tabla310[[#This Row],[Tiempo_lineal (ns)]]&gt;$F$508,Tabla310[[#This Row],[Tiempo_lineal (ns)]]&lt;$F$509)</f>
        <v>0</v>
      </c>
      <c r="W365" t="b">
        <f>OR(Tabla310[[#This Row],[Tiempo_normal (ns)]]&gt;$G$508,Tabla310[[#This Row],[Tiempo_normal (ns)]]&lt;$G$509)</f>
        <v>0</v>
      </c>
      <c r="X365" s="7">
        <v>362</v>
      </c>
      <c r="Y365" t="b">
        <f>OR(Tabla411[[#This Row],[Tiempo_lineal (ns)]]&gt;$I$508,Tabla411[[#This Row],[Tiempo_lineal (ns)]]&lt;$I$509)</f>
        <v>0</v>
      </c>
      <c r="Z365" t="b">
        <f>OR(Tabla411[[#This Row],[Tiempo_normal (ns)]]&gt;$J$508,Tabla411[[#This Row],[Tiempo_normal (ns)]]&lt;$J$509)</f>
        <v>0</v>
      </c>
      <c r="AA365" s="7">
        <v>362</v>
      </c>
      <c r="AB365" t="b">
        <f>OR(Tabla512[[#This Row],[Tiempo_lineal (ns)]]&gt;$L$508,Tabla512[[#This Row],[Tiempo_lineal (ns)]]&lt;$L$509)</f>
        <v>1</v>
      </c>
      <c r="AC365" t="b">
        <f>OR(Tabla512[[#This Row],[Tiempo_normal (ns)]]&gt;$M$508,Tabla512[[#This Row],[Tiempo_normal (ns)]]&lt;$M$509)</f>
        <v>0</v>
      </c>
      <c r="AD365" s="7">
        <v>362</v>
      </c>
      <c r="AE365" t="b">
        <f>OR(Tabla613[[#This Row],[Tiempo_lineal (ns)]]&gt;$O$508,Tabla613[[#This Row],[Tiempo_lineal (ns)]]&lt;$O$509)</f>
        <v>0</v>
      </c>
      <c r="AF365" s="6" t="b">
        <f>OR(Tabla613[[#This Row],[Tiempo_normal (ns)]]&gt;$P$508,Tabla613[[#This Row],[Tiempo_normal (ns)]]&lt;$P$509)</f>
        <v>0</v>
      </c>
    </row>
    <row r="366" spans="2:32" x14ac:dyDescent="0.3">
      <c r="B366">
        <v>363</v>
      </c>
      <c r="C366">
        <v>3979</v>
      </c>
      <c r="D366">
        <v>1739</v>
      </c>
      <c r="E366">
        <v>363</v>
      </c>
      <c r="F366">
        <v>4795</v>
      </c>
      <c r="G366">
        <v>2342</v>
      </c>
      <c r="H366">
        <v>363</v>
      </c>
      <c r="I366">
        <v>10249</v>
      </c>
      <c r="J366">
        <v>5506</v>
      </c>
      <c r="K366">
        <v>363</v>
      </c>
      <c r="L366">
        <v>11755</v>
      </c>
      <c r="M366">
        <v>8199</v>
      </c>
      <c r="N366">
        <v>363</v>
      </c>
      <c r="O366">
        <v>10695</v>
      </c>
      <c r="P366">
        <v>9550</v>
      </c>
      <c r="R366" s="5">
        <v>363</v>
      </c>
      <c r="S366" t="b">
        <f>OR(Tabla19[[#This Row],[Tiempo_lineal (ns)]]&gt;$C$508,Tabla19[[#This Row],[Tiempo_lineal (ns)]]&lt;$C$509)</f>
        <v>0</v>
      </c>
      <c r="T366" t="b">
        <f>OR(Tabla19[[#This Row],[Tiempo_normal (ns)]]&gt;$D$508,Tabla19[[#This Row],[Tiempo_normal (ns)]]&lt;$D$509)</f>
        <v>0</v>
      </c>
      <c r="U366" s="5">
        <v>363</v>
      </c>
      <c r="V366" t="b">
        <f>OR(Tabla310[[#This Row],[Tiempo_lineal (ns)]]&gt;$F$508,Tabla310[[#This Row],[Tiempo_lineal (ns)]]&lt;$F$509)</f>
        <v>0</v>
      </c>
      <c r="W366" t="b">
        <f>OR(Tabla310[[#This Row],[Tiempo_normal (ns)]]&gt;$G$508,Tabla310[[#This Row],[Tiempo_normal (ns)]]&lt;$G$509)</f>
        <v>0</v>
      </c>
      <c r="X366" s="5">
        <v>363</v>
      </c>
      <c r="Y366" t="b">
        <f>OR(Tabla411[[#This Row],[Tiempo_lineal (ns)]]&gt;$I$508,Tabla411[[#This Row],[Tiempo_lineal (ns)]]&lt;$I$509)</f>
        <v>0</v>
      </c>
      <c r="Z366" t="b">
        <f>OR(Tabla411[[#This Row],[Tiempo_normal (ns)]]&gt;$J$508,Tabla411[[#This Row],[Tiempo_normal (ns)]]&lt;$J$509)</f>
        <v>0</v>
      </c>
      <c r="AA366" s="5">
        <v>363</v>
      </c>
      <c r="AB366" t="b">
        <f>OR(Tabla512[[#This Row],[Tiempo_lineal (ns)]]&gt;$L$508,Tabla512[[#This Row],[Tiempo_lineal (ns)]]&lt;$L$509)</f>
        <v>0</v>
      </c>
      <c r="AC366" t="b">
        <f>OR(Tabla512[[#This Row],[Tiempo_normal (ns)]]&gt;$M$508,Tabla512[[#This Row],[Tiempo_normal (ns)]]&lt;$M$509)</f>
        <v>0</v>
      </c>
      <c r="AD366" s="5">
        <v>363</v>
      </c>
      <c r="AE366" t="b">
        <f>OR(Tabla613[[#This Row],[Tiempo_lineal (ns)]]&gt;$O$508,Tabla613[[#This Row],[Tiempo_lineal (ns)]]&lt;$O$509)</f>
        <v>0</v>
      </c>
      <c r="AF366" s="6" t="b">
        <f>OR(Tabla613[[#This Row],[Tiempo_normal (ns)]]&gt;$P$508,Tabla613[[#This Row],[Tiempo_normal (ns)]]&lt;$P$509)</f>
        <v>0</v>
      </c>
    </row>
    <row r="367" spans="2:32" x14ac:dyDescent="0.3">
      <c r="B367">
        <v>364</v>
      </c>
      <c r="C367">
        <v>4285</v>
      </c>
      <c r="D367">
        <v>1604</v>
      </c>
      <c r="E367">
        <v>364</v>
      </c>
      <c r="F367">
        <v>4330</v>
      </c>
      <c r="G367">
        <v>2087</v>
      </c>
      <c r="H367">
        <v>364</v>
      </c>
      <c r="I367">
        <v>7735</v>
      </c>
      <c r="J367">
        <v>6243</v>
      </c>
      <c r="K367">
        <v>364</v>
      </c>
      <c r="L367">
        <v>18433</v>
      </c>
      <c r="M367">
        <v>6596</v>
      </c>
      <c r="N367">
        <v>364</v>
      </c>
      <c r="O367">
        <v>10118</v>
      </c>
      <c r="P367">
        <v>7493</v>
      </c>
      <c r="R367" s="7">
        <v>364</v>
      </c>
      <c r="S367" t="b">
        <f>OR(Tabla19[[#This Row],[Tiempo_lineal (ns)]]&gt;$C$508,Tabla19[[#This Row],[Tiempo_lineal (ns)]]&lt;$C$509)</f>
        <v>0</v>
      </c>
      <c r="T367" t="b">
        <f>OR(Tabla19[[#This Row],[Tiempo_normal (ns)]]&gt;$D$508,Tabla19[[#This Row],[Tiempo_normal (ns)]]&lt;$D$509)</f>
        <v>0</v>
      </c>
      <c r="U367" s="7">
        <v>364</v>
      </c>
      <c r="V367" t="b">
        <f>OR(Tabla310[[#This Row],[Tiempo_lineal (ns)]]&gt;$F$508,Tabla310[[#This Row],[Tiempo_lineal (ns)]]&lt;$F$509)</f>
        <v>0</v>
      </c>
      <c r="W367" t="b">
        <f>OR(Tabla310[[#This Row],[Tiempo_normal (ns)]]&gt;$G$508,Tabla310[[#This Row],[Tiempo_normal (ns)]]&lt;$G$509)</f>
        <v>0</v>
      </c>
      <c r="X367" s="7">
        <v>364</v>
      </c>
      <c r="Y367" t="b">
        <f>OR(Tabla411[[#This Row],[Tiempo_lineal (ns)]]&gt;$I$508,Tabla411[[#This Row],[Tiempo_lineal (ns)]]&lt;$I$509)</f>
        <v>0</v>
      </c>
      <c r="Z367" t="b">
        <f>OR(Tabla411[[#This Row],[Tiempo_normal (ns)]]&gt;$J$508,Tabla411[[#This Row],[Tiempo_normal (ns)]]&lt;$J$509)</f>
        <v>0</v>
      </c>
      <c r="AA367" s="7">
        <v>364</v>
      </c>
      <c r="AB367" t="b">
        <f>OR(Tabla512[[#This Row],[Tiempo_lineal (ns)]]&gt;$L$508,Tabla512[[#This Row],[Tiempo_lineal (ns)]]&lt;$L$509)</f>
        <v>1</v>
      </c>
      <c r="AC367" t="b">
        <f>OR(Tabla512[[#This Row],[Tiempo_normal (ns)]]&gt;$M$508,Tabla512[[#This Row],[Tiempo_normal (ns)]]&lt;$M$509)</f>
        <v>0</v>
      </c>
      <c r="AD367" s="7">
        <v>364</v>
      </c>
      <c r="AE367" t="b">
        <f>OR(Tabla613[[#This Row],[Tiempo_lineal (ns)]]&gt;$O$508,Tabla613[[#This Row],[Tiempo_lineal (ns)]]&lt;$O$509)</f>
        <v>0</v>
      </c>
      <c r="AF367" s="6" t="b">
        <f>OR(Tabla613[[#This Row],[Tiempo_normal (ns)]]&gt;$P$508,Tabla613[[#This Row],[Tiempo_normal (ns)]]&lt;$P$509)</f>
        <v>0</v>
      </c>
    </row>
    <row r="368" spans="2:32" x14ac:dyDescent="0.3">
      <c r="B368">
        <v>365</v>
      </c>
      <c r="C368">
        <v>4270</v>
      </c>
      <c r="D368">
        <v>2209</v>
      </c>
      <c r="E368">
        <v>365</v>
      </c>
      <c r="F368">
        <v>4683</v>
      </c>
      <c r="G368">
        <v>3640</v>
      </c>
      <c r="H368">
        <v>365</v>
      </c>
      <c r="I368">
        <v>6994</v>
      </c>
      <c r="J368">
        <v>4211</v>
      </c>
      <c r="K368">
        <v>365</v>
      </c>
      <c r="L368">
        <v>11395</v>
      </c>
      <c r="M368">
        <v>6551</v>
      </c>
      <c r="N368">
        <v>365</v>
      </c>
      <c r="O368">
        <v>12481</v>
      </c>
      <c r="P368">
        <v>32673</v>
      </c>
      <c r="R368" s="5">
        <v>365</v>
      </c>
      <c r="S368" t="b">
        <f>OR(Tabla19[[#This Row],[Tiempo_lineal (ns)]]&gt;$C$508,Tabla19[[#This Row],[Tiempo_lineal (ns)]]&lt;$C$509)</f>
        <v>0</v>
      </c>
      <c r="T368" t="b">
        <f>OR(Tabla19[[#This Row],[Tiempo_normal (ns)]]&gt;$D$508,Tabla19[[#This Row],[Tiempo_normal (ns)]]&lt;$D$509)</f>
        <v>0</v>
      </c>
      <c r="U368" s="5">
        <v>365</v>
      </c>
      <c r="V368" t="b">
        <f>OR(Tabla310[[#This Row],[Tiempo_lineal (ns)]]&gt;$F$508,Tabla310[[#This Row],[Tiempo_lineal (ns)]]&lt;$F$509)</f>
        <v>0</v>
      </c>
      <c r="W368" t="b">
        <f>OR(Tabla310[[#This Row],[Tiempo_normal (ns)]]&gt;$G$508,Tabla310[[#This Row],[Tiempo_normal (ns)]]&lt;$G$509)</f>
        <v>0</v>
      </c>
      <c r="X368" s="5">
        <v>365</v>
      </c>
      <c r="Y368" t="b">
        <f>OR(Tabla411[[#This Row],[Tiempo_lineal (ns)]]&gt;$I$508,Tabla411[[#This Row],[Tiempo_lineal (ns)]]&lt;$I$509)</f>
        <v>0</v>
      </c>
      <c r="Z368" t="b">
        <f>OR(Tabla411[[#This Row],[Tiempo_normal (ns)]]&gt;$J$508,Tabla411[[#This Row],[Tiempo_normal (ns)]]&lt;$J$509)</f>
        <v>0</v>
      </c>
      <c r="AA368" s="5">
        <v>365</v>
      </c>
      <c r="AB368" t="b">
        <f>OR(Tabla512[[#This Row],[Tiempo_lineal (ns)]]&gt;$L$508,Tabla512[[#This Row],[Tiempo_lineal (ns)]]&lt;$L$509)</f>
        <v>0</v>
      </c>
      <c r="AC368" t="b">
        <f>OR(Tabla512[[#This Row],[Tiempo_normal (ns)]]&gt;$M$508,Tabla512[[#This Row],[Tiempo_normal (ns)]]&lt;$M$509)</f>
        <v>0</v>
      </c>
      <c r="AD368" s="5">
        <v>365</v>
      </c>
      <c r="AE368" t="b">
        <f>OR(Tabla613[[#This Row],[Tiempo_lineal (ns)]]&gt;$O$508,Tabla613[[#This Row],[Tiempo_lineal (ns)]]&lt;$O$509)</f>
        <v>0</v>
      </c>
      <c r="AF368" s="6" t="b">
        <f>OR(Tabla613[[#This Row],[Tiempo_normal (ns)]]&gt;$P$508,Tabla613[[#This Row],[Tiempo_normal (ns)]]&lt;$P$509)</f>
        <v>1</v>
      </c>
    </row>
    <row r="369" spans="2:32" x14ac:dyDescent="0.3">
      <c r="B369">
        <v>366</v>
      </c>
      <c r="C369">
        <v>5529</v>
      </c>
      <c r="D369">
        <v>3261</v>
      </c>
      <c r="E369">
        <v>366</v>
      </c>
      <c r="F369">
        <v>4904</v>
      </c>
      <c r="G369">
        <v>2779</v>
      </c>
      <c r="H369">
        <v>366</v>
      </c>
      <c r="I369">
        <v>7802</v>
      </c>
      <c r="J369">
        <v>4332</v>
      </c>
      <c r="K369">
        <v>366</v>
      </c>
      <c r="L369">
        <v>9015</v>
      </c>
      <c r="M369">
        <v>7206</v>
      </c>
      <c r="N369">
        <v>366</v>
      </c>
      <c r="O369">
        <v>13363</v>
      </c>
      <c r="P369">
        <v>6247</v>
      </c>
      <c r="R369" s="7">
        <v>366</v>
      </c>
      <c r="S369" t="b">
        <f>OR(Tabla19[[#This Row],[Tiempo_lineal (ns)]]&gt;$C$508,Tabla19[[#This Row],[Tiempo_lineal (ns)]]&lt;$C$509)</f>
        <v>0</v>
      </c>
      <c r="T369" t="b">
        <f>OR(Tabla19[[#This Row],[Tiempo_normal (ns)]]&gt;$D$508,Tabla19[[#This Row],[Tiempo_normal (ns)]]&lt;$D$509)</f>
        <v>0</v>
      </c>
      <c r="U369" s="7">
        <v>366</v>
      </c>
      <c r="V369" t="b">
        <f>OR(Tabla310[[#This Row],[Tiempo_lineal (ns)]]&gt;$F$508,Tabla310[[#This Row],[Tiempo_lineal (ns)]]&lt;$F$509)</f>
        <v>0</v>
      </c>
      <c r="W369" t="b">
        <f>OR(Tabla310[[#This Row],[Tiempo_normal (ns)]]&gt;$G$508,Tabla310[[#This Row],[Tiempo_normal (ns)]]&lt;$G$509)</f>
        <v>0</v>
      </c>
      <c r="X369" s="7">
        <v>366</v>
      </c>
      <c r="Y369" t="b">
        <f>OR(Tabla411[[#This Row],[Tiempo_lineal (ns)]]&gt;$I$508,Tabla411[[#This Row],[Tiempo_lineal (ns)]]&lt;$I$509)</f>
        <v>0</v>
      </c>
      <c r="Z369" t="b">
        <f>OR(Tabla411[[#This Row],[Tiempo_normal (ns)]]&gt;$J$508,Tabla411[[#This Row],[Tiempo_normal (ns)]]&lt;$J$509)</f>
        <v>0</v>
      </c>
      <c r="AA369" s="7">
        <v>366</v>
      </c>
      <c r="AB369" t="b">
        <f>OR(Tabla512[[#This Row],[Tiempo_lineal (ns)]]&gt;$L$508,Tabla512[[#This Row],[Tiempo_lineal (ns)]]&lt;$L$509)</f>
        <v>0</v>
      </c>
      <c r="AC369" t="b">
        <f>OR(Tabla512[[#This Row],[Tiempo_normal (ns)]]&gt;$M$508,Tabla512[[#This Row],[Tiempo_normal (ns)]]&lt;$M$509)</f>
        <v>0</v>
      </c>
      <c r="AD369" s="7">
        <v>366</v>
      </c>
      <c r="AE369" t="b">
        <f>OR(Tabla613[[#This Row],[Tiempo_lineal (ns)]]&gt;$O$508,Tabla613[[#This Row],[Tiempo_lineal (ns)]]&lt;$O$509)</f>
        <v>0</v>
      </c>
      <c r="AF369" s="6" t="b">
        <f>OR(Tabla613[[#This Row],[Tiempo_normal (ns)]]&gt;$P$508,Tabla613[[#This Row],[Tiempo_normal (ns)]]&lt;$P$509)</f>
        <v>0</v>
      </c>
    </row>
    <row r="370" spans="2:32" x14ac:dyDescent="0.3">
      <c r="B370">
        <v>367</v>
      </c>
      <c r="C370">
        <v>5264</v>
      </c>
      <c r="D370">
        <v>2436</v>
      </c>
      <c r="E370">
        <v>367</v>
      </c>
      <c r="F370">
        <v>3812</v>
      </c>
      <c r="G370">
        <v>2358</v>
      </c>
      <c r="H370">
        <v>367</v>
      </c>
      <c r="I370">
        <v>7653</v>
      </c>
      <c r="J370">
        <v>3581</v>
      </c>
      <c r="K370">
        <v>367</v>
      </c>
      <c r="L370">
        <v>10776</v>
      </c>
      <c r="M370">
        <v>5830</v>
      </c>
      <c r="N370">
        <v>367</v>
      </c>
      <c r="O370">
        <v>12876</v>
      </c>
      <c r="P370">
        <v>7923</v>
      </c>
      <c r="R370" s="5">
        <v>367</v>
      </c>
      <c r="S370" t="b">
        <f>OR(Tabla19[[#This Row],[Tiempo_lineal (ns)]]&gt;$C$508,Tabla19[[#This Row],[Tiempo_lineal (ns)]]&lt;$C$509)</f>
        <v>0</v>
      </c>
      <c r="T370" t="b">
        <f>OR(Tabla19[[#This Row],[Tiempo_normal (ns)]]&gt;$D$508,Tabla19[[#This Row],[Tiempo_normal (ns)]]&lt;$D$509)</f>
        <v>0</v>
      </c>
      <c r="U370" s="5">
        <v>367</v>
      </c>
      <c r="V370" t="b">
        <f>OR(Tabla310[[#This Row],[Tiempo_lineal (ns)]]&gt;$F$508,Tabla310[[#This Row],[Tiempo_lineal (ns)]]&lt;$F$509)</f>
        <v>0</v>
      </c>
      <c r="W370" t="b">
        <f>OR(Tabla310[[#This Row],[Tiempo_normal (ns)]]&gt;$G$508,Tabla310[[#This Row],[Tiempo_normal (ns)]]&lt;$G$509)</f>
        <v>0</v>
      </c>
      <c r="X370" s="5">
        <v>367</v>
      </c>
      <c r="Y370" t="b">
        <f>OR(Tabla411[[#This Row],[Tiempo_lineal (ns)]]&gt;$I$508,Tabla411[[#This Row],[Tiempo_lineal (ns)]]&lt;$I$509)</f>
        <v>0</v>
      </c>
      <c r="Z370" t="b">
        <f>OR(Tabla411[[#This Row],[Tiempo_normal (ns)]]&gt;$J$508,Tabla411[[#This Row],[Tiempo_normal (ns)]]&lt;$J$509)</f>
        <v>0</v>
      </c>
      <c r="AA370" s="5">
        <v>367</v>
      </c>
      <c r="AB370" t="b">
        <f>OR(Tabla512[[#This Row],[Tiempo_lineal (ns)]]&gt;$L$508,Tabla512[[#This Row],[Tiempo_lineal (ns)]]&lt;$L$509)</f>
        <v>0</v>
      </c>
      <c r="AC370" t="b">
        <f>OR(Tabla512[[#This Row],[Tiempo_normal (ns)]]&gt;$M$508,Tabla512[[#This Row],[Tiempo_normal (ns)]]&lt;$M$509)</f>
        <v>0</v>
      </c>
      <c r="AD370" s="5">
        <v>367</v>
      </c>
      <c r="AE370" t="b">
        <f>OR(Tabla613[[#This Row],[Tiempo_lineal (ns)]]&gt;$O$508,Tabla613[[#This Row],[Tiempo_lineal (ns)]]&lt;$O$509)</f>
        <v>0</v>
      </c>
      <c r="AF370" s="6" t="b">
        <f>OR(Tabla613[[#This Row],[Tiempo_normal (ns)]]&gt;$P$508,Tabla613[[#This Row],[Tiempo_normal (ns)]]&lt;$P$509)</f>
        <v>0</v>
      </c>
    </row>
    <row r="371" spans="2:32" x14ac:dyDescent="0.3">
      <c r="B371">
        <v>368</v>
      </c>
      <c r="C371">
        <v>5029</v>
      </c>
      <c r="D371">
        <v>2093</v>
      </c>
      <c r="E371">
        <v>368</v>
      </c>
      <c r="F371">
        <v>4230</v>
      </c>
      <c r="G371">
        <v>1997</v>
      </c>
      <c r="H371">
        <v>368</v>
      </c>
      <c r="I371">
        <v>8837</v>
      </c>
      <c r="J371">
        <v>5327</v>
      </c>
      <c r="K371">
        <v>368</v>
      </c>
      <c r="L371">
        <v>8747</v>
      </c>
      <c r="M371">
        <v>9139</v>
      </c>
      <c r="N371">
        <v>368</v>
      </c>
      <c r="O371">
        <v>15228</v>
      </c>
      <c r="P371">
        <v>17557</v>
      </c>
      <c r="R371" s="7">
        <v>368</v>
      </c>
      <c r="S371" t="b">
        <f>OR(Tabla19[[#This Row],[Tiempo_lineal (ns)]]&gt;$C$508,Tabla19[[#This Row],[Tiempo_lineal (ns)]]&lt;$C$509)</f>
        <v>0</v>
      </c>
      <c r="T371" t="b">
        <f>OR(Tabla19[[#This Row],[Tiempo_normal (ns)]]&gt;$D$508,Tabla19[[#This Row],[Tiempo_normal (ns)]]&lt;$D$509)</f>
        <v>0</v>
      </c>
      <c r="U371" s="7">
        <v>368</v>
      </c>
      <c r="V371" t="b">
        <f>OR(Tabla310[[#This Row],[Tiempo_lineal (ns)]]&gt;$F$508,Tabla310[[#This Row],[Tiempo_lineal (ns)]]&lt;$F$509)</f>
        <v>0</v>
      </c>
      <c r="W371" t="b">
        <f>OR(Tabla310[[#This Row],[Tiempo_normal (ns)]]&gt;$G$508,Tabla310[[#This Row],[Tiempo_normal (ns)]]&lt;$G$509)</f>
        <v>0</v>
      </c>
      <c r="X371" s="7">
        <v>368</v>
      </c>
      <c r="Y371" t="b">
        <f>OR(Tabla411[[#This Row],[Tiempo_lineal (ns)]]&gt;$I$508,Tabla411[[#This Row],[Tiempo_lineal (ns)]]&lt;$I$509)</f>
        <v>0</v>
      </c>
      <c r="Z371" t="b">
        <f>OR(Tabla411[[#This Row],[Tiempo_normal (ns)]]&gt;$J$508,Tabla411[[#This Row],[Tiempo_normal (ns)]]&lt;$J$509)</f>
        <v>0</v>
      </c>
      <c r="AA371" s="7">
        <v>368</v>
      </c>
      <c r="AB371" t="b">
        <f>OR(Tabla512[[#This Row],[Tiempo_lineal (ns)]]&gt;$L$508,Tabla512[[#This Row],[Tiempo_lineal (ns)]]&lt;$L$509)</f>
        <v>0</v>
      </c>
      <c r="AC371" t="b">
        <f>OR(Tabla512[[#This Row],[Tiempo_normal (ns)]]&gt;$M$508,Tabla512[[#This Row],[Tiempo_normal (ns)]]&lt;$M$509)</f>
        <v>0</v>
      </c>
      <c r="AD371" s="7">
        <v>368</v>
      </c>
      <c r="AE371" t="b">
        <f>OR(Tabla613[[#This Row],[Tiempo_lineal (ns)]]&gt;$O$508,Tabla613[[#This Row],[Tiempo_lineal (ns)]]&lt;$O$509)</f>
        <v>0</v>
      </c>
      <c r="AF371" s="6" t="b">
        <f>OR(Tabla613[[#This Row],[Tiempo_normal (ns)]]&gt;$P$508,Tabla613[[#This Row],[Tiempo_normal (ns)]]&lt;$P$509)</f>
        <v>1</v>
      </c>
    </row>
    <row r="372" spans="2:32" x14ac:dyDescent="0.3">
      <c r="B372">
        <v>369</v>
      </c>
      <c r="C372">
        <v>5043</v>
      </c>
      <c r="D372">
        <v>2460</v>
      </c>
      <c r="E372">
        <v>369</v>
      </c>
      <c r="F372">
        <v>4484</v>
      </c>
      <c r="G372">
        <v>2469</v>
      </c>
      <c r="H372">
        <v>369</v>
      </c>
      <c r="I372">
        <v>18032</v>
      </c>
      <c r="J372">
        <v>4168</v>
      </c>
      <c r="K372">
        <v>369</v>
      </c>
      <c r="L372">
        <v>18392</v>
      </c>
      <c r="M372">
        <v>7178</v>
      </c>
      <c r="N372">
        <v>369</v>
      </c>
      <c r="O372">
        <v>10610</v>
      </c>
      <c r="P372">
        <v>11898</v>
      </c>
      <c r="R372" s="5">
        <v>369</v>
      </c>
      <c r="S372" t="b">
        <f>OR(Tabla19[[#This Row],[Tiempo_lineal (ns)]]&gt;$C$508,Tabla19[[#This Row],[Tiempo_lineal (ns)]]&lt;$C$509)</f>
        <v>0</v>
      </c>
      <c r="T372" t="b">
        <f>OR(Tabla19[[#This Row],[Tiempo_normal (ns)]]&gt;$D$508,Tabla19[[#This Row],[Tiempo_normal (ns)]]&lt;$D$509)</f>
        <v>0</v>
      </c>
      <c r="U372" s="5">
        <v>369</v>
      </c>
      <c r="V372" t="b">
        <f>OR(Tabla310[[#This Row],[Tiempo_lineal (ns)]]&gt;$F$508,Tabla310[[#This Row],[Tiempo_lineal (ns)]]&lt;$F$509)</f>
        <v>0</v>
      </c>
      <c r="W372" t="b">
        <f>OR(Tabla310[[#This Row],[Tiempo_normal (ns)]]&gt;$G$508,Tabla310[[#This Row],[Tiempo_normal (ns)]]&lt;$G$509)</f>
        <v>0</v>
      </c>
      <c r="X372" s="5">
        <v>369</v>
      </c>
      <c r="Y372" t="b">
        <f>OR(Tabla411[[#This Row],[Tiempo_lineal (ns)]]&gt;$I$508,Tabla411[[#This Row],[Tiempo_lineal (ns)]]&lt;$I$509)</f>
        <v>1</v>
      </c>
      <c r="Z372" t="b">
        <f>OR(Tabla411[[#This Row],[Tiempo_normal (ns)]]&gt;$J$508,Tabla411[[#This Row],[Tiempo_normal (ns)]]&lt;$J$509)</f>
        <v>0</v>
      </c>
      <c r="AA372" s="5">
        <v>369</v>
      </c>
      <c r="AB372" t="b">
        <f>OR(Tabla512[[#This Row],[Tiempo_lineal (ns)]]&gt;$L$508,Tabla512[[#This Row],[Tiempo_lineal (ns)]]&lt;$L$509)</f>
        <v>1</v>
      </c>
      <c r="AC372" t="b">
        <f>OR(Tabla512[[#This Row],[Tiempo_normal (ns)]]&gt;$M$508,Tabla512[[#This Row],[Tiempo_normal (ns)]]&lt;$M$509)</f>
        <v>0</v>
      </c>
      <c r="AD372" s="5">
        <v>369</v>
      </c>
      <c r="AE372" t="b">
        <f>OR(Tabla613[[#This Row],[Tiempo_lineal (ns)]]&gt;$O$508,Tabla613[[#This Row],[Tiempo_lineal (ns)]]&lt;$O$509)</f>
        <v>0</v>
      </c>
      <c r="AF372" s="6" t="b">
        <f>OR(Tabla613[[#This Row],[Tiempo_normal (ns)]]&gt;$P$508,Tabla613[[#This Row],[Tiempo_normal (ns)]]&lt;$P$509)</f>
        <v>1</v>
      </c>
    </row>
    <row r="373" spans="2:32" x14ac:dyDescent="0.3">
      <c r="B373">
        <v>370</v>
      </c>
      <c r="C373">
        <v>4835</v>
      </c>
      <c r="D373">
        <v>1743</v>
      </c>
      <c r="E373">
        <v>370</v>
      </c>
      <c r="F373">
        <v>8804</v>
      </c>
      <c r="G373">
        <v>2366</v>
      </c>
      <c r="H373">
        <v>370</v>
      </c>
      <c r="I373">
        <v>13230</v>
      </c>
      <c r="J373">
        <v>4272</v>
      </c>
      <c r="K373">
        <v>370</v>
      </c>
      <c r="L373">
        <v>13409</v>
      </c>
      <c r="M373">
        <v>9363</v>
      </c>
      <c r="N373">
        <v>370</v>
      </c>
      <c r="O373">
        <v>9573</v>
      </c>
      <c r="P373">
        <v>8697</v>
      </c>
      <c r="R373" s="7">
        <v>370</v>
      </c>
      <c r="S373" t="b">
        <f>OR(Tabla19[[#This Row],[Tiempo_lineal (ns)]]&gt;$C$508,Tabla19[[#This Row],[Tiempo_lineal (ns)]]&lt;$C$509)</f>
        <v>0</v>
      </c>
      <c r="T373" t="b">
        <f>OR(Tabla19[[#This Row],[Tiempo_normal (ns)]]&gt;$D$508,Tabla19[[#This Row],[Tiempo_normal (ns)]]&lt;$D$509)</f>
        <v>0</v>
      </c>
      <c r="U373" s="7">
        <v>370</v>
      </c>
      <c r="V373" t="b">
        <f>OR(Tabla310[[#This Row],[Tiempo_lineal (ns)]]&gt;$F$508,Tabla310[[#This Row],[Tiempo_lineal (ns)]]&lt;$F$509)</f>
        <v>1</v>
      </c>
      <c r="W373" t="b">
        <f>OR(Tabla310[[#This Row],[Tiempo_normal (ns)]]&gt;$G$508,Tabla310[[#This Row],[Tiempo_normal (ns)]]&lt;$G$509)</f>
        <v>0</v>
      </c>
      <c r="X373" s="7">
        <v>370</v>
      </c>
      <c r="Y373" t="b">
        <f>OR(Tabla411[[#This Row],[Tiempo_lineal (ns)]]&gt;$I$508,Tabla411[[#This Row],[Tiempo_lineal (ns)]]&lt;$I$509)</f>
        <v>1</v>
      </c>
      <c r="Z373" t="b">
        <f>OR(Tabla411[[#This Row],[Tiempo_normal (ns)]]&gt;$J$508,Tabla411[[#This Row],[Tiempo_normal (ns)]]&lt;$J$509)</f>
        <v>0</v>
      </c>
      <c r="AA373" s="7">
        <v>370</v>
      </c>
      <c r="AB373" t="b">
        <f>OR(Tabla512[[#This Row],[Tiempo_lineal (ns)]]&gt;$L$508,Tabla512[[#This Row],[Tiempo_lineal (ns)]]&lt;$L$509)</f>
        <v>0</v>
      </c>
      <c r="AC373" t="b">
        <f>OR(Tabla512[[#This Row],[Tiempo_normal (ns)]]&gt;$M$508,Tabla512[[#This Row],[Tiempo_normal (ns)]]&lt;$M$509)</f>
        <v>0</v>
      </c>
      <c r="AD373" s="7">
        <v>370</v>
      </c>
      <c r="AE373" t="b">
        <f>OR(Tabla613[[#This Row],[Tiempo_lineal (ns)]]&gt;$O$508,Tabla613[[#This Row],[Tiempo_lineal (ns)]]&lt;$O$509)</f>
        <v>0</v>
      </c>
      <c r="AF373" s="6" t="b">
        <f>OR(Tabla613[[#This Row],[Tiempo_normal (ns)]]&gt;$P$508,Tabla613[[#This Row],[Tiempo_normal (ns)]]&lt;$P$509)</f>
        <v>0</v>
      </c>
    </row>
    <row r="374" spans="2:32" x14ac:dyDescent="0.3">
      <c r="B374">
        <v>371</v>
      </c>
      <c r="C374">
        <v>4803</v>
      </c>
      <c r="D374">
        <v>2988</v>
      </c>
      <c r="E374">
        <v>371</v>
      </c>
      <c r="F374">
        <v>4120</v>
      </c>
      <c r="G374">
        <v>2114</v>
      </c>
      <c r="H374">
        <v>371</v>
      </c>
      <c r="I374">
        <v>7239</v>
      </c>
      <c r="J374">
        <v>3968</v>
      </c>
      <c r="K374">
        <v>371</v>
      </c>
      <c r="L374">
        <v>16305</v>
      </c>
      <c r="M374">
        <v>5344</v>
      </c>
      <c r="N374">
        <v>371</v>
      </c>
      <c r="O374">
        <v>11843</v>
      </c>
      <c r="P374">
        <v>9168</v>
      </c>
      <c r="R374" s="5">
        <v>371</v>
      </c>
      <c r="S374" t="b">
        <f>OR(Tabla19[[#This Row],[Tiempo_lineal (ns)]]&gt;$C$508,Tabla19[[#This Row],[Tiempo_lineal (ns)]]&lt;$C$509)</f>
        <v>0</v>
      </c>
      <c r="T374" t="b">
        <f>OR(Tabla19[[#This Row],[Tiempo_normal (ns)]]&gt;$D$508,Tabla19[[#This Row],[Tiempo_normal (ns)]]&lt;$D$509)</f>
        <v>0</v>
      </c>
      <c r="U374" s="5">
        <v>371</v>
      </c>
      <c r="V374" t="b">
        <f>OR(Tabla310[[#This Row],[Tiempo_lineal (ns)]]&gt;$F$508,Tabla310[[#This Row],[Tiempo_lineal (ns)]]&lt;$F$509)</f>
        <v>0</v>
      </c>
      <c r="W374" t="b">
        <f>OR(Tabla310[[#This Row],[Tiempo_normal (ns)]]&gt;$G$508,Tabla310[[#This Row],[Tiempo_normal (ns)]]&lt;$G$509)</f>
        <v>0</v>
      </c>
      <c r="X374" s="5">
        <v>371</v>
      </c>
      <c r="Y374" t="b">
        <f>OR(Tabla411[[#This Row],[Tiempo_lineal (ns)]]&gt;$I$508,Tabla411[[#This Row],[Tiempo_lineal (ns)]]&lt;$I$509)</f>
        <v>0</v>
      </c>
      <c r="Z374" t="b">
        <f>OR(Tabla411[[#This Row],[Tiempo_normal (ns)]]&gt;$J$508,Tabla411[[#This Row],[Tiempo_normal (ns)]]&lt;$J$509)</f>
        <v>0</v>
      </c>
      <c r="AA374" s="5">
        <v>371</v>
      </c>
      <c r="AB374" t="b">
        <f>OR(Tabla512[[#This Row],[Tiempo_lineal (ns)]]&gt;$L$508,Tabla512[[#This Row],[Tiempo_lineal (ns)]]&lt;$L$509)</f>
        <v>0</v>
      </c>
      <c r="AC374" t="b">
        <f>OR(Tabla512[[#This Row],[Tiempo_normal (ns)]]&gt;$M$508,Tabla512[[#This Row],[Tiempo_normal (ns)]]&lt;$M$509)</f>
        <v>0</v>
      </c>
      <c r="AD374" s="5">
        <v>371</v>
      </c>
      <c r="AE374" t="b">
        <f>OR(Tabla613[[#This Row],[Tiempo_lineal (ns)]]&gt;$O$508,Tabla613[[#This Row],[Tiempo_lineal (ns)]]&lt;$O$509)</f>
        <v>0</v>
      </c>
      <c r="AF374" s="6" t="b">
        <f>OR(Tabla613[[#This Row],[Tiempo_normal (ns)]]&gt;$P$508,Tabla613[[#This Row],[Tiempo_normal (ns)]]&lt;$P$509)</f>
        <v>0</v>
      </c>
    </row>
    <row r="375" spans="2:32" x14ac:dyDescent="0.3">
      <c r="B375">
        <v>372</v>
      </c>
      <c r="C375">
        <v>4928</v>
      </c>
      <c r="D375">
        <v>1415</v>
      </c>
      <c r="E375">
        <v>372</v>
      </c>
      <c r="F375">
        <v>3905</v>
      </c>
      <c r="G375">
        <v>2092</v>
      </c>
      <c r="H375">
        <v>372</v>
      </c>
      <c r="I375">
        <v>8906</v>
      </c>
      <c r="J375">
        <v>4956</v>
      </c>
      <c r="K375">
        <v>372</v>
      </c>
      <c r="L375">
        <v>10955</v>
      </c>
      <c r="M375">
        <v>5542</v>
      </c>
      <c r="N375">
        <v>372</v>
      </c>
      <c r="O375">
        <v>8998</v>
      </c>
      <c r="P375">
        <v>6105</v>
      </c>
      <c r="R375" s="7">
        <v>372</v>
      </c>
      <c r="S375" t="b">
        <f>OR(Tabla19[[#This Row],[Tiempo_lineal (ns)]]&gt;$C$508,Tabla19[[#This Row],[Tiempo_lineal (ns)]]&lt;$C$509)</f>
        <v>0</v>
      </c>
      <c r="T375" t="b">
        <f>OR(Tabla19[[#This Row],[Tiempo_normal (ns)]]&gt;$D$508,Tabla19[[#This Row],[Tiempo_normal (ns)]]&lt;$D$509)</f>
        <v>0</v>
      </c>
      <c r="U375" s="7">
        <v>372</v>
      </c>
      <c r="V375" t="b">
        <f>OR(Tabla310[[#This Row],[Tiempo_lineal (ns)]]&gt;$F$508,Tabla310[[#This Row],[Tiempo_lineal (ns)]]&lt;$F$509)</f>
        <v>0</v>
      </c>
      <c r="W375" t="b">
        <f>OR(Tabla310[[#This Row],[Tiempo_normal (ns)]]&gt;$G$508,Tabla310[[#This Row],[Tiempo_normal (ns)]]&lt;$G$509)</f>
        <v>0</v>
      </c>
      <c r="X375" s="7">
        <v>372</v>
      </c>
      <c r="Y375" t="b">
        <f>OR(Tabla411[[#This Row],[Tiempo_lineal (ns)]]&gt;$I$508,Tabla411[[#This Row],[Tiempo_lineal (ns)]]&lt;$I$509)</f>
        <v>0</v>
      </c>
      <c r="Z375" t="b">
        <f>OR(Tabla411[[#This Row],[Tiempo_normal (ns)]]&gt;$J$508,Tabla411[[#This Row],[Tiempo_normal (ns)]]&lt;$J$509)</f>
        <v>0</v>
      </c>
      <c r="AA375" s="7">
        <v>372</v>
      </c>
      <c r="AB375" t="b">
        <f>OR(Tabla512[[#This Row],[Tiempo_lineal (ns)]]&gt;$L$508,Tabla512[[#This Row],[Tiempo_lineal (ns)]]&lt;$L$509)</f>
        <v>0</v>
      </c>
      <c r="AC375" t="b">
        <f>OR(Tabla512[[#This Row],[Tiempo_normal (ns)]]&gt;$M$508,Tabla512[[#This Row],[Tiempo_normal (ns)]]&lt;$M$509)</f>
        <v>0</v>
      </c>
      <c r="AD375" s="7">
        <v>372</v>
      </c>
      <c r="AE375" t="b">
        <f>OR(Tabla613[[#This Row],[Tiempo_lineal (ns)]]&gt;$O$508,Tabla613[[#This Row],[Tiempo_lineal (ns)]]&lt;$O$509)</f>
        <v>0</v>
      </c>
      <c r="AF375" s="6" t="b">
        <f>OR(Tabla613[[#This Row],[Tiempo_normal (ns)]]&gt;$P$508,Tabla613[[#This Row],[Tiempo_normal (ns)]]&lt;$P$509)</f>
        <v>0</v>
      </c>
    </row>
    <row r="376" spans="2:32" x14ac:dyDescent="0.3">
      <c r="B376">
        <v>373</v>
      </c>
      <c r="C376">
        <v>4227</v>
      </c>
      <c r="D376">
        <v>1798</v>
      </c>
      <c r="E376">
        <v>373</v>
      </c>
      <c r="F376">
        <v>4421</v>
      </c>
      <c r="G376">
        <v>2019</v>
      </c>
      <c r="H376">
        <v>373</v>
      </c>
      <c r="I376">
        <v>9021</v>
      </c>
      <c r="J376">
        <v>4547</v>
      </c>
      <c r="K376">
        <v>373</v>
      </c>
      <c r="L376">
        <v>13122</v>
      </c>
      <c r="M376">
        <v>5815</v>
      </c>
      <c r="N376">
        <v>373</v>
      </c>
      <c r="O376">
        <v>10337</v>
      </c>
      <c r="P376">
        <v>6921</v>
      </c>
      <c r="R376" s="5">
        <v>373</v>
      </c>
      <c r="S376" t="b">
        <f>OR(Tabla19[[#This Row],[Tiempo_lineal (ns)]]&gt;$C$508,Tabla19[[#This Row],[Tiempo_lineal (ns)]]&lt;$C$509)</f>
        <v>0</v>
      </c>
      <c r="T376" t="b">
        <f>OR(Tabla19[[#This Row],[Tiempo_normal (ns)]]&gt;$D$508,Tabla19[[#This Row],[Tiempo_normal (ns)]]&lt;$D$509)</f>
        <v>0</v>
      </c>
      <c r="U376" s="5">
        <v>373</v>
      </c>
      <c r="V376" t="b">
        <f>OR(Tabla310[[#This Row],[Tiempo_lineal (ns)]]&gt;$F$508,Tabla310[[#This Row],[Tiempo_lineal (ns)]]&lt;$F$509)</f>
        <v>0</v>
      </c>
      <c r="W376" t="b">
        <f>OR(Tabla310[[#This Row],[Tiempo_normal (ns)]]&gt;$G$508,Tabla310[[#This Row],[Tiempo_normal (ns)]]&lt;$G$509)</f>
        <v>0</v>
      </c>
      <c r="X376" s="5">
        <v>373</v>
      </c>
      <c r="Y376" t="b">
        <f>OR(Tabla411[[#This Row],[Tiempo_lineal (ns)]]&gt;$I$508,Tabla411[[#This Row],[Tiempo_lineal (ns)]]&lt;$I$509)</f>
        <v>0</v>
      </c>
      <c r="Z376" t="b">
        <f>OR(Tabla411[[#This Row],[Tiempo_normal (ns)]]&gt;$J$508,Tabla411[[#This Row],[Tiempo_normal (ns)]]&lt;$J$509)</f>
        <v>0</v>
      </c>
      <c r="AA376" s="5">
        <v>373</v>
      </c>
      <c r="AB376" t="b">
        <f>OR(Tabla512[[#This Row],[Tiempo_lineal (ns)]]&gt;$L$508,Tabla512[[#This Row],[Tiempo_lineal (ns)]]&lt;$L$509)</f>
        <v>0</v>
      </c>
      <c r="AC376" t="b">
        <f>OR(Tabla512[[#This Row],[Tiempo_normal (ns)]]&gt;$M$508,Tabla512[[#This Row],[Tiempo_normal (ns)]]&lt;$M$509)</f>
        <v>0</v>
      </c>
      <c r="AD376" s="5">
        <v>373</v>
      </c>
      <c r="AE376" t="b">
        <f>OR(Tabla613[[#This Row],[Tiempo_lineal (ns)]]&gt;$O$508,Tabla613[[#This Row],[Tiempo_lineal (ns)]]&lt;$O$509)</f>
        <v>0</v>
      </c>
      <c r="AF376" s="6" t="b">
        <f>OR(Tabla613[[#This Row],[Tiempo_normal (ns)]]&gt;$P$508,Tabla613[[#This Row],[Tiempo_normal (ns)]]&lt;$P$509)</f>
        <v>0</v>
      </c>
    </row>
    <row r="377" spans="2:32" x14ac:dyDescent="0.3">
      <c r="B377">
        <v>374</v>
      </c>
      <c r="C377">
        <v>5158</v>
      </c>
      <c r="D377">
        <v>2267</v>
      </c>
      <c r="E377">
        <v>374</v>
      </c>
      <c r="F377">
        <v>4328</v>
      </c>
      <c r="G377">
        <v>3166</v>
      </c>
      <c r="H377">
        <v>374</v>
      </c>
      <c r="I377">
        <v>65634</v>
      </c>
      <c r="J377">
        <v>7383</v>
      </c>
      <c r="K377">
        <v>374</v>
      </c>
      <c r="L377">
        <v>10688</v>
      </c>
      <c r="M377">
        <v>8829</v>
      </c>
      <c r="N377">
        <v>374</v>
      </c>
      <c r="O377">
        <v>12914</v>
      </c>
      <c r="P377">
        <v>6566</v>
      </c>
      <c r="R377" s="7">
        <v>374</v>
      </c>
      <c r="S377" t="b">
        <f>OR(Tabla19[[#This Row],[Tiempo_lineal (ns)]]&gt;$C$508,Tabla19[[#This Row],[Tiempo_lineal (ns)]]&lt;$C$509)</f>
        <v>0</v>
      </c>
      <c r="T377" t="b">
        <f>OR(Tabla19[[#This Row],[Tiempo_normal (ns)]]&gt;$D$508,Tabla19[[#This Row],[Tiempo_normal (ns)]]&lt;$D$509)</f>
        <v>0</v>
      </c>
      <c r="U377" s="7">
        <v>374</v>
      </c>
      <c r="V377" t="b">
        <f>OR(Tabla310[[#This Row],[Tiempo_lineal (ns)]]&gt;$F$508,Tabla310[[#This Row],[Tiempo_lineal (ns)]]&lt;$F$509)</f>
        <v>0</v>
      </c>
      <c r="W377" t="b">
        <f>OR(Tabla310[[#This Row],[Tiempo_normal (ns)]]&gt;$G$508,Tabla310[[#This Row],[Tiempo_normal (ns)]]&lt;$G$509)</f>
        <v>0</v>
      </c>
      <c r="X377" s="7">
        <v>374</v>
      </c>
      <c r="Y377" t="b">
        <f>OR(Tabla411[[#This Row],[Tiempo_lineal (ns)]]&gt;$I$508,Tabla411[[#This Row],[Tiempo_lineal (ns)]]&lt;$I$509)</f>
        <v>1</v>
      </c>
      <c r="Z377" t="b">
        <f>OR(Tabla411[[#This Row],[Tiempo_normal (ns)]]&gt;$J$508,Tabla411[[#This Row],[Tiempo_normal (ns)]]&lt;$J$509)</f>
        <v>0</v>
      </c>
      <c r="AA377" s="7">
        <v>374</v>
      </c>
      <c r="AB377" t="b">
        <f>OR(Tabla512[[#This Row],[Tiempo_lineal (ns)]]&gt;$L$508,Tabla512[[#This Row],[Tiempo_lineal (ns)]]&lt;$L$509)</f>
        <v>0</v>
      </c>
      <c r="AC377" t="b">
        <f>OR(Tabla512[[#This Row],[Tiempo_normal (ns)]]&gt;$M$508,Tabla512[[#This Row],[Tiempo_normal (ns)]]&lt;$M$509)</f>
        <v>0</v>
      </c>
      <c r="AD377" s="7">
        <v>374</v>
      </c>
      <c r="AE377" t="b">
        <f>OR(Tabla613[[#This Row],[Tiempo_lineal (ns)]]&gt;$O$508,Tabla613[[#This Row],[Tiempo_lineal (ns)]]&lt;$O$509)</f>
        <v>0</v>
      </c>
      <c r="AF377" s="6" t="b">
        <f>OR(Tabla613[[#This Row],[Tiempo_normal (ns)]]&gt;$P$508,Tabla613[[#This Row],[Tiempo_normal (ns)]]&lt;$P$509)</f>
        <v>0</v>
      </c>
    </row>
    <row r="378" spans="2:32" x14ac:dyDescent="0.3">
      <c r="B378">
        <v>375</v>
      </c>
      <c r="C378">
        <v>5483</v>
      </c>
      <c r="D378">
        <v>2068</v>
      </c>
      <c r="E378">
        <v>375</v>
      </c>
      <c r="F378">
        <v>5005</v>
      </c>
      <c r="G378">
        <v>1364</v>
      </c>
      <c r="H378">
        <v>375</v>
      </c>
      <c r="I378">
        <v>9723</v>
      </c>
      <c r="J378">
        <v>4791</v>
      </c>
      <c r="K378">
        <v>375</v>
      </c>
      <c r="L378">
        <v>11478</v>
      </c>
      <c r="M378">
        <v>6583</v>
      </c>
      <c r="N378">
        <v>375</v>
      </c>
      <c r="O378">
        <v>8458</v>
      </c>
      <c r="P378">
        <v>9828</v>
      </c>
      <c r="R378" s="5">
        <v>375</v>
      </c>
      <c r="S378" t="b">
        <f>OR(Tabla19[[#This Row],[Tiempo_lineal (ns)]]&gt;$C$508,Tabla19[[#This Row],[Tiempo_lineal (ns)]]&lt;$C$509)</f>
        <v>0</v>
      </c>
      <c r="T378" t="b">
        <f>OR(Tabla19[[#This Row],[Tiempo_normal (ns)]]&gt;$D$508,Tabla19[[#This Row],[Tiempo_normal (ns)]]&lt;$D$509)</f>
        <v>0</v>
      </c>
      <c r="U378" s="5">
        <v>375</v>
      </c>
      <c r="V378" t="b">
        <f>OR(Tabla310[[#This Row],[Tiempo_lineal (ns)]]&gt;$F$508,Tabla310[[#This Row],[Tiempo_lineal (ns)]]&lt;$F$509)</f>
        <v>0</v>
      </c>
      <c r="W378" t="b">
        <f>OR(Tabla310[[#This Row],[Tiempo_normal (ns)]]&gt;$G$508,Tabla310[[#This Row],[Tiempo_normal (ns)]]&lt;$G$509)</f>
        <v>0</v>
      </c>
      <c r="X378" s="5">
        <v>375</v>
      </c>
      <c r="Y378" t="b">
        <f>OR(Tabla411[[#This Row],[Tiempo_lineal (ns)]]&gt;$I$508,Tabla411[[#This Row],[Tiempo_lineal (ns)]]&lt;$I$509)</f>
        <v>0</v>
      </c>
      <c r="Z378" t="b">
        <f>OR(Tabla411[[#This Row],[Tiempo_normal (ns)]]&gt;$J$508,Tabla411[[#This Row],[Tiempo_normal (ns)]]&lt;$J$509)</f>
        <v>0</v>
      </c>
      <c r="AA378" s="5">
        <v>375</v>
      </c>
      <c r="AB378" t="b">
        <f>OR(Tabla512[[#This Row],[Tiempo_lineal (ns)]]&gt;$L$508,Tabla512[[#This Row],[Tiempo_lineal (ns)]]&lt;$L$509)</f>
        <v>0</v>
      </c>
      <c r="AC378" t="b">
        <f>OR(Tabla512[[#This Row],[Tiempo_normal (ns)]]&gt;$M$508,Tabla512[[#This Row],[Tiempo_normal (ns)]]&lt;$M$509)</f>
        <v>0</v>
      </c>
      <c r="AD378" s="5">
        <v>375</v>
      </c>
      <c r="AE378" t="b">
        <f>OR(Tabla613[[#This Row],[Tiempo_lineal (ns)]]&gt;$O$508,Tabla613[[#This Row],[Tiempo_lineal (ns)]]&lt;$O$509)</f>
        <v>0</v>
      </c>
      <c r="AF378" s="6" t="b">
        <f>OR(Tabla613[[#This Row],[Tiempo_normal (ns)]]&gt;$P$508,Tabla613[[#This Row],[Tiempo_normal (ns)]]&lt;$P$509)</f>
        <v>0</v>
      </c>
    </row>
    <row r="379" spans="2:32" x14ac:dyDescent="0.3">
      <c r="B379">
        <v>376</v>
      </c>
      <c r="C379">
        <v>4487</v>
      </c>
      <c r="D379">
        <v>2669</v>
      </c>
      <c r="E379">
        <v>376</v>
      </c>
      <c r="F379">
        <v>4745</v>
      </c>
      <c r="G379">
        <v>1896</v>
      </c>
      <c r="H379">
        <v>376</v>
      </c>
      <c r="I379">
        <v>10981</v>
      </c>
      <c r="J379">
        <v>9968</v>
      </c>
      <c r="K379">
        <v>376</v>
      </c>
      <c r="L379">
        <v>11327</v>
      </c>
      <c r="M379">
        <v>7040</v>
      </c>
      <c r="N379">
        <v>376</v>
      </c>
      <c r="O379">
        <v>11510</v>
      </c>
      <c r="P379">
        <v>7012</v>
      </c>
      <c r="R379" s="7">
        <v>376</v>
      </c>
      <c r="S379" t="b">
        <f>OR(Tabla19[[#This Row],[Tiempo_lineal (ns)]]&gt;$C$508,Tabla19[[#This Row],[Tiempo_lineal (ns)]]&lt;$C$509)</f>
        <v>0</v>
      </c>
      <c r="T379" t="b">
        <f>OR(Tabla19[[#This Row],[Tiempo_normal (ns)]]&gt;$D$508,Tabla19[[#This Row],[Tiempo_normal (ns)]]&lt;$D$509)</f>
        <v>0</v>
      </c>
      <c r="U379" s="7">
        <v>376</v>
      </c>
      <c r="V379" t="b">
        <f>OR(Tabla310[[#This Row],[Tiempo_lineal (ns)]]&gt;$F$508,Tabla310[[#This Row],[Tiempo_lineal (ns)]]&lt;$F$509)</f>
        <v>0</v>
      </c>
      <c r="W379" t="b">
        <f>OR(Tabla310[[#This Row],[Tiempo_normal (ns)]]&gt;$G$508,Tabla310[[#This Row],[Tiempo_normal (ns)]]&lt;$G$509)</f>
        <v>0</v>
      </c>
      <c r="X379" s="7">
        <v>376</v>
      </c>
      <c r="Y379" t="b">
        <f>OR(Tabla411[[#This Row],[Tiempo_lineal (ns)]]&gt;$I$508,Tabla411[[#This Row],[Tiempo_lineal (ns)]]&lt;$I$509)</f>
        <v>0</v>
      </c>
      <c r="Z379" t="b">
        <f>OR(Tabla411[[#This Row],[Tiempo_normal (ns)]]&gt;$J$508,Tabla411[[#This Row],[Tiempo_normal (ns)]]&lt;$J$509)</f>
        <v>0</v>
      </c>
      <c r="AA379" s="7">
        <v>376</v>
      </c>
      <c r="AB379" t="b">
        <f>OR(Tabla512[[#This Row],[Tiempo_lineal (ns)]]&gt;$L$508,Tabla512[[#This Row],[Tiempo_lineal (ns)]]&lt;$L$509)</f>
        <v>0</v>
      </c>
      <c r="AC379" t="b">
        <f>OR(Tabla512[[#This Row],[Tiempo_normal (ns)]]&gt;$M$508,Tabla512[[#This Row],[Tiempo_normal (ns)]]&lt;$M$509)</f>
        <v>0</v>
      </c>
      <c r="AD379" s="7">
        <v>376</v>
      </c>
      <c r="AE379" t="b">
        <f>OR(Tabla613[[#This Row],[Tiempo_lineal (ns)]]&gt;$O$508,Tabla613[[#This Row],[Tiempo_lineal (ns)]]&lt;$O$509)</f>
        <v>0</v>
      </c>
      <c r="AF379" s="6" t="b">
        <f>OR(Tabla613[[#This Row],[Tiempo_normal (ns)]]&gt;$P$508,Tabla613[[#This Row],[Tiempo_normal (ns)]]&lt;$P$509)</f>
        <v>0</v>
      </c>
    </row>
    <row r="380" spans="2:32" x14ac:dyDescent="0.3">
      <c r="B380">
        <v>377</v>
      </c>
      <c r="C380">
        <v>5332</v>
      </c>
      <c r="D380">
        <v>2846</v>
      </c>
      <c r="E380">
        <v>377</v>
      </c>
      <c r="F380">
        <v>3972</v>
      </c>
      <c r="G380">
        <v>3037</v>
      </c>
      <c r="H380">
        <v>377</v>
      </c>
      <c r="I380">
        <v>7630</v>
      </c>
      <c r="J380">
        <v>5416</v>
      </c>
      <c r="K380">
        <v>377</v>
      </c>
      <c r="L380">
        <v>18640</v>
      </c>
      <c r="M380">
        <v>5648</v>
      </c>
      <c r="N380">
        <v>377</v>
      </c>
      <c r="O380">
        <v>8523</v>
      </c>
      <c r="P380">
        <v>7575</v>
      </c>
      <c r="R380" s="5">
        <v>377</v>
      </c>
      <c r="S380" t="b">
        <f>OR(Tabla19[[#This Row],[Tiempo_lineal (ns)]]&gt;$C$508,Tabla19[[#This Row],[Tiempo_lineal (ns)]]&lt;$C$509)</f>
        <v>0</v>
      </c>
      <c r="T380" t="b">
        <f>OR(Tabla19[[#This Row],[Tiempo_normal (ns)]]&gt;$D$508,Tabla19[[#This Row],[Tiempo_normal (ns)]]&lt;$D$509)</f>
        <v>0</v>
      </c>
      <c r="U380" s="5">
        <v>377</v>
      </c>
      <c r="V380" t="b">
        <f>OR(Tabla310[[#This Row],[Tiempo_lineal (ns)]]&gt;$F$508,Tabla310[[#This Row],[Tiempo_lineal (ns)]]&lt;$F$509)</f>
        <v>0</v>
      </c>
      <c r="W380" t="b">
        <f>OR(Tabla310[[#This Row],[Tiempo_normal (ns)]]&gt;$G$508,Tabla310[[#This Row],[Tiempo_normal (ns)]]&lt;$G$509)</f>
        <v>0</v>
      </c>
      <c r="X380" s="5">
        <v>377</v>
      </c>
      <c r="Y380" t="b">
        <f>OR(Tabla411[[#This Row],[Tiempo_lineal (ns)]]&gt;$I$508,Tabla411[[#This Row],[Tiempo_lineal (ns)]]&lt;$I$509)</f>
        <v>0</v>
      </c>
      <c r="Z380" t="b">
        <f>OR(Tabla411[[#This Row],[Tiempo_normal (ns)]]&gt;$J$508,Tabla411[[#This Row],[Tiempo_normal (ns)]]&lt;$J$509)</f>
        <v>0</v>
      </c>
      <c r="AA380" s="5">
        <v>377</v>
      </c>
      <c r="AB380" t="b">
        <f>OR(Tabla512[[#This Row],[Tiempo_lineal (ns)]]&gt;$L$508,Tabla512[[#This Row],[Tiempo_lineal (ns)]]&lt;$L$509)</f>
        <v>1</v>
      </c>
      <c r="AC380" t="b">
        <f>OR(Tabla512[[#This Row],[Tiempo_normal (ns)]]&gt;$M$508,Tabla512[[#This Row],[Tiempo_normal (ns)]]&lt;$M$509)</f>
        <v>0</v>
      </c>
      <c r="AD380" s="5">
        <v>377</v>
      </c>
      <c r="AE380" t="b">
        <f>OR(Tabla613[[#This Row],[Tiempo_lineal (ns)]]&gt;$O$508,Tabla613[[#This Row],[Tiempo_lineal (ns)]]&lt;$O$509)</f>
        <v>0</v>
      </c>
      <c r="AF380" s="6" t="b">
        <f>OR(Tabla613[[#This Row],[Tiempo_normal (ns)]]&gt;$P$508,Tabla613[[#This Row],[Tiempo_normal (ns)]]&lt;$P$509)</f>
        <v>0</v>
      </c>
    </row>
    <row r="381" spans="2:32" x14ac:dyDescent="0.3">
      <c r="B381">
        <v>378</v>
      </c>
      <c r="C381">
        <v>5205</v>
      </c>
      <c r="D381">
        <v>3129</v>
      </c>
      <c r="E381">
        <v>378</v>
      </c>
      <c r="F381">
        <v>5158</v>
      </c>
      <c r="G381">
        <v>2332</v>
      </c>
      <c r="H381">
        <v>378</v>
      </c>
      <c r="I381">
        <v>7636</v>
      </c>
      <c r="J381">
        <v>5004</v>
      </c>
      <c r="K381">
        <v>378</v>
      </c>
      <c r="L381">
        <v>9011</v>
      </c>
      <c r="M381">
        <v>18662</v>
      </c>
      <c r="N381">
        <v>378</v>
      </c>
      <c r="O381">
        <v>14196</v>
      </c>
      <c r="P381">
        <v>5925</v>
      </c>
      <c r="R381" s="7">
        <v>378</v>
      </c>
      <c r="S381" t="b">
        <f>OR(Tabla19[[#This Row],[Tiempo_lineal (ns)]]&gt;$C$508,Tabla19[[#This Row],[Tiempo_lineal (ns)]]&lt;$C$509)</f>
        <v>0</v>
      </c>
      <c r="T381" t="b">
        <f>OR(Tabla19[[#This Row],[Tiempo_normal (ns)]]&gt;$D$508,Tabla19[[#This Row],[Tiempo_normal (ns)]]&lt;$D$509)</f>
        <v>0</v>
      </c>
      <c r="U381" s="7">
        <v>378</v>
      </c>
      <c r="V381" t="b">
        <f>OR(Tabla310[[#This Row],[Tiempo_lineal (ns)]]&gt;$F$508,Tabla310[[#This Row],[Tiempo_lineal (ns)]]&lt;$F$509)</f>
        <v>0</v>
      </c>
      <c r="W381" t="b">
        <f>OR(Tabla310[[#This Row],[Tiempo_normal (ns)]]&gt;$G$508,Tabla310[[#This Row],[Tiempo_normal (ns)]]&lt;$G$509)</f>
        <v>0</v>
      </c>
      <c r="X381" s="7">
        <v>378</v>
      </c>
      <c r="Y381" t="b">
        <f>OR(Tabla411[[#This Row],[Tiempo_lineal (ns)]]&gt;$I$508,Tabla411[[#This Row],[Tiempo_lineal (ns)]]&lt;$I$509)</f>
        <v>0</v>
      </c>
      <c r="Z381" t="b">
        <f>OR(Tabla411[[#This Row],[Tiempo_normal (ns)]]&gt;$J$508,Tabla411[[#This Row],[Tiempo_normal (ns)]]&lt;$J$509)</f>
        <v>0</v>
      </c>
      <c r="AA381" s="7">
        <v>378</v>
      </c>
      <c r="AB381" t="b">
        <f>OR(Tabla512[[#This Row],[Tiempo_lineal (ns)]]&gt;$L$508,Tabla512[[#This Row],[Tiempo_lineal (ns)]]&lt;$L$509)</f>
        <v>0</v>
      </c>
      <c r="AC381" t="b">
        <f>OR(Tabla512[[#This Row],[Tiempo_normal (ns)]]&gt;$M$508,Tabla512[[#This Row],[Tiempo_normal (ns)]]&lt;$M$509)</f>
        <v>1</v>
      </c>
      <c r="AD381" s="7">
        <v>378</v>
      </c>
      <c r="AE381" t="b">
        <f>OR(Tabla613[[#This Row],[Tiempo_lineal (ns)]]&gt;$O$508,Tabla613[[#This Row],[Tiempo_lineal (ns)]]&lt;$O$509)</f>
        <v>0</v>
      </c>
      <c r="AF381" s="6" t="b">
        <f>OR(Tabla613[[#This Row],[Tiempo_normal (ns)]]&gt;$P$508,Tabla613[[#This Row],[Tiempo_normal (ns)]]&lt;$P$509)</f>
        <v>0</v>
      </c>
    </row>
    <row r="382" spans="2:32" x14ac:dyDescent="0.3">
      <c r="B382">
        <v>379</v>
      </c>
      <c r="C382">
        <v>5985</v>
      </c>
      <c r="D382">
        <v>2160</v>
      </c>
      <c r="E382">
        <v>379</v>
      </c>
      <c r="F382">
        <v>3545</v>
      </c>
      <c r="G382">
        <v>1196</v>
      </c>
      <c r="H382">
        <v>379</v>
      </c>
      <c r="I382">
        <v>7047</v>
      </c>
      <c r="J382">
        <v>5103</v>
      </c>
      <c r="K382">
        <v>379</v>
      </c>
      <c r="L382">
        <v>10290</v>
      </c>
      <c r="M382">
        <v>17184</v>
      </c>
      <c r="N382">
        <v>379</v>
      </c>
      <c r="O382">
        <v>10819</v>
      </c>
      <c r="P382">
        <v>5831</v>
      </c>
      <c r="R382" s="5">
        <v>379</v>
      </c>
      <c r="S382" t="b">
        <f>OR(Tabla19[[#This Row],[Tiempo_lineal (ns)]]&gt;$C$508,Tabla19[[#This Row],[Tiempo_lineal (ns)]]&lt;$C$509)</f>
        <v>0</v>
      </c>
      <c r="T382" t="b">
        <f>OR(Tabla19[[#This Row],[Tiempo_normal (ns)]]&gt;$D$508,Tabla19[[#This Row],[Tiempo_normal (ns)]]&lt;$D$509)</f>
        <v>0</v>
      </c>
      <c r="U382" s="5">
        <v>379</v>
      </c>
      <c r="V382" t="b">
        <f>OR(Tabla310[[#This Row],[Tiempo_lineal (ns)]]&gt;$F$508,Tabla310[[#This Row],[Tiempo_lineal (ns)]]&lt;$F$509)</f>
        <v>0</v>
      </c>
      <c r="W382" t="b">
        <f>OR(Tabla310[[#This Row],[Tiempo_normal (ns)]]&gt;$G$508,Tabla310[[#This Row],[Tiempo_normal (ns)]]&lt;$G$509)</f>
        <v>0</v>
      </c>
      <c r="X382" s="5">
        <v>379</v>
      </c>
      <c r="Y382" t="b">
        <f>OR(Tabla411[[#This Row],[Tiempo_lineal (ns)]]&gt;$I$508,Tabla411[[#This Row],[Tiempo_lineal (ns)]]&lt;$I$509)</f>
        <v>0</v>
      </c>
      <c r="Z382" t="b">
        <f>OR(Tabla411[[#This Row],[Tiempo_normal (ns)]]&gt;$J$508,Tabla411[[#This Row],[Tiempo_normal (ns)]]&lt;$J$509)</f>
        <v>0</v>
      </c>
      <c r="AA382" s="5">
        <v>379</v>
      </c>
      <c r="AB382" t="b">
        <f>OR(Tabla512[[#This Row],[Tiempo_lineal (ns)]]&gt;$L$508,Tabla512[[#This Row],[Tiempo_lineal (ns)]]&lt;$L$509)</f>
        <v>0</v>
      </c>
      <c r="AC382" t="b">
        <f>OR(Tabla512[[#This Row],[Tiempo_normal (ns)]]&gt;$M$508,Tabla512[[#This Row],[Tiempo_normal (ns)]]&lt;$M$509)</f>
        <v>1</v>
      </c>
      <c r="AD382" s="5">
        <v>379</v>
      </c>
      <c r="AE382" t="b">
        <f>OR(Tabla613[[#This Row],[Tiempo_lineal (ns)]]&gt;$O$508,Tabla613[[#This Row],[Tiempo_lineal (ns)]]&lt;$O$509)</f>
        <v>0</v>
      </c>
      <c r="AF382" s="6" t="b">
        <f>OR(Tabla613[[#This Row],[Tiempo_normal (ns)]]&gt;$P$508,Tabla613[[#This Row],[Tiempo_normal (ns)]]&lt;$P$509)</f>
        <v>0</v>
      </c>
    </row>
    <row r="383" spans="2:32" x14ac:dyDescent="0.3">
      <c r="B383">
        <v>380</v>
      </c>
      <c r="C383">
        <v>4828</v>
      </c>
      <c r="D383">
        <v>1980</v>
      </c>
      <c r="E383">
        <v>380</v>
      </c>
      <c r="F383">
        <v>6453</v>
      </c>
      <c r="G383">
        <v>4871</v>
      </c>
      <c r="H383">
        <v>380</v>
      </c>
      <c r="I383">
        <v>7867</v>
      </c>
      <c r="J383">
        <v>4049</v>
      </c>
      <c r="K383">
        <v>380</v>
      </c>
      <c r="L383">
        <v>10698</v>
      </c>
      <c r="M383">
        <v>8131</v>
      </c>
      <c r="N383">
        <v>380</v>
      </c>
      <c r="O383">
        <v>9169</v>
      </c>
      <c r="P383">
        <v>8538</v>
      </c>
      <c r="R383" s="7">
        <v>380</v>
      </c>
      <c r="S383" t="b">
        <f>OR(Tabla19[[#This Row],[Tiempo_lineal (ns)]]&gt;$C$508,Tabla19[[#This Row],[Tiempo_lineal (ns)]]&lt;$C$509)</f>
        <v>0</v>
      </c>
      <c r="T383" t="b">
        <f>OR(Tabla19[[#This Row],[Tiempo_normal (ns)]]&gt;$D$508,Tabla19[[#This Row],[Tiempo_normal (ns)]]&lt;$D$509)</f>
        <v>0</v>
      </c>
      <c r="U383" s="7">
        <v>380</v>
      </c>
      <c r="V383" t="b">
        <f>OR(Tabla310[[#This Row],[Tiempo_lineal (ns)]]&gt;$F$508,Tabla310[[#This Row],[Tiempo_lineal (ns)]]&lt;$F$509)</f>
        <v>0</v>
      </c>
      <c r="W383" t="b">
        <f>OR(Tabla310[[#This Row],[Tiempo_normal (ns)]]&gt;$G$508,Tabla310[[#This Row],[Tiempo_normal (ns)]]&lt;$G$509)</f>
        <v>0</v>
      </c>
      <c r="X383" s="7">
        <v>380</v>
      </c>
      <c r="Y383" t="b">
        <f>OR(Tabla411[[#This Row],[Tiempo_lineal (ns)]]&gt;$I$508,Tabla411[[#This Row],[Tiempo_lineal (ns)]]&lt;$I$509)</f>
        <v>0</v>
      </c>
      <c r="Z383" t="b">
        <f>OR(Tabla411[[#This Row],[Tiempo_normal (ns)]]&gt;$J$508,Tabla411[[#This Row],[Tiempo_normal (ns)]]&lt;$J$509)</f>
        <v>0</v>
      </c>
      <c r="AA383" s="7">
        <v>380</v>
      </c>
      <c r="AB383" t="b">
        <f>OR(Tabla512[[#This Row],[Tiempo_lineal (ns)]]&gt;$L$508,Tabla512[[#This Row],[Tiempo_lineal (ns)]]&lt;$L$509)</f>
        <v>0</v>
      </c>
      <c r="AC383" t="b">
        <f>OR(Tabla512[[#This Row],[Tiempo_normal (ns)]]&gt;$M$508,Tabla512[[#This Row],[Tiempo_normal (ns)]]&lt;$M$509)</f>
        <v>0</v>
      </c>
      <c r="AD383" s="7">
        <v>380</v>
      </c>
      <c r="AE383" t="b">
        <f>OR(Tabla613[[#This Row],[Tiempo_lineal (ns)]]&gt;$O$508,Tabla613[[#This Row],[Tiempo_lineal (ns)]]&lt;$O$509)</f>
        <v>0</v>
      </c>
      <c r="AF383" s="6" t="b">
        <f>OR(Tabla613[[#This Row],[Tiempo_normal (ns)]]&gt;$P$508,Tabla613[[#This Row],[Tiempo_normal (ns)]]&lt;$P$509)</f>
        <v>0</v>
      </c>
    </row>
    <row r="384" spans="2:32" x14ac:dyDescent="0.3">
      <c r="B384">
        <v>381</v>
      </c>
      <c r="C384">
        <v>5512</v>
      </c>
      <c r="D384">
        <v>1590</v>
      </c>
      <c r="E384">
        <v>381</v>
      </c>
      <c r="F384">
        <v>8932</v>
      </c>
      <c r="G384">
        <v>2026</v>
      </c>
      <c r="H384">
        <v>381</v>
      </c>
      <c r="I384">
        <v>6809</v>
      </c>
      <c r="J384">
        <v>7775</v>
      </c>
      <c r="K384">
        <v>381</v>
      </c>
      <c r="L384">
        <v>11207</v>
      </c>
      <c r="M384">
        <v>5313</v>
      </c>
      <c r="N384">
        <v>381</v>
      </c>
      <c r="O384">
        <v>13579</v>
      </c>
      <c r="P384">
        <v>5772</v>
      </c>
      <c r="R384" s="5">
        <v>381</v>
      </c>
      <c r="S384" t="b">
        <f>OR(Tabla19[[#This Row],[Tiempo_lineal (ns)]]&gt;$C$508,Tabla19[[#This Row],[Tiempo_lineal (ns)]]&lt;$C$509)</f>
        <v>0</v>
      </c>
      <c r="T384" t="b">
        <f>OR(Tabla19[[#This Row],[Tiempo_normal (ns)]]&gt;$D$508,Tabla19[[#This Row],[Tiempo_normal (ns)]]&lt;$D$509)</f>
        <v>0</v>
      </c>
      <c r="U384" s="5">
        <v>381</v>
      </c>
      <c r="V384" t="b">
        <f>OR(Tabla310[[#This Row],[Tiempo_lineal (ns)]]&gt;$F$508,Tabla310[[#This Row],[Tiempo_lineal (ns)]]&lt;$F$509)</f>
        <v>1</v>
      </c>
      <c r="W384" t="b">
        <f>OR(Tabla310[[#This Row],[Tiempo_normal (ns)]]&gt;$G$508,Tabla310[[#This Row],[Tiempo_normal (ns)]]&lt;$G$509)</f>
        <v>0</v>
      </c>
      <c r="X384" s="5">
        <v>381</v>
      </c>
      <c r="Y384" t="b">
        <f>OR(Tabla411[[#This Row],[Tiempo_lineal (ns)]]&gt;$I$508,Tabla411[[#This Row],[Tiempo_lineal (ns)]]&lt;$I$509)</f>
        <v>0</v>
      </c>
      <c r="Z384" t="b">
        <f>OR(Tabla411[[#This Row],[Tiempo_normal (ns)]]&gt;$J$508,Tabla411[[#This Row],[Tiempo_normal (ns)]]&lt;$J$509)</f>
        <v>0</v>
      </c>
      <c r="AA384" s="5">
        <v>381</v>
      </c>
      <c r="AB384" t="b">
        <f>OR(Tabla512[[#This Row],[Tiempo_lineal (ns)]]&gt;$L$508,Tabla512[[#This Row],[Tiempo_lineal (ns)]]&lt;$L$509)</f>
        <v>0</v>
      </c>
      <c r="AC384" t="b">
        <f>OR(Tabla512[[#This Row],[Tiempo_normal (ns)]]&gt;$M$508,Tabla512[[#This Row],[Tiempo_normal (ns)]]&lt;$M$509)</f>
        <v>0</v>
      </c>
      <c r="AD384" s="5">
        <v>381</v>
      </c>
      <c r="AE384" t="b">
        <f>OR(Tabla613[[#This Row],[Tiempo_lineal (ns)]]&gt;$O$508,Tabla613[[#This Row],[Tiempo_lineal (ns)]]&lt;$O$509)</f>
        <v>0</v>
      </c>
      <c r="AF384" s="6" t="b">
        <f>OR(Tabla613[[#This Row],[Tiempo_normal (ns)]]&gt;$P$508,Tabla613[[#This Row],[Tiempo_normal (ns)]]&lt;$P$509)</f>
        <v>0</v>
      </c>
    </row>
    <row r="385" spans="2:32" x14ac:dyDescent="0.3">
      <c r="B385">
        <v>382</v>
      </c>
      <c r="C385">
        <v>4241</v>
      </c>
      <c r="D385">
        <v>2523</v>
      </c>
      <c r="E385">
        <v>382</v>
      </c>
      <c r="F385">
        <v>4174</v>
      </c>
      <c r="G385">
        <v>2463</v>
      </c>
      <c r="H385">
        <v>382</v>
      </c>
      <c r="I385">
        <v>7753</v>
      </c>
      <c r="J385">
        <v>4352</v>
      </c>
      <c r="K385">
        <v>382</v>
      </c>
      <c r="L385">
        <v>11044</v>
      </c>
      <c r="M385">
        <v>15444</v>
      </c>
      <c r="N385">
        <v>382</v>
      </c>
      <c r="O385">
        <v>9957</v>
      </c>
      <c r="P385">
        <v>6171</v>
      </c>
      <c r="R385" s="7">
        <v>382</v>
      </c>
      <c r="S385" t="b">
        <f>OR(Tabla19[[#This Row],[Tiempo_lineal (ns)]]&gt;$C$508,Tabla19[[#This Row],[Tiempo_lineal (ns)]]&lt;$C$509)</f>
        <v>0</v>
      </c>
      <c r="T385" t="b">
        <f>OR(Tabla19[[#This Row],[Tiempo_normal (ns)]]&gt;$D$508,Tabla19[[#This Row],[Tiempo_normal (ns)]]&lt;$D$509)</f>
        <v>0</v>
      </c>
      <c r="U385" s="7">
        <v>382</v>
      </c>
      <c r="V385" t="b">
        <f>OR(Tabla310[[#This Row],[Tiempo_lineal (ns)]]&gt;$F$508,Tabla310[[#This Row],[Tiempo_lineal (ns)]]&lt;$F$509)</f>
        <v>0</v>
      </c>
      <c r="W385" t="b">
        <f>OR(Tabla310[[#This Row],[Tiempo_normal (ns)]]&gt;$G$508,Tabla310[[#This Row],[Tiempo_normal (ns)]]&lt;$G$509)</f>
        <v>0</v>
      </c>
      <c r="X385" s="7">
        <v>382</v>
      </c>
      <c r="Y385" t="b">
        <f>OR(Tabla411[[#This Row],[Tiempo_lineal (ns)]]&gt;$I$508,Tabla411[[#This Row],[Tiempo_lineal (ns)]]&lt;$I$509)</f>
        <v>0</v>
      </c>
      <c r="Z385" t="b">
        <f>OR(Tabla411[[#This Row],[Tiempo_normal (ns)]]&gt;$J$508,Tabla411[[#This Row],[Tiempo_normal (ns)]]&lt;$J$509)</f>
        <v>0</v>
      </c>
      <c r="AA385" s="7">
        <v>382</v>
      </c>
      <c r="AB385" t="b">
        <f>OR(Tabla512[[#This Row],[Tiempo_lineal (ns)]]&gt;$L$508,Tabla512[[#This Row],[Tiempo_lineal (ns)]]&lt;$L$509)</f>
        <v>0</v>
      </c>
      <c r="AC385" t="b">
        <f>OR(Tabla512[[#This Row],[Tiempo_normal (ns)]]&gt;$M$508,Tabla512[[#This Row],[Tiempo_normal (ns)]]&lt;$M$509)</f>
        <v>1</v>
      </c>
      <c r="AD385" s="7">
        <v>382</v>
      </c>
      <c r="AE385" t="b">
        <f>OR(Tabla613[[#This Row],[Tiempo_lineal (ns)]]&gt;$O$508,Tabla613[[#This Row],[Tiempo_lineal (ns)]]&lt;$O$509)</f>
        <v>0</v>
      </c>
      <c r="AF385" s="6" t="b">
        <f>OR(Tabla613[[#This Row],[Tiempo_normal (ns)]]&gt;$P$508,Tabla613[[#This Row],[Tiempo_normal (ns)]]&lt;$P$509)</f>
        <v>0</v>
      </c>
    </row>
    <row r="386" spans="2:32" x14ac:dyDescent="0.3">
      <c r="B386">
        <v>383</v>
      </c>
      <c r="C386">
        <v>4449</v>
      </c>
      <c r="D386">
        <v>2565</v>
      </c>
      <c r="E386">
        <v>383</v>
      </c>
      <c r="F386">
        <v>4000</v>
      </c>
      <c r="G386">
        <v>1581</v>
      </c>
      <c r="H386">
        <v>383</v>
      </c>
      <c r="I386">
        <v>6622</v>
      </c>
      <c r="J386">
        <v>19160</v>
      </c>
      <c r="K386">
        <v>383</v>
      </c>
      <c r="L386">
        <v>11419</v>
      </c>
      <c r="M386">
        <v>7885</v>
      </c>
      <c r="N386">
        <v>383</v>
      </c>
      <c r="O386">
        <v>10543</v>
      </c>
      <c r="P386">
        <v>6449</v>
      </c>
      <c r="R386" s="5">
        <v>383</v>
      </c>
      <c r="S386" t="b">
        <f>OR(Tabla19[[#This Row],[Tiempo_lineal (ns)]]&gt;$C$508,Tabla19[[#This Row],[Tiempo_lineal (ns)]]&lt;$C$509)</f>
        <v>0</v>
      </c>
      <c r="T386" t="b">
        <f>OR(Tabla19[[#This Row],[Tiempo_normal (ns)]]&gt;$D$508,Tabla19[[#This Row],[Tiempo_normal (ns)]]&lt;$D$509)</f>
        <v>0</v>
      </c>
      <c r="U386" s="5">
        <v>383</v>
      </c>
      <c r="V386" t="b">
        <f>OR(Tabla310[[#This Row],[Tiempo_lineal (ns)]]&gt;$F$508,Tabla310[[#This Row],[Tiempo_lineal (ns)]]&lt;$F$509)</f>
        <v>0</v>
      </c>
      <c r="W386" t="b">
        <f>OR(Tabla310[[#This Row],[Tiempo_normal (ns)]]&gt;$G$508,Tabla310[[#This Row],[Tiempo_normal (ns)]]&lt;$G$509)</f>
        <v>0</v>
      </c>
      <c r="X386" s="5">
        <v>383</v>
      </c>
      <c r="Y386" t="b">
        <f>OR(Tabla411[[#This Row],[Tiempo_lineal (ns)]]&gt;$I$508,Tabla411[[#This Row],[Tiempo_lineal (ns)]]&lt;$I$509)</f>
        <v>0</v>
      </c>
      <c r="Z386" t="b">
        <f>OR(Tabla411[[#This Row],[Tiempo_normal (ns)]]&gt;$J$508,Tabla411[[#This Row],[Tiempo_normal (ns)]]&lt;$J$509)</f>
        <v>1</v>
      </c>
      <c r="AA386" s="5">
        <v>383</v>
      </c>
      <c r="AB386" t="b">
        <f>OR(Tabla512[[#This Row],[Tiempo_lineal (ns)]]&gt;$L$508,Tabla512[[#This Row],[Tiempo_lineal (ns)]]&lt;$L$509)</f>
        <v>0</v>
      </c>
      <c r="AC386" t="b">
        <f>OR(Tabla512[[#This Row],[Tiempo_normal (ns)]]&gt;$M$508,Tabla512[[#This Row],[Tiempo_normal (ns)]]&lt;$M$509)</f>
        <v>0</v>
      </c>
      <c r="AD386" s="5">
        <v>383</v>
      </c>
      <c r="AE386" t="b">
        <f>OR(Tabla613[[#This Row],[Tiempo_lineal (ns)]]&gt;$O$508,Tabla613[[#This Row],[Tiempo_lineal (ns)]]&lt;$O$509)</f>
        <v>0</v>
      </c>
      <c r="AF386" s="6" t="b">
        <f>OR(Tabla613[[#This Row],[Tiempo_normal (ns)]]&gt;$P$508,Tabla613[[#This Row],[Tiempo_normal (ns)]]&lt;$P$509)</f>
        <v>0</v>
      </c>
    </row>
    <row r="387" spans="2:32" x14ac:dyDescent="0.3">
      <c r="B387">
        <v>384</v>
      </c>
      <c r="C387">
        <v>4441</v>
      </c>
      <c r="D387">
        <v>2147</v>
      </c>
      <c r="E387">
        <v>384</v>
      </c>
      <c r="F387">
        <v>4315</v>
      </c>
      <c r="G387">
        <v>2429</v>
      </c>
      <c r="H387">
        <v>384</v>
      </c>
      <c r="I387">
        <v>7960</v>
      </c>
      <c r="J387">
        <v>3745</v>
      </c>
      <c r="K387">
        <v>384</v>
      </c>
      <c r="L387">
        <v>9430</v>
      </c>
      <c r="M387">
        <v>9416</v>
      </c>
      <c r="N387">
        <v>384</v>
      </c>
      <c r="O387">
        <v>13652</v>
      </c>
      <c r="P387">
        <v>6631</v>
      </c>
      <c r="R387" s="7">
        <v>384</v>
      </c>
      <c r="S387" t="b">
        <f>OR(Tabla19[[#This Row],[Tiempo_lineal (ns)]]&gt;$C$508,Tabla19[[#This Row],[Tiempo_lineal (ns)]]&lt;$C$509)</f>
        <v>0</v>
      </c>
      <c r="T387" t="b">
        <f>OR(Tabla19[[#This Row],[Tiempo_normal (ns)]]&gt;$D$508,Tabla19[[#This Row],[Tiempo_normal (ns)]]&lt;$D$509)</f>
        <v>0</v>
      </c>
      <c r="U387" s="7">
        <v>384</v>
      </c>
      <c r="V387" t="b">
        <f>OR(Tabla310[[#This Row],[Tiempo_lineal (ns)]]&gt;$F$508,Tabla310[[#This Row],[Tiempo_lineal (ns)]]&lt;$F$509)</f>
        <v>0</v>
      </c>
      <c r="W387" t="b">
        <f>OR(Tabla310[[#This Row],[Tiempo_normal (ns)]]&gt;$G$508,Tabla310[[#This Row],[Tiempo_normal (ns)]]&lt;$G$509)</f>
        <v>0</v>
      </c>
      <c r="X387" s="7">
        <v>384</v>
      </c>
      <c r="Y387" t="b">
        <f>OR(Tabla411[[#This Row],[Tiempo_lineal (ns)]]&gt;$I$508,Tabla411[[#This Row],[Tiempo_lineal (ns)]]&lt;$I$509)</f>
        <v>0</v>
      </c>
      <c r="Z387" t="b">
        <f>OR(Tabla411[[#This Row],[Tiempo_normal (ns)]]&gt;$J$508,Tabla411[[#This Row],[Tiempo_normal (ns)]]&lt;$J$509)</f>
        <v>0</v>
      </c>
      <c r="AA387" s="7">
        <v>384</v>
      </c>
      <c r="AB387" t="b">
        <f>OR(Tabla512[[#This Row],[Tiempo_lineal (ns)]]&gt;$L$508,Tabla512[[#This Row],[Tiempo_lineal (ns)]]&lt;$L$509)</f>
        <v>0</v>
      </c>
      <c r="AC387" t="b">
        <f>OR(Tabla512[[#This Row],[Tiempo_normal (ns)]]&gt;$M$508,Tabla512[[#This Row],[Tiempo_normal (ns)]]&lt;$M$509)</f>
        <v>0</v>
      </c>
      <c r="AD387" s="7">
        <v>384</v>
      </c>
      <c r="AE387" t="b">
        <f>OR(Tabla613[[#This Row],[Tiempo_lineal (ns)]]&gt;$O$508,Tabla613[[#This Row],[Tiempo_lineal (ns)]]&lt;$O$509)</f>
        <v>0</v>
      </c>
      <c r="AF387" s="6" t="b">
        <f>OR(Tabla613[[#This Row],[Tiempo_normal (ns)]]&gt;$P$508,Tabla613[[#This Row],[Tiempo_normal (ns)]]&lt;$P$509)</f>
        <v>0</v>
      </c>
    </row>
    <row r="388" spans="2:32" x14ac:dyDescent="0.3">
      <c r="B388">
        <v>385</v>
      </c>
      <c r="C388">
        <v>7017</v>
      </c>
      <c r="D388">
        <v>3075</v>
      </c>
      <c r="E388">
        <v>385</v>
      </c>
      <c r="F388">
        <v>3994</v>
      </c>
      <c r="G388">
        <v>3085</v>
      </c>
      <c r="H388">
        <v>385</v>
      </c>
      <c r="I388">
        <v>11761</v>
      </c>
      <c r="J388">
        <v>4069</v>
      </c>
      <c r="K388">
        <v>385</v>
      </c>
      <c r="L388">
        <v>11290</v>
      </c>
      <c r="M388">
        <v>7360</v>
      </c>
      <c r="N388">
        <v>385</v>
      </c>
      <c r="O388">
        <v>11105</v>
      </c>
      <c r="P388">
        <v>8056</v>
      </c>
      <c r="R388" s="5">
        <v>385</v>
      </c>
      <c r="S388" t="b">
        <f>OR(Tabla19[[#This Row],[Tiempo_lineal (ns)]]&gt;$C$508,Tabla19[[#This Row],[Tiempo_lineal (ns)]]&lt;$C$509)</f>
        <v>1</v>
      </c>
      <c r="T388" t="b">
        <f>OR(Tabla19[[#This Row],[Tiempo_normal (ns)]]&gt;$D$508,Tabla19[[#This Row],[Tiempo_normal (ns)]]&lt;$D$509)</f>
        <v>0</v>
      </c>
      <c r="U388" s="5">
        <v>385</v>
      </c>
      <c r="V388" t="b">
        <f>OR(Tabla310[[#This Row],[Tiempo_lineal (ns)]]&gt;$F$508,Tabla310[[#This Row],[Tiempo_lineal (ns)]]&lt;$F$509)</f>
        <v>0</v>
      </c>
      <c r="W388" t="b">
        <f>OR(Tabla310[[#This Row],[Tiempo_normal (ns)]]&gt;$G$508,Tabla310[[#This Row],[Tiempo_normal (ns)]]&lt;$G$509)</f>
        <v>0</v>
      </c>
      <c r="X388" s="5">
        <v>385</v>
      </c>
      <c r="Y388" t="b">
        <f>OR(Tabla411[[#This Row],[Tiempo_lineal (ns)]]&gt;$I$508,Tabla411[[#This Row],[Tiempo_lineal (ns)]]&lt;$I$509)</f>
        <v>0</v>
      </c>
      <c r="Z388" t="b">
        <f>OR(Tabla411[[#This Row],[Tiempo_normal (ns)]]&gt;$J$508,Tabla411[[#This Row],[Tiempo_normal (ns)]]&lt;$J$509)</f>
        <v>0</v>
      </c>
      <c r="AA388" s="5">
        <v>385</v>
      </c>
      <c r="AB388" t="b">
        <f>OR(Tabla512[[#This Row],[Tiempo_lineal (ns)]]&gt;$L$508,Tabla512[[#This Row],[Tiempo_lineal (ns)]]&lt;$L$509)</f>
        <v>0</v>
      </c>
      <c r="AC388" t="b">
        <f>OR(Tabla512[[#This Row],[Tiempo_normal (ns)]]&gt;$M$508,Tabla512[[#This Row],[Tiempo_normal (ns)]]&lt;$M$509)</f>
        <v>0</v>
      </c>
      <c r="AD388" s="5">
        <v>385</v>
      </c>
      <c r="AE388" t="b">
        <f>OR(Tabla613[[#This Row],[Tiempo_lineal (ns)]]&gt;$O$508,Tabla613[[#This Row],[Tiempo_lineal (ns)]]&lt;$O$509)</f>
        <v>0</v>
      </c>
      <c r="AF388" s="6" t="b">
        <f>OR(Tabla613[[#This Row],[Tiempo_normal (ns)]]&gt;$P$508,Tabla613[[#This Row],[Tiempo_normal (ns)]]&lt;$P$509)</f>
        <v>0</v>
      </c>
    </row>
    <row r="389" spans="2:32" x14ac:dyDescent="0.3">
      <c r="B389">
        <v>386</v>
      </c>
      <c r="C389">
        <v>4348</v>
      </c>
      <c r="D389">
        <v>1635</v>
      </c>
      <c r="E389">
        <v>386</v>
      </c>
      <c r="F389">
        <v>5131</v>
      </c>
      <c r="G389">
        <v>3090</v>
      </c>
      <c r="H389">
        <v>386</v>
      </c>
      <c r="I389">
        <v>57871</v>
      </c>
      <c r="J389">
        <v>4254</v>
      </c>
      <c r="K389">
        <v>386</v>
      </c>
      <c r="L389">
        <v>10552</v>
      </c>
      <c r="M389">
        <v>10014</v>
      </c>
      <c r="N389">
        <v>386</v>
      </c>
      <c r="O389">
        <v>10293</v>
      </c>
      <c r="P389">
        <v>6686</v>
      </c>
      <c r="R389" s="7">
        <v>386</v>
      </c>
      <c r="S389" t="b">
        <f>OR(Tabla19[[#This Row],[Tiempo_lineal (ns)]]&gt;$C$508,Tabla19[[#This Row],[Tiempo_lineal (ns)]]&lt;$C$509)</f>
        <v>0</v>
      </c>
      <c r="T389" t="b">
        <f>OR(Tabla19[[#This Row],[Tiempo_normal (ns)]]&gt;$D$508,Tabla19[[#This Row],[Tiempo_normal (ns)]]&lt;$D$509)</f>
        <v>0</v>
      </c>
      <c r="U389" s="7">
        <v>386</v>
      </c>
      <c r="V389" t="b">
        <f>OR(Tabla310[[#This Row],[Tiempo_lineal (ns)]]&gt;$F$508,Tabla310[[#This Row],[Tiempo_lineal (ns)]]&lt;$F$509)</f>
        <v>0</v>
      </c>
      <c r="W389" t="b">
        <f>OR(Tabla310[[#This Row],[Tiempo_normal (ns)]]&gt;$G$508,Tabla310[[#This Row],[Tiempo_normal (ns)]]&lt;$G$509)</f>
        <v>0</v>
      </c>
      <c r="X389" s="7">
        <v>386</v>
      </c>
      <c r="Y389" t="b">
        <f>OR(Tabla411[[#This Row],[Tiempo_lineal (ns)]]&gt;$I$508,Tabla411[[#This Row],[Tiempo_lineal (ns)]]&lt;$I$509)</f>
        <v>1</v>
      </c>
      <c r="Z389" t="b">
        <f>OR(Tabla411[[#This Row],[Tiempo_normal (ns)]]&gt;$J$508,Tabla411[[#This Row],[Tiempo_normal (ns)]]&lt;$J$509)</f>
        <v>0</v>
      </c>
      <c r="AA389" s="7">
        <v>386</v>
      </c>
      <c r="AB389" t="b">
        <f>OR(Tabla512[[#This Row],[Tiempo_lineal (ns)]]&gt;$L$508,Tabla512[[#This Row],[Tiempo_lineal (ns)]]&lt;$L$509)</f>
        <v>0</v>
      </c>
      <c r="AC389" t="b">
        <f>OR(Tabla512[[#This Row],[Tiempo_normal (ns)]]&gt;$M$508,Tabla512[[#This Row],[Tiempo_normal (ns)]]&lt;$M$509)</f>
        <v>0</v>
      </c>
      <c r="AD389" s="7">
        <v>386</v>
      </c>
      <c r="AE389" t="b">
        <f>OR(Tabla613[[#This Row],[Tiempo_lineal (ns)]]&gt;$O$508,Tabla613[[#This Row],[Tiempo_lineal (ns)]]&lt;$O$509)</f>
        <v>0</v>
      </c>
      <c r="AF389" s="6" t="b">
        <f>OR(Tabla613[[#This Row],[Tiempo_normal (ns)]]&gt;$P$508,Tabla613[[#This Row],[Tiempo_normal (ns)]]&lt;$P$509)</f>
        <v>0</v>
      </c>
    </row>
    <row r="390" spans="2:32" x14ac:dyDescent="0.3">
      <c r="B390">
        <v>387</v>
      </c>
      <c r="C390">
        <v>3488</v>
      </c>
      <c r="D390">
        <v>1465</v>
      </c>
      <c r="E390">
        <v>387</v>
      </c>
      <c r="F390">
        <v>5904</v>
      </c>
      <c r="G390">
        <v>1876</v>
      </c>
      <c r="H390">
        <v>387</v>
      </c>
      <c r="I390">
        <v>7278</v>
      </c>
      <c r="J390">
        <v>5172</v>
      </c>
      <c r="K390">
        <v>387</v>
      </c>
      <c r="L390">
        <v>10759</v>
      </c>
      <c r="M390">
        <v>9077</v>
      </c>
      <c r="N390">
        <v>387</v>
      </c>
      <c r="O390">
        <v>11240</v>
      </c>
      <c r="P390">
        <v>6615</v>
      </c>
      <c r="R390" s="5">
        <v>387</v>
      </c>
      <c r="S390" t="b">
        <f>OR(Tabla19[[#This Row],[Tiempo_lineal (ns)]]&gt;$C$508,Tabla19[[#This Row],[Tiempo_lineal (ns)]]&lt;$C$509)</f>
        <v>0</v>
      </c>
      <c r="T390" t="b">
        <f>OR(Tabla19[[#This Row],[Tiempo_normal (ns)]]&gt;$D$508,Tabla19[[#This Row],[Tiempo_normal (ns)]]&lt;$D$509)</f>
        <v>0</v>
      </c>
      <c r="U390" s="5">
        <v>387</v>
      </c>
      <c r="V390" t="b">
        <f>OR(Tabla310[[#This Row],[Tiempo_lineal (ns)]]&gt;$F$508,Tabla310[[#This Row],[Tiempo_lineal (ns)]]&lt;$F$509)</f>
        <v>0</v>
      </c>
      <c r="W390" t="b">
        <f>OR(Tabla310[[#This Row],[Tiempo_normal (ns)]]&gt;$G$508,Tabla310[[#This Row],[Tiempo_normal (ns)]]&lt;$G$509)</f>
        <v>0</v>
      </c>
      <c r="X390" s="5">
        <v>387</v>
      </c>
      <c r="Y390" t="b">
        <f>OR(Tabla411[[#This Row],[Tiempo_lineal (ns)]]&gt;$I$508,Tabla411[[#This Row],[Tiempo_lineal (ns)]]&lt;$I$509)</f>
        <v>0</v>
      </c>
      <c r="Z390" t="b">
        <f>OR(Tabla411[[#This Row],[Tiempo_normal (ns)]]&gt;$J$508,Tabla411[[#This Row],[Tiempo_normal (ns)]]&lt;$J$509)</f>
        <v>0</v>
      </c>
      <c r="AA390" s="5">
        <v>387</v>
      </c>
      <c r="AB390" t="b">
        <f>OR(Tabla512[[#This Row],[Tiempo_lineal (ns)]]&gt;$L$508,Tabla512[[#This Row],[Tiempo_lineal (ns)]]&lt;$L$509)</f>
        <v>0</v>
      </c>
      <c r="AC390" t="b">
        <f>OR(Tabla512[[#This Row],[Tiempo_normal (ns)]]&gt;$M$508,Tabla512[[#This Row],[Tiempo_normal (ns)]]&lt;$M$509)</f>
        <v>0</v>
      </c>
      <c r="AD390" s="5">
        <v>387</v>
      </c>
      <c r="AE390" t="b">
        <f>OR(Tabla613[[#This Row],[Tiempo_lineal (ns)]]&gt;$O$508,Tabla613[[#This Row],[Tiempo_lineal (ns)]]&lt;$O$509)</f>
        <v>0</v>
      </c>
      <c r="AF390" s="6" t="b">
        <f>OR(Tabla613[[#This Row],[Tiempo_normal (ns)]]&gt;$P$508,Tabla613[[#This Row],[Tiempo_normal (ns)]]&lt;$P$509)</f>
        <v>0</v>
      </c>
    </row>
    <row r="391" spans="2:32" x14ac:dyDescent="0.3">
      <c r="B391">
        <v>388</v>
      </c>
      <c r="C391">
        <v>2869</v>
      </c>
      <c r="D391">
        <v>1925</v>
      </c>
      <c r="E391">
        <v>388</v>
      </c>
      <c r="F391">
        <v>4886</v>
      </c>
      <c r="G391">
        <v>1699</v>
      </c>
      <c r="H391">
        <v>388</v>
      </c>
      <c r="I391">
        <v>9740</v>
      </c>
      <c r="J391">
        <v>6361</v>
      </c>
      <c r="K391">
        <v>388</v>
      </c>
      <c r="L391">
        <v>10556</v>
      </c>
      <c r="M391">
        <v>7329</v>
      </c>
      <c r="N391">
        <v>388</v>
      </c>
      <c r="O391">
        <v>11441</v>
      </c>
      <c r="P391">
        <v>7804</v>
      </c>
      <c r="R391" s="7">
        <v>388</v>
      </c>
      <c r="S391" t="b">
        <f>OR(Tabla19[[#This Row],[Tiempo_lineal (ns)]]&gt;$C$508,Tabla19[[#This Row],[Tiempo_lineal (ns)]]&lt;$C$509)</f>
        <v>0</v>
      </c>
      <c r="T391" t="b">
        <f>OR(Tabla19[[#This Row],[Tiempo_normal (ns)]]&gt;$D$508,Tabla19[[#This Row],[Tiempo_normal (ns)]]&lt;$D$509)</f>
        <v>0</v>
      </c>
      <c r="U391" s="7">
        <v>388</v>
      </c>
      <c r="V391" t="b">
        <f>OR(Tabla310[[#This Row],[Tiempo_lineal (ns)]]&gt;$F$508,Tabla310[[#This Row],[Tiempo_lineal (ns)]]&lt;$F$509)</f>
        <v>0</v>
      </c>
      <c r="W391" t="b">
        <f>OR(Tabla310[[#This Row],[Tiempo_normal (ns)]]&gt;$G$508,Tabla310[[#This Row],[Tiempo_normal (ns)]]&lt;$G$509)</f>
        <v>0</v>
      </c>
      <c r="X391" s="7">
        <v>388</v>
      </c>
      <c r="Y391" t="b">
        <f>OR(Tabla411[[#This Row],[Tiempo_lineal (ns)]]&gt;$I$508,Tabla411[[#This Row],[Tiempo_lineal (ns)]]&lt;$I$509)</f>
        <v>0</v>
      </c>
      <c r="Z391" t="b">
        <f>OR(Tabla411[[#This Row],[Tiempo_normal (ns)]]&gt;$J$508,Tabla411[[#This Row],[Tiempo_normal (ns)]]&lt;$J$509)</f>
        <v>0</v>
      </c>
      <c r="AA391" s="7">
        <v>388</v>
      </c>
      <c r="AB391" t="b">
        <f>OR(Tabla512[[#This Row],[Tiempo_lineal (ns)]]&gt;$L$508,Tabla512[[#This Row],[Tiempo_lineal (ns)]]&lt;$L$509)</f>
        <v>0</v>
      </c>
      <c r="AC391" t="b">
        <f>OR(Tabla512[[#This Row],[Tiempo_normal (ns)]]&gt;$M$508,Tabla512[[#This Row],[Tiempo_normal (ns)]]&lt;$M$509)</f>
        <v>0</v>
      </c>
      <c r="AD391" s="7">
        <v>388</v>
      </c>
      <c r="AE391" t="b">
        <f>OR(Tabla613[[#This Row],[Tiempo_lineal (ns)]]&gt;$O$508,Tabla613[[#This Row],[Tiempo_lineal (ns)]]&lt;$O$509)</f>
        <v>0</v>
      </c>
      <c r="AF391" s="6" t="b">
        <f>OR(Tabla613[[#This Row],[Tiempo_normal (ns)]]&gt;$P$508,Tabla613[[#This Row],[Tiempo_normal (ns)]]&lt;$P$509)</f>
        <v>0</v>
      </c>
    </row>
    <row r="392" spans="2:32" x14ac:dyDescent="0.3">
      <c r="B392">
        <v>389</v>
      </c>
      <c r="C392">
        <v>17264</v>
      </c>
      <c r="D392">
        <v>3275</v>
      </c>
      <c r="E392">
        <v>389</v>
      </c>
      <c r="F392">
        <v>4573</v>
      </c>
      <c r="G392">
        <v>1680</v>
      </c>
      <c r="H392">
        <v>389</v>
      </c>
      <c r="I392">
        <v>13838</v>
      </c>
      <c r="J392">
        <v>4768</v>
      </c>
      <c r="K392">
        <v>389</v>
      </c>
      <c r="L392">
        <v>10277</v>
      </c>
      <c r="M392">
        <v>7943</v>
      </c>
      <c r="N392">
        <v>389</v>
      </c>
      <c r="O392">
        <v>12525</v>
      </c>
      <c r="P392">
        <v>9352</v>
      </c>
      <c r="R392" s="5">
        <v>389</v>
      </c>
      <c r="S392" t="b">
        <f>OR(Tabla19[[#This Row],[Tiempo_lineal (ns)]]&gt;$C$508,Tabla19[[#This Row],[Tiempo_lineal (ns)]]&lt;$C$509)</f>
        <v>1</v>
      </c>
      <c r="T392" t="b">
        <f>OR(Tabla19[[#This Row],[Tiempo_normal (ns)]]&gt;$D$508,Tabla19[[#This Row],[Tiempo_normal (ns)]]&lt;$D$509)</f>
        <v>0</v>
      </c>
      <c r="U392" s="5">
        <v>389</v>
      </c>
      <c r="V392" t="b">
        <f>OR(Tabla310[[#This Row],[Tiempo_lineal (ns)]]&gt;$F$508,Tabla310[[#This Row],[Tiempo_lineal (ns)]]&lt;$F$509)</f>
        <v>0</v>
      </c>
      <c r="W392" t="b">
        <f>OR(Tabla310[[#This Row],[Tiempo_normal (ns)]]&gt;$G$508,Tabla310[[#This Row],[Tiempo_normal (ns)]]&lt;$G$509)</f>
        <v>0</v>
      </c>
      <c r="X392" s="5">
        <v>389</v>
      </c>
      <c r="Y392" t="b">
        <f>OR(Tabla411[[#This Row],[Tiempo_lineal (ns)]]&gt;$I$508,Tabla411[[#This Row],[Tiempo_lineal (ns)]]&lt;$I$509)</f>
        <v>1</v>
      </c>
      <c r="Z392" t="b">
        <f>OR(Tabla411[[#This Row],[Tiempo_normal (ns)]]&gt;$J$508,Tabla411[[#This Row],[Tiempo_normal (ns)]]&lt;$J$509)</f>
        <v>0</v>
      </c>
      <c r="AA392" s="5">
        <v>389</v>
      </c>
      <c r="AB392" t="b">
        <f>OR(Tabla512[[#This Row],[Tiempo_lineal (ns)]]&gt;$L$508,Tabla512[[#This Row],[Tiempo_lineal (ns)]]&lt;$L$509)</f>
        <v>0</v>
      </c>
      <c r="AC392" t="b">
        <f>OR(Tabla512[[#This Row],[Tiempo_normal (ns)]]&gt;$M$508,Tabla512[[#This Row],[Tiempo_normal (ns)]]&lt;$M$509)</f>
        <v>0</v>
      </c>
      <c r="AD392" s="5">
        <v>389</v>
      </c>
      <c r="AE392" t="b">
        <f>OR(Tabla613[[#This Row],[Tiempo_lineal (ns)]]&gt;$O$508,Tabla613[[#This Row],[Tiempo_lineal (ns)]]&lt;$O$509)</f>
        <v>0</v>
      </c>
      <c r="AF392" s="6" t="b">
        <f>OR(Tabla613[[#This Row],[Tiempo_normal (ns)]]&gt;$P$508,Tabla613[[#This Row],[Tiempo_normal (ns)]]&lt;$P$509)</f>
        <v>0</v>
      </c>
    </row>
    <row r="393" spans="2:32" x14ac:dyDescent="0.3">
      <c r="B393">
        <v>390</v>
      </c>
      <c r="C393">
        <v>3499</v>
      </c>
      <c r="D393">
        <v>2876</v>
      </c>
      <c r="E393">
        <v>390</v>
      </c>
      <c r="F393">
        <v>4278</v>
      </c>
      <c r="G393">
        <v>3201</v>
      </c>
      <c r="H393">
        <v>390</v>
      </c>
      <c r="I393">
        <v>7044</v>
      </c>
      <c r="J393">
        <v>6239</v>
      </c>
      <c r="K393">
        <v>390</v>
      </c>
      <c r="L393">
        <v>11920</v>
      </c>
      <c r="M393">
        <v>6892</v>
      </c>
      <c r="N393">
        <v>390</v>
      </c>
      <c r="O393">
        <v>13581</v>
      </c>
      <c r="P393">
        <v>8317</v>
      </c>
      <c r="R393" s="7">
        <v>390</v>
      </c>
      <c r="S393" t="b">
        <f>OR(Tabla19[[#This Row],[Tiempo_lineal (ns)]]&gt;$C$508,Tabla19[[#This Row],[Tiempo_lineal (ns)]]&lt;$C$509)</f>
        <v>0</v>
      </c>
      <c r="T393" t="b">
        <f>OR(Tabla19[[#This Row],[Tiempo_normal (ns)]]&gt;$D$508,Tabla19[[#This Row],[Tiempo_normal (ns)]]&lt;$D$509)</f>
        <v>0</v>
      </c>
      <c r="U393" s="7">
        <v>390</v>
      </c>
      <c r="V393" t="b">
        <f>OR(Tabla310[[#This Row],[Tiempo_lineal (ns)]]&gt;$F$508,Tabla310[[#This Row],[Tiempo_lineal (ns)]]&lt;$F$509)</f>
        <v>0</v>
      </c>
      <c r="W393" t="b">
        <f>OR(Tabla310[[#This Row],[Tiempo_normal (ns)]]&gt;$G$508,Tabla310[[#This Row],[Tiempo_normal (ns)]]&lt;$G$509)</f>
        <v>0</v>
      </c>
      <c r="X393" s="7">
        <v>390</v>
      </c>
      <c r="Y393" t="b">
        <f>OR(Tabla411[[#This Row],[Tiempo_lineal (ns)]]&gt;$I$508,Tabla411[[#This Row],[Tiempo_lineal (ns)]]&lt;$I$509)</f>
        <v>0</v>
      </c>
      <c r="Z393" t="b">
        <f>OR(Tabla411[[#This Row],[Tiempo_normal (ns)]]&gt;$J$508,Tabla411[[#This Row],[Tiempo_normal (ns)]]&lt;$J$509)</f>
        <v>0</v>
      </c>
      <c r="AA393" s="7">
        <v>390</v>
      </c>
      <c r="AB393" t="b">
        <f>OR(Tabla512[[#This Row],[Tiempo_lineal (ns)]]&gt;$L$508,Tabla512[[#This Row],[Tiempo_lineal (ns)]]&lt;$L$509)</f>
        <v>0</v>
      </c>
      <c r="AC393" t="b">
        <f>OR(Tabla512[[#This Row],[Tiempo_normal (ns)]]&gt;$M$508,Tabla512[[#This Row],[Tiempo_normal (ns)]]&lt;$M$509)</f>
        <v>0</v>
      </c>
      <c r="AD393" s="7">
        <v>390</v>
      </c>
      <c r="AE393" t="b">
        <f>OR(Tabla613[[#This Row],[Tiempo_lineal (ns)]]&gt;$O$508,Tabla613[[#This Row],[Tiempo_lineal (ns)]]&lt;$O$509)</f>
        <v>0</v>
      </c>
      <c r="AF393" s="6" t="b">
        <f>OR(Tabla613[[#This Row],[Tiempo_normal (ns)]]&gt;$P$508,Tabla613[[#This Row],[Tiempo_normal (ns)]]&lt;$P$509)</f>
        <v>0</v>
      </c>
    </row>
    <row r="394" spans="2:32" x14ac:dyDescent="0.3">
      <c r="B394">
        <v>391</v>
      </c>
      <c r="C394">
        <v>4105</v>
      </c>
      <c r="D394">
        <v>4082</v>
      </c>
      <c r="E394">
        <v>391</v>
      </c>
      <c r="F394">
        <v>7951</v>
      </c>
      <c r="G394">
        <v>4766</v>
      </c>
      <c r="H394">
        <v>391</v>
      </c>
      <c r="I394">
        <v>10320</v>
      </c>
      <c r="J394">
        <v>6811</v>
      </c>
      <c r="K394">
        <v>391</v>
      </c>
      <c r="L394">
        <v>10589</v>
      </c>
      <c r="M394">
        <v>7461</v>
      </c>
      <c r="N394">
        <v>391</v>
      </c>
      <c r="O394">
        <v>12698</v>
      </c>
      <c r="P394">
        <v>8187</v>
      </c>
      <c r="R394" s="5">
        <v>391</v>
      </c>
      <c r="S394" t="b">
        <f>OR(Tabla19[[#This Row],[Tiempo_lineal (ns)]]&gt;$C$508,Tabla19[[#This Row],[Tiempo_lineal (ns)]]&lt;$C$509)</f>
        <v>0</v>
      </c>
      <c r="T394" t="b">
        <f>OR(Tabla19[[#This Row],[Tiempo_normal (ns)]]&gt;$D$508,Tabla19[[#This Row],[Tiempo_normal (ns)]]&lt;$D$509)</f>
        <v>1</v>
      </c>
      <c r="U394" s="5">
        <v>391</v>
      </c>
      <c r="V394" t="b">
        <f>OR(Tabla310[[#This Row],[Tiempo_lineal (ns)]]&gt;$F$508,Tabla310[[#This Row],[Tiempo_lineal (ns)]]&lt;$F$509)</f>
        <v>0</v>
      </c>
      <c r="W394" t="b">
        <f>OR(Tabla310[[#This Row],[Tiempo_normal (ns)]]&gt;$G$508,Tabla310[[#This Row],[Tiempo_normal (ns)]]&lt;$G$509)</f>
        <v>0</v>
      </c>
      <c r="X394" s="5">
        <v>391</v>
      </c>
      <c r="Y394" t="b">
        <f>OR(Tabla411[[#This Row],[Tiempo_lineal (ns)]]&gt;$I$508,Tabla411[[#This Row],[Tiempo_lineal (ns)]]&lt;$I$509)</f>
        <v>0</v>
      </c>
      <c r="Z394" t="b">
        <f>OR(Tabla411[[#This Row],[Tiempo_normal (ns)]]&gt;$J$508,Tabla411[[#This Row],[Tiempo_normal (ns)]]&lt;$J$509)</f>
        <v>0</v>
      </c>
      <c r="AA394" s="5">
        <v>391</v>
      </c>
      <c r="AB394" t="b">
        <f>OR(Tabla512[[#This Row],[Tiempo_lineal (ns)]]&gt;$L$508,Tabla512[[#This Row],[Tiempo_lineal (ns)]]&lt;$L$509)</f>
        <v>0</v>
      </c>
      <c r="AC394" t="b">
        <f>OR(Tabla512[[#This Row],[Tiempo_normal (ns)]]&gt;$M$508,Tabla512[[#This Row],[Tiempo_normal (ns)]]&lt;$M$509)</f>
        <v>0</v>
      </c>
      <c r="AD394" s="5">
        <v>391</v>
      </c>
      <c r="AE394" t="b">
        <f>OR(Tabla613[[#This Row],[Tiempo_lineal (ns)]]&gt;$O$508,Tabla613[[#This Row],[Tiempo_lineal (ns)]]&lt;$O$509)</f>
        <v>0</v>
      </c>
      <c r="AF394" s="6" t="b">
        <f>OR(Tabla613[[#This Row],[Tiempo_normal (ns)]]&gt;$P$508,Tabla613[[#This Row],[Tiempo_normal (ns)]]&lt;$P$509)</f>
        <v>0</v>
      </c>
    </row>
    <row r="395" spans="2:32" x14ac:dyDescent="0.3">
      <c r="B395">
        <v>392</v>
      </c>
      <c r="C395">
        <v>3469</v>
      </c>
      <c r="D395">
        <v>1896</v>
      </c>
      <c r="E395">
        <v>392</v>
      </c>
      <c r="F395">
        <v>280064</v>
      </c>
      <c r="G395">
        <v>5888</v>
      </c>
      <c r="H395">
        <v>392</v>
      </c>
      <c r="I395">
        <v>6855</v>
      </c>
      <c r="J395">
        <v>3972</v>
      </c>
      <c r="K395">
        <v>392</v>
      </c>
      <c r="L395">
        <v>9283</v>
      </c>
      <c r="M395">
        <v>9192</v>
      </c>
      <c r="N395">
        <v>392</v>
      </c>
      <c r="O395">
        <v>10300</v>
      </c>
      <c r="P395">
        <v>8791</v>
      </c>
      <c r="R395" s="7">
        <v>392</v>
      </c>
      <c r="S395" t="b">
        <f>OR(Tabla19[[#This Row],[Tiempo_lineal (ns)]]&gt;$C$508,Tabla19[[#This Row],[Tiempo_lineal (ns)]]&lt;$C$509)</f>
        <v>0</v>
      </c>
      <c r="T395" t="b">
        <f>OR(Tabla19[[#This Row],[Tiempo_normal (ns)]]&gt;$D$508,Tabla19[[#This Row],[Tiempo_normal (ns)]]&lt;$D$509)</f>
        <v>0</v>
      </c>
      <c r="U395" s="7">
        <v>392</v>
      </c>
      <c r="V395" t="b">
        <f>OR(Tabla310[[#This Row],[Tiempo_lineal (ns)]]&gt;$F$508,Tabla310[[#This Row],[Tiempo_lineal (ns)]]&lt;$F$509)</f>
        <v>1</v>
      </c>
      <c r="W395" t="b">
        <f>OR(Tabla310[[#This Row],[Tiempo_normal (ns)]]&gt;$G$508,Tabla310[[#This Row],[Tiempo_normal (ns)]]&lt;$G$509)</f>
        <v>0</v>
      </c>
      <c r="X395" s="7">
        <v>392</v>
      </c>
      <c r="Y395" t="b">
        <f>OR(Tabla411[[#This Row],[Tiempo_lineal (ns)]]&gt;$I$508,Tabla411[[#This Row],[Tiempo_lineal (ns)]]&lt;$I$509)</f>
        <v>0</v>
      </c>
      <c r="Z395" t="b">
        <f>OR(Tabla411[[#This Row],[Tiempo_normal (ns)]]&gt;$J$508,Tabla411[[#This Row],[Tiempo_normal (ns)]]&lt;$J$509)</f>
        <v>0</v>
      </c>
      <c r="AA395" s="7">
        <v>392</v>
      </c>
      <c r="AB395" t="b">
        <f>OR(Tabla512[[#This Row],[Tiempo_lineal (ns)]]&gt;$L$508,Tabla512[[#This Row],[Tiempo_lineal (ns)]]&lt;$L$509)</f>
        <v>0</v>
      </c>
      <c r="AC395" t="b">
        <f>OR(Tabla512[[#This Row],[Tiempo_normal (ns)]]&gt;$M$508,Tabla512[[#This Row],[Tiempo_normal (ns)]]&lt;$M$509)</f>
        <v>0</v>
      </c>
      <c r="AD395" s="7">
        <v>392</v>
      </c>
      <c r="AE395" t="b">
        <f>OR(Tabla613[[#This Row],[Tiempo_lineal (ns)]]&gt;$O$508,Tabla613[[#This Row],[Tiempo_lineal (ns)]]&lt;$O$509)</f>
        <v>0</v>
      </c>
      <c r="AF395" s="6" t="b">
        <f>OR(Tabla613[[#This Row],[Tiempo_normal (ns)]]&gt;$P$508,Tabla613[[#This Row],[Tiempo_normal (ns)]]&lt;$P$509)</f>
        <v>0</v>
      </c>
    </row>
    <row r="396" spans="2:32" x14ac:dyDescent="0.3">
      <c r="B396">
        <v>393</v>
      </c>
      <c r="C396">
        <v>3448</v>
      </c>
      <c r="D396">
        <v>1398</v>
      </c>
      <c r="E396">
        <v>393</v>
      </c>
      <c r="F396">
        <v>6635</v>
      </c>
      <c r="G396">
        <v>3806</v>
      </c>
      <c r="H396">
        <v>393</v>
      </c>
      <c r="I396">
        <v>7340</v>
      </c>
      <c r="J396">
        <v>4938</v>
      </c>
      <c r="K396">
        <v>393</v>
      </c>
      <c r="L396">
        <v>11334</v>
      </c>
      <c r="M396">
        <v>6620</v>
      </c>
      <c r="N396">
        <v>393</v>
      </c>
      <c r="O396">
        <v>11255</v>
      </c>
      <c r="P396">
        <v>7611</v>
      </c>
      <c r="R396" s="5">
        <v>393</v>
      </c>
      <c r="S396" t="b">
        <f>OR(Tabla19[[#This Row],[Tiempo_lineal (ns)]]&gt;$C$508,Tabla19[[#This Row],[Tiempo_lineal (ns)]]&lt;$C$509)</f>
        <v>0</v>
      </c>
      <c r="T396" t="b">
        <f>OR(Tabla19[[#This Row],[Tiempo_normal (ns)]]&gt;$D$508,Tabla19[[#This Row],[Tiempo_normal (ns)]]&lt;$D$509)</f>
        <v>0</v>
      </c>
      <c r="U396" s="5">
        <v>393</v>
      </c>
      <c r="V396" t="b">
        <f>OR(Tabla310[[#This Row],[Tiempo_lineal (ns)]]&gt;$F$508,Tabla310[[#This Row],[Tiempo_lineal (ns)]]&lt;$F$509)</f>
        <v>0</v>
      </c>
      <c r="W396" t="b">
        <f>OR(Tabla310[[#This Row],[Tiempo_normal (ns)]]&gt;$G$508,Tabla310[[#This Row],[Tiempo_normal (ns)]]&lt;$G$509)</f>
        <v>0</v>
      </c>
      <c r="X396" s="5">
        <v>393</v>
      </c>
      <c r="Y396" t="b">
        <f>OR(Tabla411[[#This Row],[Tiempo_lineal (ns)]]&gt;$I$508,Tabla411[[#This Row],[Tiempo_lineal (ns)]]&lt;$I$509)</f>
        <v>0</v>
      </c>
      <c r="Z396" t="b">
        <f>OR(Tabla411[[#This Row],[Tiempo_normal (ns)]]&gt;$J$508,Tabla411[[#This Row],[Tiempo_normal (ns)]]&lt;$J$509)</f>
        <v>0</v>
      </c>
      <c r="AA396" s="5">
        <v>393</v>
      </c>
      <c r="AB396" t="b">
        <f>OR(Tabla512[[#This Row],[Tiempo_lineal (ns)]]&gt;$L$508,Tabla512[[#This Row],[Tiempo_lineal (ns)]]&lt;$L$509)</f>
        <v>0</v>
      </c>
      <c r="AC396" t="b">
        <f>OR(Tabla512[[#This Row],[Tiempo_normal (ns)]]&gt;$M$508,Tabla512[[#This Row],[Tiempo_normal (ns)]]&lt;$M$509)</f>
        <v>0</v>
      </c>
      <c r="AD396" s="5">
        <v>393</v>
      </c>
      <c r="AE396" t="b">
        <f>OR(Tabla613[[#This Row],[Tiempo_lineal (ns)]]&gt;$O$508,Tabla613[[#This Row],[Tiempo_lineal (ns)]]&lt;$O$509)</f>
        <v>0</v>
      </c>
      <c r="AF396" s="6" t="b">
        <f>OR(Tabla613[[#This Row],[Tiempo_normal (ns)]]&gt;$P$508,Tabla613[[#This Row],[Tiempo_normal (ns)]]&lt;$P$509)</f>
        <v>0</v>
      </c>
    </row>
    <row r="397" spans="2:32" x14ac:dyDescent="0.3">
      <c r="B397">
        <v>394</v>
      </c>
      <c r="C397">
        <v>3075</v>
      </c>
      <c r="D397">
        <v>934</v>
      </c>
      <c r="E397">
        <v>394</v>
      </c>
      <c r="F397">
        <v>5534</v>
      </c>
      <c r="G397">
        <v>3794</v>
      </c>
      <c r="H397">
        <v>394</v>
      </c>
      <c r="I397">
        <v>7175</v>
      </c>
      <c r="J397">
        <v>3708</v>
      </c>
      <c r="K397">
        <v>394</v>
      </c>
      <c r="L397">
        <v>13895</v>
      </c>
      <c r="M397">
        <v>7263</v>
      </c>
      <c r="N397">
        <v>394</v>
      </c>
      <c r="O397">
        <v>8804</v>
      </c>
      <c r="P397">
        <v>7233</v>
      </c>
      <c r="R397" s="7">
        <v>394</v>
      </c>
      <c r="S397" t="b">
        <f>OR(Tabla19[[#This Row],[Tiempo_lineal (ns)]]&gt;$C$508,Tabla19[[#This Row],[Tiempo_lineal (ns)]]&lt;$C$509)</f>
        <v>0</v>
      </c>
      <c r="T397" t="b">
        <f>OR(Tabla19[[#This Row],[Tiempo_normal (ns)]]&gt;$D$508,Tabla19[[#This Row],[Tiempo_normal (ns)]]&lt;$D$509)</f>
        <v>0</v>
      </c>
      <c r="U397" s="7">
        <v>394</v>
      </c>
      <c r="V397" t="b">
        <f>OR(Tabla310[[#This Row],[Tiempo_lineal (ns)]]&gt;$F$508,Tabla310[[#This Row],[Tiempo_lineal (ns)]]&lt;$F$509)</f>
        <v>0</v>
      </c>
      <c r="W397" t="b">
        <f>OR(Tabla310[[#This Row],[Tiempo_normal (ns)]]&gt;$G$508,Tabla310[[#This Row],[Tiempo_normal (ns)]]&lt;$G$509)</f>
        <v>0</v>
      </c>
      <c r="X397" s="7">
        <v>394</v>
      </c>
      <c r="Y397" t="b">
        <f>OR(Tabla411[[#This Row],[Tiempo_lineal (ns)]]&gt;$I$508,Tabla411[[#This Row],[Tiempo_lineal (ns)]]&lt;$I$509)</f>
        <v>0</v>
      </c>
      <c r="Z397" t="b">
        <f>OR(Tabla411[[#This Row],[Tiempo_normal (ns)]]&gt;$J$508,Tabla411[[#This Row],[Tiempo_normal (ns)]]&lt;$J$509)</f>
        <v>0</v>
      </c>
      <c r="AA397" s="7">
        <v>394</v>
      </c>
      <c r="AB397" t="b">
        <f>OR(Tabla512[[#This Row],[Tiempo_lineal (ns)]]&gt;$L$508,Tabla512[[#This Row],[Tiempo_lineal (ns)]]&lt;$L$509)</f>
        <v>0</v>
      </c>
      <c r="AC397" t="b">
        <f>OR(Tabla512[[#This Row],[Tiempo_normal (ns)]]&gt;$M$508,Tabla512[[#This Row],[Tiempo_normal (ns)]]&lt;$M$509)</f>
        <v>0</v>
      </c>
      <c r="AD397" s="7">
        <v>394</v>
      </c>
      <c r="AE397" t="b">
        <f>OR(Tabla613[[#This Row],[Tiempo_lineal (ns)]]&gt;$O$508,Tabla613[[#This Row],[Tiempo_lineal (ns)]]&lt;$O$509)</f>
        <v>0</v>
      </c>
      <c r="AF397" s="6" t="b">
        <f>OR(Tabla613[[#This Row],[Tiempo_normal (ns)]]&gt;$P$508,Tabla613[[#This Row],[Tiempo_normal (ns)]]&lt;$P$509)</f>
        <v>0</v>
      </c>
    </row>
    <row r="398" spans="2:32" x14ac:dyDescent="0.3">
      <c r="B398">
        <v>395</v>
      </c>
      <c r="C398">
        <v>3428</v>
      </c>
      <c r="D398">
        <v>910</v>
      </c>
      <c r="E398">
        <v>395</v>
      </c>
      <c r="F398">
        <v>6722</v>
      </c>
      <c r="G398">
        <v>8154</v>
      </c>
      <c r="H398">
        <v>395</v>
      </c>
      <c r="I398">
        <v>8203</v>
      </c>
      <c r="J398">
        <v>4659</v>
      </c>
      <c r="K398">
        <v>395</v>
      </c>
      <c r="L398">
        <v>10136</v>
      </c>
      <c r="M398">
        <v>8022</v>
      </c>
      <c r="N398">
        <v>395</v>
      </c>
      <c r="O398">
        <v>11088</v>
      </c>
      <c r="P398">
        <v>8596</v>
      </c>
      <c r="R398" s="5">
        <v>395</v>
      </c>
      <c r="S398" t="b">
        <f>OR(Tabla19[[#This Row],[Tiempo_lineal (ns)]]&gt;$C$508,Tabla19[[#This Row],[Tiempo_lineal (ns)]]&lt;$C$509)</f>
        <v>0</v>
      </c>
      <c r="T398" t="b">
        <f>OR(Tabla19[[#This Row],[Tiempo_normal (ns)]]&gt;$D$508,Tabla19[[#This Row],[Tiempo_normal (ns)]]&lt;$D$509)</f>
        <v>0</v>
      </c>
      <c r="U398" s="5">
        <v>395</v>
      </c>
      <c r="V398" t="b">
        <f>OR(Tabla310[[#This Row],[Tiempo_lineal (ns)]]&gt;$F$508,Tabla310[[#This Row],[Tiempo_lineal (ns)]]&lt;$F$509)</f>
        <v>0</v>
      </c>
      <c r="W398" t="b">
        <f>OR(Tabla310[[#This Row],[Tiempo_normal (ns)]]&gt;$G$508,Tabla310[[#This Row],[Tiempo_normal (ns)]]&lt;$G$509)</f>
        <v>1</v>
      </c>
      <c r="X398" s="5">
        <v>395</v>
      </c>
      <c r="Y398" t="b">
        <f>OR(Tabla411[[#This Row],[Tiempo_lineal (ns)]]&gt;$I$508,Tabla411[[#This Row],[Tiempo_lineal (ns)]]&lt;$I$509)</f>
        <v>0</v>
      </c>
      <c r="Z398" t="b">
        <f>OR(Tabla411[[#This Row],[Tiempo_normal (ns)]]&gt;$J$508,Tabla411[[#This Row],[Tiempo_normal (ns)]]&lt;$J$509)</f>
        <v>0</v>
      </c>
      <c r="AA398" s="5">
        <v>395</v>
      </c>
      <c r="AB398" t="b">
        <f>OR(Tabla512[[#This Row],[Tiempo_lineal (ns)]]&gt;$L$508,Tabla512[[#This Row],[Tiempo_lineal (ns)]]&lt;$L$509)</f>
        <v>0</v>
      </c>
      <c r="AC398" t="b">
        <f>OR(Tabla512[[#This Row],[Tiempo_normal (ns)]]&gt;$M$508,Tabla512[[#This Row],[Tiempo_normal (ns)]]&lt;$M$509)</f>
        <v>0</v>
      </c>
      <c r="AD398" s="5">
        <v>395</v>
      </c>
      <c r="AE398" t="b">
        <f>OR(Tabla613[[#This Row],[Tiempo_lineal (ns)]]&gt;$O$508,Tabla613[[#This Row],[Tiempo_lineal (ns)]]&lt;$O$509)</f>
        <v>0</v>
      </c>
      <c r="AF398" s="6" t="b">
        <f>OR(Tabla613[[#This Row],[Tiempo_normal (ns)]]&gt;$P$508,Tabla613[[#This Row],[Tiempo_normal (ns)]]&lt;$P$509)</f>
        <v>0</v>
      </c>
    </row>
    <row r="399" spans="2:32" x14ac:dyDescent="0.3">
      <c r="B399">
        <v>396</v>
      </c>
      <c r="C399">
        <v>3418</v>
      </c>
      <c r="D399">
        <v>1328</v>
      </c>
      <c r="E399">
        <v>396</v>
      </c>
      <c r="F399">
        <v>5246</v>
      </c>
      <c r="G399">
        <v>4572</v>
      </c>
      <c r="H399">
        <v>396</v>
      </c>
      <c r="I399">
        <v>8619</v>
      </c>
      <c r="J399">
        <v>4054</v>
      </c>
      <c r="K399">
        <v>396</v>
      </c>
      <c r="L399">
        <v>10283</v>
      </c>
      <c r="M399">
        <v>9542</v>
      </c>
      <c r="N399">
        <v>396</v>
      </c>
      <c r="O399">
        <v>8770</v>
      </c>
      <c r="P399">
        <v>6305</v>
      </c>
      <c r="R399" s="7">
        <v>396</v>
      </c>
      <c r="S399" t="b">
        <f>OR(Tabla19[[#This Row],[Tiempo_lineal (ns)]]&gt;$C$508,Tabla19[[#This Row],[Tiempo_lineal (ns)]]&lt;$C$509)</f>
        <v>0</v>
      </c>
      <c r="T399" t="b">
        <f>OR(Tabla19[[#This Row],[Tiempo_normal (ns)]]&gt;$D$508,Tabla19[[#This Row],[Tiempo_normal (ns)]]&lt;$D$509)</f>
        <v>0</v>
      </c>
      <c r="U399" s="7">
        <v>396</v>
      </c>
      <c r="V399" t="b">
        <f>OR(Tabla310[[#This Row],[Tiempo_lineal (ns)]]&gt;$F$508,Tabla310[[#This Row],[Tiempo_lineal (ns)]]&lt;$F$509)</f>
        <v>0</v>
      </c>
      <c r="W399" t="b">
        <f>OR(Tabla310[[#This Row],[Tiempo_normal (ns)]]&gt;$G$508,Tabla310[[#This Row],[Tiempo_normal (ns)]]&lt;$G$509)</f>
        <v>0</v>
      </c>
      <c r="X399" s="7">
        <v>396</v>
      </c>
      <c r="Y399" t="b">
        <f>OR(Tabla411[[#This Row],[Tiempo_lineal (ns)]]&gt;$I$508,Tabla411[[#This Row],[Tiempo_lineal (ns)]]&lt;$I$509)</f>
        <v>0</v>
      </c>
      <c r="Z399" t="b">
        <f>OR(Tabla411[[#This Row],[Tiempo_normal (ns)]]&gt;$J$508,Tabla411[[#This Row],[Tiempo_normal (ns)]]&lt;$J$509)</f>
        <v>0</v>
      </c>
      <c r="AA399" s="7">
        <v>396</v>
      </c>
      <c r="AB399" t="b">
        <f>OR(Tabla512[[#This Row],[Tiempo_lineal (ns)]]&gt;$L$508,Tabla512[[#This Row],[Tiempo_lineal (ns)]]&lt;$L$509)</f>
        <v>0</v>
      </c>
      <c r="AC399" t="b">
        <f>OR(Tabla512[[#This Row],[Tiempo_normal (ns)]]&gt;$M$508,Tabla512[[#This Row],[Tiempo_normal (ns)]]&lt;$M$509)</f>
        <v>0</v>
      </c>
      <c r="AD399" s="7">
        <v>396</v>
      </c>
      <c r="AE399" t="b">
        <f>OR(Tabla613[[#This Row],[Tiempo_lineal (ns)]]&gt;$O$508,Tabla613[[#This Row],[Tiempo_lineal (ns)]]&lt;$O$509)</f>
        <v>0</v>
      </c>
      <c r="AF399" s="6" t="b">
        <f>OR(Tabla613[[#This Row],[Tiempo_normal (ns)]]&gt;$P$508,Tabla613[[#This Row],[Tiempo_normal (ns)]]&lt;$P$509)</f>
        <v>0</v>
      </c>
    </row>
    <row r="400" spans="2:32" x14ac:dyDescent="0.3">
      <c r="B400">
        <v>397</v>
      </c>
      <c r="C400">
        <v>3357</v>
      </c>
      <c r="D400">
        <v>1711</v>
      </c>
      <c r="E400">
        <v>397</v>
      </c>
      <c r="F400">
        <v>8600</v>
      </c>
      <c r="G400">
        <v>2180</v>
      </c>
      <c r="H400">
        <v>397</v>
      </c>
      <c r="I400">
        <v>8136</v>
      </c>
      <c r="J400">
        <v>4626</v>
      </c>
      <c r="K400">
        <v>397</v>
      </c>
      <c r="L400">
        <v>10402</v>
      </c>
      <c r="M400">
        <v>7666</v>
      </c>
      <c r="N400">
        <v>397</v>
      </c>
      <c r="O400">
        <v>9622</v>
      </c>
      <c r="P400">
        <v>6256</v>
      </c>
      <c r="R400" s="5">
        <v>397</v>
      </c>
      <c r="S400" t="b">
        <f>OR(Tabla19[[#This Row],[Tiempo_lineal (ns)]]&gt;$C$508,Tabla19[[#This Row],[Tiempo_lineal (ns)]]&lt;$C$509)</f>
        <v>0</v>
      </c>
      <c r="T400" t="b">
        <f>OR(Tabla19[[#This Row],[Tiempo_normal (ns)]]&gt;$D$508,Tabla19[[#This Row],[Tiempo_normal (ns)]]&lt;$D$509)</f>
        <v>0</v>
      </c>
      <c r="U400" s="5">
        <v>397</v>
      </c>
      <c r="V400" t="b">
        <f>OR(Tabla310[[#This Row],[Tiempo_lineal (ns)]]&gt;$F$508,Tabla310[[#This Row],[Tiempo_lineal (ns)]]&lt;$F$509)</f>
        <v>1</v>
      </c>
      <c r="W400" t="b">
        <f>OR(Tabla310[[#This Row],[Tiempo_normal (ns)]]&gt;$G$508,Tabla310[[#This Row],[Tiempo_normal (ns)]]&lt;$G$509)</f>
        <v>0</v>
      </c>
      <c r="X400" s="5">
        <v>397</v>
      </c>
      <c r="Y400" t="b">
        <f>OR(Tabla411[[#This Row],[Tiempo_lineal (ns)]]&gt;$I$508,Tabla411[[#This Row],[Tiempo_lineal (ns)]]&lt;$I$509)</f>
        <v>0</v>
      </c>
      <c r="Z400" t="b">
        <f>OR(Tabla411[[#This Row],[Tiempo_normal (ns)]]&gt;$J$508,Tabla411[[#This Row],[Tiempo_normal (ns)]]&lt;$J$509)</f>
        <v>0</v>
      </c>
      <c r="AA400" s="5">
        <v>397</v>
      </c>
      <c r="AB400" t="b">
        <f>OR(Tabla512[[#This Row],[Tiempo_lineal (ns)]]&gt;$L$508,Tabla512[[#This Row],[Tiempo_lineal (ns)]]&lt;$L$509)</f>
        <v>0</v>
      </c>
      <c r="AC400" t="b">
        <f>OR(Tabla512[[#This Row],[Tiempo_normal (ns)]]&gt;$M$508,Tabla512[[#This Row],[Tiempo_normal (ns)]]&lt;$M$509)</f>
        <v>0</v>
      </c>
      <c r="AD400" s="5">
        <v>397</v>
      </c>
      <c r="AE400" t="b">
        <f>OR(Tabla613[[#This Row],[Tiempo_lineal (ns)]]&gt;$O$508,Tabla613[[#This Row],[Tiempo_lineal (ns)]]&lt;$O$509)</f>
        <v>0</v>
      </c>
      <c r="AF400" s="6" t="b">
        <f>OR(Tabla613[[#This Row],[Tiempo_normal (ns)]]&gt;$P$508,Tabla613[[#This Row],[Tiempo_normal (ns)]]&lt;$P$509)</f>
        <v>0</v>
      </c>
    </row>
    <row r="401" spans="2:32" x14ac:dyDescent="0.3">
      <c r="B401">
        <v>398</v>
      </c>
      <c r="C401">
        <v>2672</v>
      </c>
      <c r="D401">
        <v>1221</v>
      </c>
      <c r="E401">
        <v>398</v>
      </c>
      <c r="F401">
        <v>3693</v>
      </c>
      <c r="G401">
        <v>2763</v>
      </c>
      <c r="H401">
        <v>398</v>
      </c>
      <c r="I401">
        <v>7994</v>
      </c>
      <c r="J401">
        <v>4362</v>
      </c>
      <c r="K401">
        <v>398</v>
      </c>
      <c r="L401">
        <v>14825</v>
      </c>
      <c r="M401">
        <v>8046</v>
      </c>
      <c r="N401">
        <v>398</v>
      </c>
      <c r="O401">
        <v>12139</v>
      </c>
      <c r="P401">
        <v>7826</v>
      </c>
      <c r="R401" s="7">
        <v>398</v>
      </c>
      <c r="S401" t="b">
        <f>OR(Tabla19[[#This Row],[Tiempo_lineal (ns)]]&gt;$C$508,Tabla19[[#This Row],[Tiempo_lineal (ns)]]&lt;$C$509)</f>
        <v>0</v>
      </c>
      <c r="T401" t="b">
        <f>OR(Tabla19[[#This Row],[Tiempo_normal (ns)]]&gt;$D$508,Tabla19[[#This Row],[Tiempo_normal (ns)]]&lt;$D$509)</f>
        <v>0</v>
      </c>
      <c r="U401" s="7">
        <v>398</v>
      </c>
      <c r="V401" t="b">
        <f>OR(Tabla310[[#This Row],[Tiempo_lineal (ns)]]&gt;$F$508,Tabla310[[#This Row],[Tiempo_lineal (ns)]]&lt;$F$509)</f>
        <v>0</v>
      </c>
      <c r="W401" t="b">
        <f>OR(Tabla310[[#This Row],[Tiempo_normal (ns)]]&gt;$G$508,Tabla310[[#This Row],[Tiempo_normal (ns)]]&lt;$G$509)</f>
        <v>0</v>
      </c>
      <c r="X401" s="7">
        <v>398</v>
      </c>
      <c r="Y401" t="b">
        <f>OR(Tabla411[[#This Row],[Tiempo_lineal (ns)]]&gt;$I$508,Tabla411[[#This Row],[Tiempo_lineal (ns)]]&lt;$I$509)</f>
        <v>0</v>
      </c>
      <c r="Z401" t="b">
        <f>OR(Tabla411[[#This Row],[Tiempo_normal (ns)]]&gt;$J$508,Tabla411[[#This Row],[Tiempo_normal (ns)]]&lt;$J$509)</f>
        <v>0</v>
      </c>
      <c r="AA401" s="7">
        <v>398</v>
      </c>
      <c r="AB401" t="b">
        <f>OR(Tabla512[[#This Row],[Tiempo_lineal (ns)]]&gt;$L$508,Tabla512[[#This Row],[Tiempo_lineal (ns)]]&lt;$L$509)</f>
        <v>0</v>
      </c>
      <c r="AC401" t="b">
        <f>OR(Tabla512[[#This Row],[Tiempo_normal (ns)]]&gt;$M$508,Tabla512[[#This Row],[Tiempo_normal (ns)]]&lt;$M$509)</f>
        <v>0</v>
      </c>
      <c r="AD401" s="7">
        <v>398</v>
      </c>
      <c r="AE401" t="b">
        <f>OR(Tabla613[[#This Row],[Tiempo_lineal (ns)]]&gt;$O$508,Tabla613[[#This Row],[Tiempo_lineal (ns)]]&lt;$O$509)</f>
        <v>0</v>
      </c>
      <c r="AF401" s="6" t="b">
        <f>OR(Tabla613[[#This Row],[Tiempo_normal (ns)]]&gt;$P$508,Tabla613[[#This Row],[Tiempo_normal (ns)]]&lt;$P$509)</f>
        <v>0</v>
      </c>
    </row>
    <row r="402" spans="2:32" x14ac:dyDescent="0.3">
      <c r="B402">
        <v>399</v>
      </c>
      <c r="C402">
        <v>3618</v>
      </c>
      <c r="D402">
        <v>1742</v>
      </c>
      <c r="E402">
        <v>399</v>
      </c>
      <c r="F402">
        <v>4332</v>
      </c>
      <c r="G402">
        <v>1978</v>
      </c>
      <c r="H402">
        <v>399</v>
      </c>
      <c r="I402">
        <v>6929</v>
      </c>
      <c r="J402">
        <v>7787</v>
      </c>
      <c r="K402">
        <v>399</v>
      </c>
      <c r="L402">
        <v>12657</v>
      </c>
      <c r="M402">
        <v>7450</v>
      </c>
      <c r="N402">
        <v>399</v>
      </c>
      <c r="O402">
        <v>12827</v>
      </c>
      <c r="P402">
        <v>8219</v>
      </c>
      <c r="R402" s="5">
        <v>399</v>
      </c>
      <c r="S402" t="b">
        <f>OR(Tabla19[[#This Row],[Tiempo_lineal (ns)]]&gt;$C$508,Tabla19[[#This Row],[Tiempo_lineal (ns)]]&lt;$C$509)</f>
        <v>0</v>
      </c>
      <c r="T402" t="b">
        <f>OR(Tabla19[[#This Row],[Tiempo_normal (ns)]]&gt;$D$508,Tabla19[[#This Row],[Tiempo_normal (ns)]]&lt;$D$509)</f>
        <v>0</v>
      </c>
      <c r="U402" s="5">
        <v>399</v>
      </c>
      <c r="V402" t="b">
        <f>OR(Tabla310[[#This Row],[Tiempo_lineal (ns)]]&gt;$F$508,Tabla310[[#This Row],[Tiempo_lineal (ns)]]&lt;$F$509)</f>
        <v>0</v>
      </c>
      <c r="W402" t="b">
        <f>OR(Tabla310[[#This Row],[Tiempo_normal (ns)]]&gt;$G$508,Tabla310[[#This Row],[Tiempo_normal (ns)]]&lt;$G$509)</f>
        <v>0</v>
      </c>
      <c r="X402" s="5">
        <v>399</v>
      </c>
      <c r="Y402" t="b">
        <f>OR(Tabla411[[#This Row],[Tiempo_lineal (ns)]]&gt;$I$508,Tabla411[[#This Row],[Tiempo_lineal (ns)]]&lt;$I$509)</f>
        <v>0</v>
      </c>
      <c r="Z402" t="b">
        <f>OR(Tabla411[[#This Row],[Tiempo_normal (ns)]]&gt;$J$508,Tabla411[[#This Row],[Tiempo_normal (ns)]]&lt;$J$509)</f>
        <v>0</v>
      </c>
      <c r="AA402" s="5">
        <v>399</v>
      </c>
      <c r="AB402" t="b">
        <f>OR(Tabla512[[#This Row],[Tiempo_lineal (ns)]]&gt;$L$508,Tabla512[[#This Row],[Tiempo_lineal (ns)]]&lt;$L$509)</f>
        <v>0</v>
      </c>
      <c r="AC402" t="b">
        <f>OR(Tabla512[[#This Row],[Tiempo_normal (ns)]]&gt;$M$508,Tabla512[[#This Row],[Tiempo_normal (ns)]]&lt;$M$509)</f>
        <v>0</v>
      </c>
      <c r="AD402" s="5">
        <v>399</v>
      </c>
      <c r="AE402" t="b">
        <f>OR(Tabla613[[#This Row],[Tiempo_lineal (ns)]]&gt;$O$508,Tabla613[[#This Row],[Tiempo_lineal (ns)]]&lt;$O$509)</f>
        <v>0</v>
      </c>
      <c r="AF402" s="6" t="b">
        <f>OR(Tabla613[[#This Row],[Tiempo_normal (ns)]]&gt;$P$508,Tabla613[[#This Row],[Tiempo_normal (ns)]]&lt;$P$509)</f>
        <v>0</v>
      </c>
    </row>
    <row r="403" spans="2:32" x14ac:dyDescent="0.3">
      <c r="B403">
        <v>400</v>
      </c>
      <c r="C403">
        <v>3298</v>
      </c>
      <c r="D403">
        <v>991</v>
      </c>
      <c r="E403">
        <v>400</v>
      </c>
      <c r="F403">
        <v>4595</v>
      </c>
      <c r="G403">
        <v>2936</v>
      </c>
      <c r="H403">
        <v>400</v>
      </c>
      <c r="I403">
        <v>8280</v>
      </c>
      <c r="J403">
        <v>5248</v>
      </c>
      <c r="K403">
        <v>400</v>
      </c>
      <c r="L403">
        <v>10255</v>
      </c>
      <c r="M403">
        <v>6027</v>
      </c>
      <c r="N403">
        <v>400</v>
      </c>
      <c r="O403">
        <v>10795</v>
      </c>
      <c r="P403">
        <v>5585</v>
      </c>
      <c r="R403" s="7">
        <v>400</v>
      </c>
      <c r="S403" t="b">
        <f>OR(Tabla19[[#This Row],[Tiempo_lineal (ns)]]&gt;$C$508,Tabla19[[#This Row],[Tiempo_lineal (ns)]]&lt;$C$509)</f>
        <v>0</v>
      </c>
      <c r="T403" t="b">
        <f>OR(Tabla19[[#This Row],[Tiempo_normal (ns)]]&gt;$D$508,Tabla19[[#This Row],[Tiempo_normal (ns)]]&lt;$D$509)</f>
        <v>0</v>
      </c>
      <c r="U403" s="7">
        <v>400</v>
      </c>
      <c r="V403" t="b">
        <f>OR(Tabla310[[#This Row],[Tiempo_lineal (ns)]]&gt;$F$508,Tabla310[[#This Row],[Tiempo_lineal (ns)]]&lt;$F$509)</f>
        <v>0</v>
      </c>
      <c r="W403" t="b">
        <f>OR(Tabla310[[#This Row],[Tiempo_normal (ns)]]&gt;$G$508,Tabla310[[#This Row],[Tiempo_normal (ns)]]&lt;$G$509)</f>
        <v>0</v>
      </c>
      <c r="X403" s="7">
        <v>400</v>
      </c>
      <c r="Y403" t="b">
        <f>OR(Tabla411[[#This Row],[Tiempo_lineal (ns)]]&gt;$I$508,Tabla411[[#This Row],[Tiempo_lineal (ns)]]&lt;$I$509)</f>
        <v>0</v>
      </c>
      <c r="Z403" t="b">
        <f>OR(Tabla411[[#This Row],[Tiempo_normal (ns)]]&gt;$J$508,Tabla411[[#This Row],[Tiempo_normal (ns)]]&lt;$J$509)</f>
        <v>0</v>
      </c>
      <c r="AA403" s="7">
        <v>400</v>
      </c>
      <c r="AB403" t="b">
        <f>OR(Tabla512[[#This Row],[Tiempo_lineal (ns)]]&gt;$L$508,Tabla512[[#This Row],[Tiempo_lineal (ns)]]&lt;$L$509)</f>
        <v>0</v>
      </c>
      <c r="AC403" t="b">
        <f>OR(Tabla512[[#This Row],[Tiempo_normal (ns)]]&gt;$M$508,Tabla512[[#This Row],[Tiempo_normal (ns)]]&lt;$M$509)</f>
        <v>0</v>
      </c>
      <c r="AD403" s="7">
        <v>400</v>
      </c>
      <c r="AE403" t="b">
        <f>OR(Tabla613[[#This Row],[Tiempo_lineal (ns)]]&gt;$O$508,Tabla613[[#This Row],[Tiempo_lineal (ns)]]&lt;$O$509)</f>
        <v>0</v>
      </c>
      <c r="AF403" s="6" t="b">
        <f>OR(Tabla613[[#This Row],[Tiempo_normal (ns)]]&gt;$P$508,Tabla613[[#This Row],[Tiempo_normal (ns)]]&lt;$P$509)</f>
        <v>0</v>
      </c>
    </row>
    <row r="404" spans="2:32" x14ac:dyDescent="0.3">
      <c r="B404">
        <v>401</v>
      </c>
      <c r="C404">
        <v>3346</v>
      </c>
      <c r="D404">
        <v>1275</v>
      </c>
      <c r="E404">
        <v>401</v>
      </c>
      <c r="F404">
        <v>4615</v>
      </c>
      <c r="G404">
        <v>1999</v>
      </c>
      <c r="H404">
        <v>401</v>
      </c>
      <c r="I404">
        <v>6685</v>
      </c>
      <c r="J404">
        <v>6429</v>
      </c>
      <c r="K404">
        <v>401</v>
      </c>
      <c r="L404">
        <v>13441</v>
      </c>
      <c r="M404">
        <v>6332</v>
      </c>
      <c r="N404">
        <v>401</v>
      </c>
      <c r="O404">
        <v>14123</v>
      </c>
      <c r="P404">
        <v>7483</v>
      </c>
      <c r="R404" s="5">
        <v>401</v>
      </c>
      <c r="S404" t="b">
        <f>OR(Tabla19[[#This Row],[Tiempo_lineal (ns)]]&gt;$C$508,Tabla19[[#This Row],[Tiempo_lineal (ns)]]&lt;$C$509)</f>
        <v>0</v>
      </c>
      <c r="T404" t="b">
        <f>OR(Tabla19[[#This Row],[Tiempo_normal (ns)]]&gt;$D$508,Tabla19[[#This Row],[Tiempo_normal (ns)]]&lt;$D$509)</f>
        <v>0</v>
      </c>
      <c r="U404" s="5">
        <v>401</v>
      </c>
      <c r="V404" t="b">
        <f>OR(Tabla310[[#This Row],[Tiempo_lineal (ns)]]&gt;$F$508,Tabla310[[#This Row],[Tiempo_lineal (ns)]]&lt;$F$509)</f>
        <v>0</v>
      </c>
      <c r="W404" t="b">
        <f>OR(Tabla310[[#This Row],[Tiempo_normal (ns)]]&gt;$G$508,Tabla310[[#This Row],[Tiempo_normal (ns)]]&lt;$G$509)</f>
        <v>0</v>
      </c>
      <c r="X404" s="5">
        <v>401</v>
      </c>
      <c r="Y404" t="b">
        <f>OR(Tabla411[[#This Row],[Tiempo_lineal (ns)]]&gt;$I$508,Tabla411[[#This Row],[Tiempo_lineal (ns)]]&lt;$I$509)</f>
        <v>0</v>
      </c>
      <c r="Z404" t="b">
        <f>OR(Tabla411[[#This Row],[Tiempo_normal (ns)]]&gt;$J$508,Tabla411[[#This Row],[Tiempo_normal (ns)]]&lt;$J$509)</f>
        <v>0</v>
      </c>
      <c r="AA404" s="5">
        <v>401</v>
      </c>
      <c r="AB404" t="b">
        <f>OR(Tabla512[[#This Row],[Tiempo_lineal (ns)]]&gt;$L$508,Tabla512[[#This Row],[Tiempo_lineal (ns)]]&lt;$L$509)</f>
        <v>0</v>
      </c>
      <c r="AC404" t="b">
        <f>OR(Tabla512[[#This Row],[Tiempo_normal (ns)]]&gt;$M$508,Tabla512[[#This Row],[Tiempo_normal (ns)]]&lt;$M$509)</f>
        <v>0</v>
      </c>
      <c r="AD404" s="5">
        <v>401</v>
      </c>
      <c r="AE404" t="b">
        <f>OR(Tabla613[[#This Row],[Tiempo_lineal (ns)]]&gt;$O$508,Tabla613[[#This Row],[Tiempo_lineal (ns)]]&lt;$O$509)</f>
        <v>0</v>
      </c>
      <c r="AF404" s="6" t="b">
        <f>OR(Tabla613[[#This Row],[Tiempo_normal (ns)]]&gt;$P$508,Tabla613[[#This Row],[Tiempo_normal (ns)]]&lt;$P$509)</f>
        <v>0</v>
      </c>
    </row>
    <row r="405" spans="2:32" x14ac:dyDescent="0.3">
      <c r="B405">
        <v>402</v>
      </c>
      <c r="C405">
        <v>3396</v>
      </c>
      <c r="D405">
        <v>1261</v>
      </c>
      <c r="E405">
        <v>402</v>
      </c>
      <c r="F405">
        <v>4323</v>
      </c>
      <c r="G405">
        <v>2356</v>
      </c>
      <c r="H405">
        <v>402</v>
      </c>
      <c r="I405">
        <v>7463</v>
      </c>
      <c r="J405">
        <v>5988</v>
      </c>
      <c r="K405">
        <v>402</v>
      </c>
      <c r="L405">
        <v>10626</v>
      </c>
      <c r="M405">
        <v>5459</v>
      </c>
      <c r="N405">
        <v>402</v>
      </c>
      <c r="O405">
        <v>10744</v>
      </c>
      <c r="P405">
        <v>6597</v>
      </c>
      <c r="R405" s="7">
        <v>402</v>
      </c>
      <c r="S405" t="b">
        <f>OR(Tabla19[[#This Row],[Tiempo_lineal (ns)]]&gt;$C$508,Tabla19[[#This Row],[Tiempo_lineal (ns)]]&lt;$C$509)</f>
        <v>0</v>
      </c>
      <c r="T405" t="b">
        <f>OR(Tabla19[[#This Row],[Tiempo_normal (ns)]]&gt;$D$508,Tabla19[[#This Row],[Tiempo_normal (ns)]]&lt;$D$509)</f>
        <v>0</v>
      </c>
      <c r="U405" s="7">
        <v>402</v>
      </c>
      <c r="V405" t="b">
        <f>OR(Tabla310[[#This Row],[Tiempo_lineal (ns)]]&gt;$F$508,Tabla310[[#This Row],[Tiempo_lineal (ns)]]&lt;$F$509)</f>
        <v>0</v>
      </c>
      <c r="W405" t="b">
        <f>OR(Tabla310[[#This Row],[Tiempo_normal (ns)]]&gt;$G$508,Tabla310[[#This Row],[Tiempo_normal (ns)]]&lt;$G$509)</f>
        <v>0</v>
      </c>
      <c r="X405" s="7">
        <v>402</v>
      </c>
      <c r="Y405" t="b">
        <f>OR(Tabla411[[#This Row],[Tiempo_lineal (ns)]]&gt;$I$508,Tabla411[[#This Row],[Tiempo_lineal (ns)]]&lt;$I$509)</f>
        <v>0</v>
      </c>
      <c r="Z405" t="b">
        <f>OR(Tabla411[[#This Row],[Tiempo_normal (ns)]]&gt;$J$508,Tabla411[[#This Row],[Tiempo_normal (ns)]]&lt;$J$509)</f>
        <v>0</v>
      </c>
      <c r="AA405" s="7">
        <v>402</v>
      </c>
      <c r="AB405" t="b">
        <f>OR(Tabla512[[#This Row],[Tiempo_lineal (ns)]]&gt;$L$508,Tabla512[[#This Row],[Tiempo_lineal (ns)]]&lt;$L$509)</f>
        <v>0</v>
      </c>
      <c r="AC405" t="b">
        <f>OR(Tabla512[[#This Row],[Tiempo_normal (ns)]]&gt;$M$508,Tabla512[[#This Row],[Tiempo_normal (ns)]]&lt;$M$509)</f>
        <v>0</v>
      </c>
      <c r="AD405" s="7">
        <v>402</v>
      </c>
      <c r="AE405" t="b">
        <f>OR(Tabla613[[#This Row],[Tiempo_lineal (ns)]]&gt;$O$508,Tabla613[[#This Row],[Tiempo_lineal (ns)]]&lt;$O$509)</f>
        <v>0</v>
      </c>
      <c r="AF405" s="6" t="b">
        <f>OR(Tabla613[[#This Row],[Tiempo_normal (ns)]]&gt;$P$508,Tabla613[[#This Row],[Tiempo_normal (ns)]]&lt;$P$509)</f>
        <v>0</v>
      </c>
    </row>
    <row r="406" spans="2:32" x14ac:dyDescent="0.3">
      <c r="B406">
        <v>403</v>
      </c>
      <c r="C406">
        <v>3353</v>
      </c>
      <c r="D406">
        <v>814</v>
      </c>
      <c r="E406">
        <v>403</v>
      </c>
      <c r="F406">
        <v>4147</v>
      </c>
      <c r="G406">
        <v>3155</v>
      </c>
      <c r="H406">
        <v>403</v>
      </c>
      <c r="I406">
        <v>5504</v>
      </c>
      <c r="J406">
        <v>4891</v>
      </c>
      <c r="K406">
        <v>403</v>
      </c>
      <c r="L406">
        <v>12750</v>
      </c>
      <c r="M406">
        <v>6768</v>
      </c>
      <c r="N406">
        <v>403</v>
      </c>
      <c r="O406">
        <v>9277</v>
      </c>
      <c r="P406">
        <v>6199</v>
      </c>
      <c r="R406" s="5">
        <v>403</v>
      </c>
      <c r="S406" t="b">
        <f>OR(Tabla19[[#This Row],[Tiempo_lineal (ns)]]&gt;$C$508,Tabla19[[#This Row],[Tiempo_lineal (ns)]]&lt;$C$509)</f>
        <v>0</v>
      </c>
      <c r="T406" t="b">
        <f>OR(Tabla19[[#This Row],[Tiempo_normal (ns)]]&gt;$D$508,Tabla19[[#This Row],[Tiempo_normal (ns)]]&lt;$D$509)</f>
        <v>0</v>
      </c>
      <c r="U406" s="5">
        <v>403</v>
      </c>
      <c r="V406" t="b">
        <f>OR(Tabla310[[#This Row],[Tiempo_lineal (ns)]]&gt;$F$508,Tabla310[[#This Row],[Tiempo_lineal (ns)]]&lt;$F$509)</f>
        <v>0</v>
      </c>
      <c r="W406" t="b">
        <f>OR(Tabla310[[#This Row],[Tiempo_normal (ns)]]&gt;$G$508,Tabla310[[#This Row],[Tiempo_normal (ns)]]&lt;$G$509)</f>
        <v>0</v>
      </c>
      <c r="X406" s="5">
        <v>403</v>
      </c>
      <c r="Y406" t="b">
        <f>OR(Tabla411[[#This Row],[Tiempo_lineal (ns)]]&gt;$I$508,Tabla411[[#This Row],[Tiempo_lineal (ns)]]&lt;$I$509)</f>
        <v>0</v>
      </c>
      <c r="Z406" t="b">
        <f>OR(Tabla411[[#This Row],[Tiempo_normal (ns)]]&gt;$J$508,Tabla411[[#This Row],[Tiempo_normal (ns)]]&lt;$J$509)</f>
        <v>0</v>
      </c>
      <c r="AA406" s="5">
        <v>403</v>
      </c>
      <c r="AB406" t="b">
        <f>OR(Tabla512[[#This Row],[Tiempo_lineal (ns)]]&gt;$L$508,Tabla512[[#This Row],[Tiempo_lineal (ns)]]&lt;$L$509)</f>
        <v>0</v>
      </c>
      <c r="AC406" t="b">
        <f>OR(Tabla512[[#This Row],[Tiempo_normal (ns)]]&gt;$M$508,Tabla512[[#This Row],[Tiempo_normal (ns)]]&lt;$M$509)</f>
        <v>0</v>
      </c>
      <c r="AD406" s="5">
        <v>403</v>
      </c>
      <c r="AE406" t="b">
        <f>OR(Tabla613[[#This Row],[Tiempo_lineal (ns)]]&gt;$O$508,Tabla613[[#This Row],[Tiempo_lineal (ns)]]&lt;$O$509)</f>
        <v>0</v>
      </c>
      <c r="AF406" s="6" t="b">
        <f>OR(Tabla613[[#This Row],[Tiempo_normal (ns)]]&gt;$P$508,Tabla613[[#This Row],[Tiempo_normal (ns)]]&lt;$P$509)</f>
        <v>0</v>
      </c>
    </row>
    <row r="407" spans="2:32" x14ac:dyDescent="0.3">
      <c r="B407">
        <v>404</v>
      </c>
      <c r="C407">
        <v>3240</v>
      </c>
      <c r="D407">
        <v>1214</v>
      </c>
      <c r="E407">
        <v>404</v>
      </c>
      <c r="F407">
        <v>4571</v>
      </c>
      <c r="G407">
        <v>3006</v>
      </c>
      <c r="H407">
        <v>404</v>
      </c>
      <c r="I407">
        <v>7112</v>
      </c>
      <c r="J407">
        <v>3675</v>
      </c>
      <c r="K407">
        <v>404</v>
      </c>
      <c r="L407">
        <v>12672</v>
      </c>
      <c r="M407">
        <v>10657</v>
      </c>
      <c r="N407">
        <v>404</v>
      </c>
      <c r="O407">
        <v>9774</v>
      </c>
      <c r="P407">
        <v>6341</v>
      </c>
      <c r="R407" s="7">
        <v>404</v>
      </c>
      <c r="S407" t="b">
        <f>OR(Tabla19[[#This Row],[Tiempo_lineal (ns)]]&gt;$C$508,Tabla19[[#This Row],[Tiempo_lineal (ns)]]&lt;$C$509)</f>
        <v>0</v>
      </c>
      <c r="T407" t="b">
        <f>OR(Tabla19[[#This Row],[Tiempo_normal (ns)]]&gt;$D$508,Tabla19[[#This Row],[Tiempo_normal (ns)]]&lt;$D$509)</f>
        <v>0</v>
      </c>
      <c r="U407" s="7">
        <v>404</v>
      </c>
      <c r="V407" t="b">
        <f>OR(Tabla310[[#This Row],[Tiempo_lineal (ns)]]&gt;$F$508,Tabla310[[#This Row],[Tiempo_lineal (ns)]]&lt;$F$509)</f>
        <v>0</v>
      </c>
      <c r="W407" t="b">
        <f>OR(Tabla310[[#This Row],[Tiempo_normal (ns)]]&gt;$G$508,Tabla310[[#This Row],[Tiempo_normal (ns)]]&lt;$G$509)</f>
        <v>0</v>
      </c>
      <c r="X407" s="7">
        <v>404</v>
      </c>
      <c r="Y407" t="b">
        <f>OR(Tabla411[[#This Row],[Tiempo_lineal (ns)]]&gt;$I$508,Tabla411[[#This Row],[Tiempo_lineal (ns)]]&lt;$I$509)</f>
        <v>0</v>
      </c>
      <c r="Z407" t="b">
        <f>OR(Tabla411[[#This Row],[Tiempo_normal (ns)]]&gt;$J$508,Tabla411[[#This Row],[Tiempo_normal (ns)]]&lt;$J$509)</f>
        <v>0</v>
      </c>
      <c r="AA407" s="7">
        <v>404</v>
      </c>
      <c r="AB407" t="b">
        <f>OR(Tabla512[[#This Row],[Tiempo_lineal (ns)]]&gt;$L$508,Tabla512[[#This Row],[Tiempo_lineal (ns)]]&lt;$L$509)</f>
        <v>0</v>
      </c>
      <c r="AC407" t="b">
        <f>OR(Tabla512[[#This Row],[Tiempo_normal (ns)]]&gt;$M$508,Tabla512[[#This Row],[Tiempo_normal (ns)]]&lt;$M$509)</f>
        <v>0</v>
      </c>
      <c r="AD407" s="7">
        <v>404</v>
      </c>
      <c r="AE407" t="b">
        <f>OR(Tabla613[[#This Row],[Tiempo_lineal (ns)]]&gt;$O$508,Tabla613[[#This Row],[Tiempo_lineal (ns)]]&lt;$O$509)</f>
        <v>0</v>
      </c>
      <c r="AF407" s="6" t="b">
        <f>OR(Tabla613[[#This Row],[Tiempo_normal (ns)]]&gt;$P$508,Tabla613[[#This Row],[Tiempo_normal (ns)]]&lt;$P$509)</f>
        <v>0</v>
      </c>
    </row>
    <row r="408" spans="2:32" x14ac:dyDescent="0.3">
      <c r="B408">
        <v>405</v>
      </c>
      <c r="C408">
        <v>2723</v>
      </c>
      <c r="D408">
        <v>1098</v>
      </c>
      <c r="E408">
        <v>405</v>
      </c>
      <c r="F408">
        <v>7152</v>
      </c>
      <c r="G408">
        <v>2912</v>
      </c>
      <c r="H408">
        <v>405</v>
      </c>
      <c r="I408">
        <v>6694</v>
      </c>
      <c r="J408">
        <v>4541</v>
      </c>
      <c r="K408">
        <v>405</v>
      </c>
      <c r="L408">
        <v>11686</v>
      </c>
      <c r="M408">
        <v>6780</v>
      </c>
      <c r="N408">
        <v>405</v>
      </c>
      <c r="O408">
        <v>10293</v>
      </c>
      <c r="P408">
        <v>7009</v>
      </c>
      <c r="R408" s="5">
        <v>405</v>
      </c>
      <c r="S408" t="b">
        <f>OR(Tabla19[[#This Row],[Tiempo_lineal (ns)]]&gt;$C$508,Tabla19[[#This Row],[Tiempo_lineal (ns)]]&lt;$C$509)</f>
        <v>0</v>
      </c>
      <c r="T408" t="b">
        <f>OR(Tabla19[[#This Row],[Tiempo_normal (ns)]]&gt;$D$508,Tabla19[[#This Row],[Tiempo_normal (ns)]]&lt;$D$509)</f>
        <v>0</v>
      </c>
      <c r="U408" s="5">
        <v>405</v>
      </c>
      <c r="V408" t="b">
        <f>OR(Tabla310[[#This Row],[Tiempo_lineal (ns)]]&gt;$F$508,Tabla310[[#This Row],[Tiempo_lineal (ns)]]&lt;$F$509)</f>
        <v>0</v>
      </c>
      <c r="W408" t="b">
        <f>OR(Tabla310[[#This Row],[Tiempo_normal (ns)]]&gt;$G$508,Tabla310[[#This Row],[Tiempo_normal (ns)]]&lt;$G$509)</f>
        <v>0</v>
      </c>
      <c r="X408" s="5">
        <v>405</v>
      </c>
      <c r="Y408" t="b">
        <f>OR(Tabla411[[#This Row],[Tiempo_lineal (ns)]]&gt;$I$508,Tabla411[[#This Row],[Tiempo_lineal (ns)]]&lt;$I$509)</f>
        <v>0</v>
      </c>
      <c r="Z408" t="b">
        <f>OR(Tabla411[[#This Row],[Tiempo_normal (ns)]]&gt;$J$508,Tabla411[[#This Row],[Tiempo_normal (ns)]]&lt;$J$509)</f>
        <v>0</v>
      </c>
      <c r="AA408" s="5">
        <v>405</v>
      </c>
      <c r="AB408" t="b">
        <f>OR(Tabla512[[#This Row],[Tiempo_lineal (ns)]]&gt;$L$508,Tabla512[[#This Row],[Tiempo_lineal (ns)]]&lt;$L$509)</f>
        <v>0</v>
      </c>
      <c r="AC408" t="b">
        <f>OR(Tabla512[[#This Row],[Tiempo_normal (ns)]]&gt;$M$508,Tabla512[[#This Row],[Tiempo_normal (ns)]]&lt;$M$509)</f>
        <v>0</v>
      </c>
      <c r="AD408" s="5">
        <v>405</v>
      </c>
      <c r="AE408" t="b">
        <f>OR(Tabla613[[#This Row],[Tiempo_lineal (ns)]]&gt;$O$508,Tabla613[[#This Row],[Tiempo_lineal (ns)]]&lt;$O$509)</f>
        <v>0</v>
      </c>
      <c r="AF408" s="6" t="b">
        <f>OR(Tabla613[[#This Row],[Tiempo_normal (ns)]]&gt;$P$508,Tabla613[[#This Row],[Tiempo_normal (ns)]]&lt;$P$509)</f>
        <v>0</v>
      </c>
    </row>
    <row r="409" spans="2:32" x14ac:dyDescent="0.3">
      <c r="B409">
        <v>406</v>
      </c>
      <c r="C409">
        <v>2999</v>
      </c>
      <c r="D409">
        <v>1677</v>
      </c>
      <c r="E409">
        <v>406</v>
      </c>
      <c r="F409">
        <v>4942</v>
      </c>
      <c r="G409">
        <v>5354</v>
      </c>
      <c r="H409">
        <v>406</v>
      </c>
      <c r="I409">
        <v>7692</v>
      </c>
      <c r="J409">
        <v>4363</v>
      </c>
      <c r="K409">
        <v>406</v>
      </c>
      <c r="L409">
        <v>10982</v>
      </c>
      <c r="M409">
        <v>8186</v>
      </c>
      <c r="N409">
        <v>406</v>
      </c>
      <c r="O409">
        <v>9179</v>
      </c>
      <c r="P409">
        <v>9075</v>
      </c>
      <c r="R409" s="7">
        <v>406</v>
      </c>
      <c r="S409" t="b">
        <f>OR(Tabla19[[#This Row],[Tiempo_lineal (ns)]]&gt;$C$508,Tabla19[[#This Row],[Tiempo_lineal (ns)]]&lt;$C$509)</f>
        <v>0</v>
      </c>
      <c r="T409" t="b">
        <f>OR(Tabla19[[#This Row],[Tiempo_normal (ns)]]&gt;$D$508,Tabla19[[#This Row],[Tiempo_normal (ns)]]&lt;$D$509)</f>
        <v>0</v>
      </c>
      <c r="U409" s="7">
        <v>406</v>
      </c>
      <c r="V409" t="b">
        <f>OR(Tabla310[[#This Row],[Tiempo_lineal (ns)]]&gt;$F$508,Tabla310[[#This Row],[Tiempo_lineal (ns)]]&lt;$F$509)</f>
        <v>0</v>
      </c>
      <c r="W409" t="b">
        <f>OR(Tabla310[[#This Row],[Tiempo_normal (ns)]]&gt;$G$508,Tabla310[[#This Row],[Tiempo_normal (ns)]]&lt;$G$509)</f>
        <v>0</v>
      </c>
      <c r="X409" s="7">
        <v>406</v>
      </c>
      <c r="Y409" t="b">
        <f>OR(Tabla411[[#This Row],[Tiempo_lineal (ns)]]&gt;$I$508,Tabla411[[#This Row],[Tiempo_lineal (ns)]]&lt;$I$509)</f>
        <v>0</v>
      </c>
      <c r="Z409" t="b">
        <f>OR(Tabla411[[#This Row],[Tiempo_normal (ns)]]&gt;$J$508,Tabla411[[#This Row],[Tiempo_normal (ns)]]&lt;$J$509)</f>
        <v>0</v>
      </c>
      <c r="AA409" s="7">
        <v>406</v>
      </c>
      <c r="AB409" t="b">
        <f>OR(Tabla512[[#This Row],[Tiempo_lineal (ns)]]&gt;$L$508,Tabla512[[#This Row],[Tiempo_lineal (ns)]]&lt;$L$509)</f>
        <v>0</v>
      </c>
      <c r="AC409" t="b">
        <f>OR(Tabla512[[#This Row],[Tiempo_normal (ns)]]&gt;$M$508,Tabla512[[#This Row],[Tiempo_normal (ns)]]&lt;$M$509)</f>
        <v>0</v>
      </c>
      <c r="AD409" s="7">
        <v>406</v>
      </c>
      <c r="AE409" t="b">
        <f>OR(Tabla613[[#This Row],[Tiempo_lineal (ns)]]&gt;$O$508,Tabla613[[#This Row],[Tiempo_lineal (ns)]]&lt;$O$509)</f>
        <v>0</v>
      </c>
      <c r="AF409" s="6" t="b">
        <f>OR(Tabla613[[#This Row],[Tiempo_normal (ns)]]&gt;$P$508,Tabla613[[#This Row],[Tiempo_normal (ns)]]&lt;$P$509)</f>
        <v>0</v>
      </c>
    </row>
    <row r="410" spans="2:32" x14ac:dyDescent="0.3">
      <c r="B410">
        <v>407</v>
      </c>
      <c r="C410">
        <v>2808</v>
      </c>
      <c r="D410">
        <v>1060</v>
      </c>
      <c r="E410">
        <v>407</v>
      </c>
      <c r="F410">
        <v>6975</v>
      </c>
      <c r="G410">
        <v>3561</v>
      </c>
      <c r="H410">
        <v>407</v>
      </c>
      <c r="I410">
        <v>7458</v>
      </c>
      <c r="J410">
        <v>4285</v>
      </c>
      <c r="K410">
        <v>407</v>
      </c>
      <c r="L410">
        <v>10818</v>
      </c>
      <c r="M410">
        <v>8344</v>
      </c>
      <c r="N410">
        <v>407</v>
      </c>
      <c r="O410">
        <v>8697</v>
      </c>
      <c r="P410">
        <v>17745</v>
      </c>
      <c r="R410" s="5">
        <v>407</v>
      </c>
      <c r="S410" t="b">
        <f>OR(Tabla19[[#This Row],[Tiempo_lineal (ns)]]&gt;$C$508,Tabla19[[#This Row],[Tiempo_lineal (ns)]]&lt;$C$509)</f>
        <v>0</v>
      </c>
      <c r="T410" t="b">
        <f>OR(Tabla19[[#This Row],[Tiempo_normal (ns)]]&gt;$D$508,Tabla19[[#This Row],[Tiempo_normal (ns)]]&lt;$D$509)</f>
        <v>0</v>
      </c>
      <c r="U410" s="5">
        <v>407</v>
      </c>
      <c r="V410" t="b">
        <f>OR(Tabla310[[#This Row],[Tiempo_lineal (ns)]]&gt;$F$508,Tabla310[[#This Row],[Tiempo_lineal (ns)]]&lt;$F$509)</f>
        <v>0</v>
      </c>
      <c r="W410" t="b">
        <f>OR(Tabla310[[#This Row],[Tiempo_normal (ns)]]&gt;$G$508,Tabla310[[#This Row],[Tiempo_normal (ns)]]&lt;$G$509)</f>
        <v>0</v>
      </c>
      <c r="X410" s="5">
        <v>407</v>
      </c>
      <c r="Y410" t="b">
        <f>OR(Tabla411[[#This Row],[Tiempo_lineal (ns)]]&gt;$I$508,Tabla411[[#This Row],[Tiempo_lineal (ns)]]&lt;$I$509)</f>
        <v>0</v>
      </c>
      <c r="Z410" t="b">
        <f>OR(Tabla411[[#This Row],[Tiempo_normal (ns)]]&gt;$J$508,Tabla411[[#This Row],[Tiempo_normal (ns)]]&lt;$J$509)</f>
        <v>0</v>
      </c>
      <c r="AA410" s="5">
        <v>407</v>
      </c>
      <c r="AB410" t="b">
        <f>OR(Tabla512[[#This Row],[Tiempo_lineal (ns)]]&gt;$L$508,Tabla512[[#This Row],[Tiempo_lineal (ns)]]&lt;$L$509)</f>
        <v>0</v>
      </c>
      <c r="AC410" t="b">
        <f>OR(Tabla512[[#This Row],[Tiempo_normal (ns)]]&gt;$M$508,Tabla512[[#This Row],[Tiempo_normal (ns)]]&lt;$M$509)</f>
        <v>0</v>
      </c>
      <c r="AD410" s="5">
        <v>407</v>
      </c>
      <c r="AE410" t="b">
        <f>OR(Tabla613[[#This Row],[Tiempo_lineal (ns)]]&gt;$O$508,Tabla613[[#This Row],[Tiempo_lineal (ns)]]&lt;$O$509)</f>
        <v>0</v>
      </c>
      <c r="AF410" s="6" t="b">
        <f>OR(Tabla613[[#This Row],[Tiempo_normal (ns)]]&gt;$P$508,Tabla613[[#This Row],[Tiempo_normal (ns)]]&lt;$P$509)</f>
        <v>1</v>
      </c>
    </row>
    <row r="411" spans="2:32" x14ac:dyDescent="0.3">
      <c r="B411">
        <v>408</v>
      </c>
      <c r="C411">
        <v>2768</v>
      </c>
      <c r="D411">
        <v>1216</v>
      </c>
      <c r="E411">
        <v>408</v>
      </c>
      <c r="F411">
        <v>4790</v>
      </c>
      <c r="G411">
        <v>2258</v>
      </c>
      <c r="H411">
        <v>408</v>
      </c>
      <c r="I411">
        <v>6746</v>
      </c>
      <c r="J411">
        <v>4449</v>
      </c>
      <c r="K411">
        <v>408</v>
      </c>
      <c r="L411">
        <v>9412</v>
      </c>
      <c r="M411">
        <v>6284</v>
      </c>
      <c r="N411">
        <v>408</v>
      </c>
      <c r="O411">
        <v>10559</v>
      </c>
      <c r="P411">
        <v>7333</v>
      </c>
      <c r="R411" s="7">
        <v>408</v>
      </c>
      <c r="S411" t="b">
        <f>OR(Tabla19[[#This Row],[Tiempo_lineal (ns)]]&gt;$C$508,Tabla19[[#This Row],[Tiempo_lineal (ns)]]&lt;$C$509)</f>
        <v>0</v>
      </c>
      <c r="T411" t="b">
        <f>OR(Tabla19[[#This Row],[Tiempo_normal (ns)]]&gt;$D$508,Tabla19[[#This Row],[Tiempo_normal (ns)]]&lt;$D$509)</f>
        <v>0</v>
      </c>
      <c r="U411" s="7">
        <v>408</v>
      </c>
      <c r="V411" t="b">
        <f>OR(Tabla310[[#This Row],[Tiempo_lineal (ns)]]&gt;$F$508,Tabla310[[#This Row],[Tiempo_lineal (ns)]]&lt;$F$509)</f>
        <v>0</v>
      </c>
      <c r="W411" t="b">
        <f>OR(Tabla310[[#This Row],[Tiempo_normal (ns)]]&gt;$G$508,Tabla310[[#This Row],[Tiempo_normal (ns)]]&lt;$G$509)</f>
        <v>0</v>
      </c>
      <c r="X411" s="7">
        <v>408</v>
      </c>
      <c r="Y411" t="b">
        <f>OR(Tabla411[[#This Row],[Tiempo_lineal (ns)]]&gt;$I$508,Tabla411[[#This Row],[Tiempo_lineal (ns)]]&lt;$I$509)</f>
        <v>0</v>
      </c>
      <c r="Z411" t="b">
        <f>OR(Tabla411[[#This Row],[Tiempo_normal (ns)]]&gt;$J$508,Tabla411[[#This Row],[Tiempo_normal (ns)]]&lt;$J$509)</f>
        <v>0</v>
      </c>
      <c r="AA411" s="7">
        <v>408</v>
      </c>
      <c r="AB411" t="b">
        <f>OR(Tabla512[[#This Row],[Tiempo_lineal (ns)]]&gt;$L$508,Tabla512[[#This Row],[Tiempo_lineal (ns)]]&lt;$L$509)</f>
        <v>0</v>
      </c>
      <c r="AC411" t="b">
        <f>OR(Tabla512[[#This Row],[Tiempo_normal (ns)]]&gt;$M$508,Tabla512[[#This Row],[Tiempo_normal (ns)]]&lt;$M$509)</f>
        <v>0</v>
      </c>
      <c r="AD411" s="7">
        <v>408</v>
      </c>
      <c r="AE411" t="b">
        <f>OR(Tabla613[[#This Row],[Tiempo_lineal (ns)]]&gt;$O$508,Tabla613[[#This Row],[Tiempo_lineal (ns)]]&lt;$O$509)</f>
        <v>0</v>
      </c>
      <c r="AF411" s="6" t="b">
        <f>OR(Tabla613[[#This Row],[Tiempo_normal (ns)]]&gt;$P$508,Tabla613[[#This Row],[Tiempo_normal (ns)]]&lt;$P$509)</f>
        <v>0</v>
      </c>
    </row>
    <row r="412" spans="2:32" x14ac:dyDescent="0.3">
      <c r="B412">
        <v>409</v>
      </c>
      <c r="C412">
        <v>2921</v>
      </c>
      <c r="D412">
        <v>823</v>
      </c>
      <c r="E412">
        <v>409</v>
      </c>
      <c r="F412">
        <v>4879</v>
      </c>
      <c r="G412">
        <v>5253</v>
      </c>
      <c r="H412">
        <v>409</v>
      </c>
      <c r="I412">
        <v>8698</v>
      </c>
      <c r="J412">
        <v>3855</v>
      </c>
      <c r="K412">
        <v>409</v>
      </c>
      <c r="L412">
        <v>12372</v>
      </c>
      <c r="M412">
        <v>8530</v>
      </c>
      <c r="N412">
        <v>409</v>
      </c>
      <c r="O412">
        <v>12471</v>
      </c>
      <c r="P412">
        <v>6594</v>
      </c>
      <c r="R412" s="5">
        <v>409</v>
      </c>
      <c r="S412" t="b">
        <f>OR(Tabla19[[#This Row],[Tiempo_lineal (ns)]]&gt;$C$508,Tabla19[[#This Row],[Tiempo_lineal (ns)]]&lt;$C$509)</f>
        <v>0</v>
      </c>
      <c r="T412" t="b">
        <f>OR(Tabla19[[#This Row],[Tiempo_normal (ns)]]&gt;$D$508,Tabla19[[#This Row],[Tiempo_normal (ns)]]&lt;$D$509)</f>
        <v>0</v>
      </c>
      <c r="U412" s="5">
        <v>409</v>
      </c>
      <c r="V412" t="b">
        <f>OR(Tabla310[[#This Row],[Tiempo_lineal (ns)]]&gt;$F$508,Tabla310[[#This Row],[Tiempo_lineal (ns)]]&lt;$F$509)</f>
        <v>0</v>
      </c>
      <c r="W412" t="b">
        <f>OR(Tabla310[[#This Row],[Tiempo_normal (ns)]]&gt;$G$508,Tabla310[[#This Row],[Tiempo_normal (ns)]]&lt;$G$509)</f>
        <v>0</v>
      </c>
      <c r="X412" s="5">
        <v>409</v>
      </c>
      <c r="Y412" t="b">
        <f>OR(Tabla411[[#This Row],[Tiempo_lineal (ns)]]&gt;$I$508,Tabla411[[#This Row],[Tiempo_lineal (ns)]]&lt;$I$509)</f>
        <v>0</v>
      </c>
      <c r="Z412" t="b">
        <f>OR(Tabla411[[#This Row],[Tiempo_normal (ns)]]&gt;$J$508,Tabla411[[#This Row],[Tiempo_normal (ns)]]&lt;$J$509)</f>
        <v>0</v>
      </c>
      <c r="AA412" s="5">
        <v>409</v>
      </c>
      <c r="AB412" t="b">
        <f>OR(Tabla512[[#This Row],[Tiempo_lineal (ns)]]&gt;$L$508,Tabla512[[#This Row],[Tiempo_lineal (ns)]]&lt;$L$509)</f>
        <v>0</v>
      </c>
      <c r="AC412" t="b">
        <f>OR(Tabla512[[#This Row],[Tiempo_normal (ns)]]&gt;$M$508,Tabla512[[#This Row],[Tiempo_normal (ns)]]&lt;$M$509)</f>
        <v>0</v>
      </c>
      <c r="AD412" s="5">
        <v>409</v>
      </c>
      <c r="AE412" t="b">
        <f>OR(Tabla613[[#This Row],[Tiempo_lineal (ns)]]&gt;$O$508,Tabla613[[#This Row],[Tiempo_lineal (ns)]]&lt;$O$509)</f>
        <v>0</v>
      </c>
      <c r="AF412" s="6" t="b">
        <f>OR(Tabla613[[#This Row],[Tiempo_normal (ns)]]&gt;$P$508,Tabla613[[#This Row],[Tiempo_normal (ns)]]&lt;$P$509)</f>
        <v>0</v>
      </c>
    </row>
    <row r="413" spans="2:32" x14ac:dyDescent="0.3">
      <c r="B413">
        <v>410</v>
      </c>
      <c r="C413">
        <v>2975</v>
      </c>
      <c r="D413">
        <v>1109</v>
      </c>
      <c r="E413">
        <v>410</v>
      </c>
      <c r="F413">
        <v>7082</v>
      </c>
      <c r="G413">
        <v>3437</v>
      </c>
      <c r="H413">
        <v>410</v>
      </c>
      <c r="I413">
        <v>7209</v>
      </c>
      <c r="J413">
        <v>4541</v>
      </c>
      <c r="K413">
        <v>410</v>
      </c>
      <c r="L413">
        <v>10101</v>
      </c>
      <c r="M413">
        <v>9105</v>
      </c>
      <c r="N413">
        <v>410</v>
      </c>
      <c r="O413">
        <v>10197</v>
      </c>
      <c r="P413">
        <v>11335</v>
      </c>
      <c r="R413" s="7">
        <v>410</v>
      </c>
      <c r="S413" t="b">
        <f>OR(Tabla19[[#This Row],[Tiempo_lineal (ns)]]&gt;$C$508,Tabla19[[#This Row],[Tiempo_lineal (ns)]]&lt;$C$509)</f>
        <v>0</v>
      </c>
      <c r="T413" t="b">
        <f>OR(Tabla19[[#This Row],[Tiempo_normal (ns)]]&gt;$D$508,Tabla19[[#This Row],[Tiempo_normal (ns)]]&lt;$D$509)</f>
        <v>0</v>
      </c>
      <c r="U413" s="7">
        <v>410</v>
      </c>
      <c r="V413" t="b">
        <f>OR(Tabla310[[#This Row],[Tiempo_lineal (ns)]]&gt;$F$508,Tabla310[[#This Row],[Tiempo_lineal (ns)]]&lt;$F$509)</f>
        <v>0</v>
      </c>
      <c r="W413" t="b">
        <f>OR(Tabla310[[#This Row],[Tiempo_normal (ns)]]&gt;$G$508,Tabla310[[#This Row],[Tiempo_normal (ns)]]&lt;$G$509)</f>
        <v>0</v>
      </c>
      <c r="X413" s="7">
        <v>410</v>
      </c>
      <c r="Y413" t="b">
        <f>OR(Tabla411[[#This Row],[Tiempo_lineal (ns)]]&gt;$I$508,Tabla411[[#This Row],[Tiempo_lineal (ns)]]&lt;$I$509)</f>
        <v>0</v>
      </c>
      <c r="Z413" t="b">
        <f>OR(Tabla411[[#This Row],[Tiempo_normal (ns)]]&gt;$J$508,Tabla411[[#This Row],[Tiempo_normal (ns)]]&lt;$J$509)</f>
        <v>0</v>
      </c>
      <c r="AA413" s="7">
        <v>410</v>
      </c>
      <c r="AB413" t="b">
        <f>OR(Tabla512[[#This Row],[Tiempo_lineal (ns)]]&gt;$L$508,Tabla512[[#This Row],[Tiempo_lineal (ns)]]&lt;$L$509)</f>
        <v>0</v>
      </c>
      <c r="AC413" t="b">
        <f>OR(Tabla512[[#This Row],[Tiempo_normal (ns)]]&gt;$M$508,Tabla512[[#This Row],[Tiempo_normal (ns)]]&lt;$M$509)</f>
        <v>0</v>
      </c>
      <c r="AD413" s="7">
        <v>410</v>
      </c>
      <c r="AE413" t="b">
        <f>OR(Tabla613[[#This Row],[Tiempo_lineal (ns)]]&gt;$O$508,Tabla613[[#This Row],[Tiempo_lineal (ns)]]&lt;$O$509)</f>
        <v>0</v>
      </c>
      <c r="AF413" s="6" t="b">
        <f>OR(Tabla613[[#This Row],[Tiempo_normal (ns)]]&gt;$P$508,Tabla613[[#This Row],[Tiempo_normal (ns)]]&lt;$P$509)</f>
        <v>1</v>
      </c>
    </row>
    <row r="414" spans="2:32" x14ac:dyDescent="0.3">
      <c r="B414">
        <v>411</v>
      </c>
      <c r="C414">
        <v>3143</v>
      </c>
      <c r="D414">
        <v>845</v>
      </c>
      <c r="E414">
        <v>411</v>
      </c>
      <c r="F414">
        <v>4586</v>
      </c>
      <c r="G414">
        <v>2273</v>
      </c>
      <c r="H414">
        <v>411</v>
      </c>
      <c r="I414">
        <v>6351</v>
      </c>
      <c r="J414">
        <v>6371</v>
      </c>
      <c r="K414">
        <v>411</v>
      </c>
      <c r="L414">
        <v>12021</v>
      </c>
      <c r="M414">
        <v>9358</v>
      </c>
      <c r="N414">
        <v>411</v>
      </c>
      <c r="O414">
        <v>10457</v>
      </c>
      <c r="P414">
        <v>7783</v>
      </c>
      <c r="R414" s="5">
        <v>411</v>
      </c>
      <c r="S414" t="b">
        <f>OR(Tabla19[[#This Row],[Tiempo_lineal (ns)]]&gt;$C$508,Tabla19[[#This Row],[Tiempo_lineal (ns)]]&lt;$C$509)</f>
        <v>0</v>
      </c>
      <c r="T414" t="b">
        <f>OR(Tabla19[[#This Row],[Tiempo_normal (ns)]]&gt;$D$508,Tabla19[[#This Row],[Tiempo_normal (ns)]]&lt;$D$509)</f>
        <v>0</v>
      </c>
      <c r="U414" s="5">
        <v>411</v>
      </c>
      <c r="V414" t="b">
        <f>OR(Tabla310[[#This Row],[Tiempo_lineal (ns)]]&gt;$F$508,Tabla310[[#This Row],[Tiempo_lineal (ns)]]&lt;$F$509)</f>
        <v>0</v>
      </c>
      <c r="W414" t="b">
        <f>OR(Tabla310[[#This Row],[Tiempo_normal (ns)]]&gt;$G$508,Tabla310[[#This Row],[Tiempo_normal (ns)]]&lt;$G$509)</f>
        <v>0</v>
      </c>
      <c r="X414" s="5">
        <v>411</v>
      </c>
      <c r="Y414" t="b">
        <f>OR(Tabla411[[#This Row],[Tiempo_lineal (ns)]]&gt;$I$508,Tabla411[[#This Row],[Tiempo_lineal (ns)]]&lt;$I$509)</f>
        <v>0</v>
      </c>
      <c r="Z414" t="b">
        <f>OR(Tabla411[[#This Row],[Tiempo_normal (ns)]]&gt;$J$508,Tabla411[[#This Row],[Tiempo_normal (ns)]]&lt;$J$509)</f>
        <v>0</v>
      </c>
      <c r="AA414" s="5">
        <v>411</v>
      </c>
      <c r="AB414" t="b">
        <f>OR(Tabla512[[#This Row],[Tiempo_lineal (ns)]]&gt;$L$508,Tabla512[[#This Row],[Tiempo_lineal (ns)]]&lt;$L$509)</f>
        <v>0</v>
      </c>
      <c r="AC414" t="b">
        <f>OR(Tabla512[[#This Row],[Tiempo_normal (ns)]]&gt;$M$508,Tabla512[[#This Row],[Tiempo_normal (ns)]]&lt;$M$509)</f>
        <v>0</v>
      </c>
      <c r="AD414" s="5">
        <v>411</v>
      </c>
      <c r="AE414" t="b">
        <f>OR(Tabla613[[#This Row],[Tiempo_lineal (ns)]]&gt;$O$508,Tabla613[[#This Row],[Tiempo_lineal (ns)]]&lt;$O$509)</f>
        <v>0</v>
      </c>
      <c r="AF414" s="6" t="b">
        <f>OR(Tabla613[[#This Row],[Tiempo_normal (ns)]]&gt;$P$508,Tabla613[[#This Row],[Tiempo_normal (ns)]]&lt;$P$509)</f>
        <v>0</v>
      </c>
    </row>
    <row r="415" spans="2:32" x14ac:dyDescent="0.3">
      <c r="B415">
        <v>412</v>
      </c>
      <c r="C415">
        <v>2967</v>
      </c>
      <c r="D415">
        <v>701</v>
      </c>
      <c r="E415">
        <v>412</v>
      </c>
      <c r="F415">
        <v>5097</v>
      </c>
      <c r="G415">
        <v>2827</v>
      </c>
      <c r="H415">
        <v>412</v>
      </c>
      <c r="I415">
        <v>10604</v>
      </c>
      <c r="J415">
        <v>4717</v>
      </c>
      <c r="K415">
        <v>412</v>
      </c>
      <c r="L415">
        <v>21045</v>
      </c>
      <c r="M415">
        <v>6398</v>
      </c>
      <c r="N415">
        <v>412</v>
      </c>
      <c r="O415">
        <v>11526</v>
      </c>
      <c r="P415">
        <v>6517</v>
      </c>
      <c r="R415" s="7">
        <v>412</v>
      </c>
      <c r="S415" t="b">
        <f>OR(Tabla19[[#This Row],[Tiempo_lineal (ns)]]&gt;$C$508,Tabla19[[#This Row],[Tiempo_lineal (ns)]]&lt;$C$509)</f>
        <v>0</v>
      </c>
      <c r="T415" t="b">
        <f>OR(Tabla19[[#This Row],[Tiempo_normal (ns)]]&gt;$D$508,Tabla19[[#This Row],[Tiempo_normal (ns)]]&lt;$D$509)</f>
        <v>0</v>
      </c>
      <c r="U415" s="7">
        <v>412</v>
      </c>
      <c r="V415" t="b">
        <f>OR(Tabla310[[#This Row],[Tiempo_lineal (ns)]]&gt;$F$508,Tabla310[[#This Row],[Tiempo_lineal (ns)]]&lt;$F$509)</f>
        <v>0</v>
      </c>
      <c r="W415" t="b">
        <f>OR(Tabla310[[#This Row],[Tiempo_normal (ns)]]&gt;$G$508,Tabla310[[#This Row],[Tiempo_normal (ns)]]&lt;$G$509)</f>
        <v>0</v>
      </c>
      <c r="X415" s="7">
        <v>412</v>
      </c>
      <c r="Y415" t="b">
        <f>OR(Tabla411[[#This Row],[Tiempo_lineal (ns)]]&gt;$I$508,Tabla411[[#This Row],[Tiempo_lineal (ns)]]&lt;$I$509)</f>
        <v>0</v>
      </c>
      <c r="Z415" t="b">
        <f>OR(Tabla411[[#This Row],[Tiempo_normal (ns)]]&gt;$J$508,Tabla411[[#This Row],[Tiempo_normal (ns)]]&lt;$J$509)</f>
        <v>0</v>
      </c>
      <c r="AA415" s="7">
        <v>412</v>
      </c>
      <c r="AB415" t="b">
        <f>OR(Tabla512[[#This Row],[Tiempo_lineal (ns)]]&gt;$L$508,Tabla512[[#This Row],[Tiempo_lineal (ns)]]&lt;$L$509)</f>
        <v>1</v>
      </c>
      <c r="AC415" t="b">
        <f>OR(Tabla512[[#This Row],[Tiempo_normal (ns)]]&gt;$M$508,Tabla512[[#This Row],[Tiempo_normal (ns)]]&lt;$M$509)</f>
        <v>0</v>
      </c>
      <c r="AD415" s="7">
        <v>412</v>
      </c>
      <c r="AE415" t="b">
        <f>OR(Tabla613[[#This Row],[Tiempo_lineal (ns)]]&gt;$O$508,Tabla613[[#This Row],[Tiempo_lineal (ns)]]&lt;$O$509)</f>
        <v>0</v>
      </c>
      <c r="AF415" s="6" t="b">
        <f>OR(Tabla613[[#This Row],[Tiempo_normal (ns)]]&gt;$P$508,Tabla613[[#This Row],[Tiempo_normal (ns)]]&lt;$P$509)</f>
        <v>0</v>
      </c>
    </row>
    <row r="416" spans="2:32" x14ac:dyDescent="0.3">
      <c r="B416">
        <v>413</v>
      </c>
      <c r="C416">
        <v>2763</v>
      </c>
      <c r="D416">
        <v>807</v>
      </c>
      <c r="E416">
        <v>413</v>
      </c>
      <c r="F416">
        <v>4290</v>
      </c>
      <c r="G416">
        <v>3322</v>
      </c>
      <c r="H416">
        <v>413</v>
      </c>
      <c r="I416">
        <v>6179</v>
      </c>
      <c r="J416">
        <v>4076</v>
      </c>
      <c r="K416">
        <v>413</v>
      </c>
      <c r="L416">
        <v>9968</v>
      </c>
      <c r="M416">
        <v>7076</v>
      </c>
      <c r="N416">
        <v>413</v>
      </c>
      <c r="O416">
        <v>8057</v>
      </c>
      <c r="P416">
        <v>5610</v>
      </c>
      <c r="R416" s="5">
        <v>413</v>
      </c>
      <c r="S416" t="b">
        <f>OR(Tabla19[[#This Row],[Tiempo_lineal (ns)]]&gt;$C$508,Tabla19[[#This Row],[Tiempo_lineal (ns)]]&lt;$C$509)</f>
        <v>0</v>
      </c>
      <c r="T416" t="b">
        <f>OR(Tabla19[[#This Row],[Tiempo_normal (ns)]]&gt;$D$508,Tabla19[[#This Row],[Tiempo_normal (ns)]]&lt;$D$509)</f>
        <v>0</v>
      </c>
      <c r="U416" s="5">
        <v>413</v>
      </c>
      <c r="V416" t="b">
        <f>OR(Tabla310[[#This Row],[Tiempo_lineal (ns)]]&gt;$F$508,Tabla310[[#This Row],[Tiempo_lineal (ns)]]&lt;$F$509)</f>
        <v>0</v>
      </c>
      <c r="W416" t="b">
        <f>OR(Tabla310[[#This Row],[Tiempo_normal (ns)]]&gt;$G$508,Tabla310[[#This Row],[Tiempo_normal (ns)]]&lt;$G$509)</f>
        <v>0</v>
      </c>
      <c r="X416" s="5">
        <v>413</v>
      </c>
      <c r="Y416" t="b">
        <f>OR(Tabla411[[#This Row],[Tiempo_lineal (ns)]]&gt;$I$508,Tabla411[[#This Row],[Tiempo_lineal (ns)]]&lt;$I$509)</f>
        <v>0</v>
      </c>
      <c r="Z416" t="b">
        <f>OR(Tabla411[[#This Row],[Tiempo_normal (ns)]]&gt;$J$508,Tabla411[[#This Row],[Tiempo_normal (ns)]]&lt;$J$509)</f>
        <v>0</v>
      </c>
      <c r="AA416" s="5">
        <v>413</v>
      </c>
      <c r="AB416" t="b">
        <f>OR(Tabla512[[#This Row],[Tiempo_lineal (ns)]]&gt;$L$508,Tabla512[[#This Row],[Tiempo_lineal (ns)]]&lt;$L$509)</f>
        <v>0</v>
      </c>
      <c r="AC416" t="b">
        <f>OR(Tabla512[[#This Row],[Tiempo_normal (ns)]]&gt;$M$508,Tabla512[[#This Row],[Tiempo_normal (ns)]]&lt;$M$509)</f>
        <v>0</v>
      </c>
      <c r="AD416" s="5">
        <v>413</v>
      </c>
      <c r="AE416" t="b">
        <f>OR(Tabla613[[#This Row],[Tiempo_lineal (ns)]]&gt;$O$508,Tabla613[[#This Row],[Tiempo_lineal (ns)]]&lt;$O$509)</f>
        <v>0</v>
      </c>
      <c r="AF416" s="6" t="b">
        <f>OR(Tabla613[[#This Row],[Tiempo_normal (ns)]]&gt;$P$508,Tabla613[[#This Row],[Tiempo_normal (ns)]]&lt;$P$509)</f>
        <v>0</v>
      </c>
    </row>
    <row r="417" spans="2:32" x14ac:dyDescent="0.3">
      <c r="B417">
        <v>414</v>
      </c>
      <c r="C417">
        <v>3081</v>
      </c>
      <c r="D417">
        <v>1646</v>
      </c>
      <c r="E417">
        <v>414</v>
      </c>
      <c r="F417">
        <v>5613</v>
      </c>
      <c r="G417">
        <v>4401</v>
      </c>
      <c r="H417">
        <v>414</v>
      </c>
      <c r="I417">
        <v>7398</v>
      </c>
      <c r="J417">
        <v>4286</v>
      </c>
      <c r="K417">
        <v>414</v>
      </c>
      <c r="L417">
        <v>9860</v>
      </c>
      <c r="M417">
        <v>8067</v>
      </c>
      <c r="N417">
        <v>414</v>
      </c>
      <c r="O417">
        <v>12552</v>
      </c>
      <c r="P417">
        <v>7957</v>
      </c>
      <c r="R417" s="7">
        <v>414</v>
      </c>
      <c r="S417" t="b">
        <f>OR(Tabla19[[#This Row],[Tiempo_lineal (ns)]]&gt;$C$508,Tabla19[[#This Row],[Tiempo_lineal (ns)]]&lt;$C$509)</f>
        <v>0</v>
      </c>
      <c r="T417" t="b">
        <f>OR(Tabla19[[#This Row],[Tiempo_normal (ns)]]&gt;$D$508,Tabla19[[#This Row],[Tiempo_normal (ns)]]&lt;$D$509)</f>
        <v>0</v>
      </c>
      <c r="U417" s="7">
        <v>414</v>
      </c>
      <c r="V417" t="b">
        <f>OR(Tabla310[[#This Row],[Tiempo_lineal (ns)]]&gt;$F$508,Tabla310[[#This Row],[Tiempo_lineal (ns)]]&lt;$F$509)</f>
        <v>0</v>
      </c>
      <c r="W417" t="b">
        <f>OR(Tabla310[[#This Row],[Tiempo_normal (ns)]]&gt;$G$508,Tabla310[[#This Row],[Tiempo_normal (ns)]]&lt;$G$509)</f>
        <v>0</v>
      </c>
      <c r="X417" s="7">
        <v>414</v>
      </c>
      <c r="Y417" t="b">
        <f>OR(Tabla411[[#This Row],[Tiempo_lineal (ns)]]&gt;$I$508,Tabla411[[#This Row],[Tiempo_lineal (ns)]]&lt;$I$509)</f>
        <v>0</v>
      </c>
      <c r="Z417" t="b">
        <f>OR(Tabla411[[#This Row],[Tiempo_normal (ns)]]&gt;$J$508,Tabla411[[#This Row],[Tiempo_normal (ns)]]&lt;$J$509)</f>
        <v>0</v>
      </c>
      <c r="AA417" s="7">
        <v>414</v>
      </c>
      <c r="AB417" t="b">
        <f>OR(Tabla512[[#This Row],[Tiempo_lineal (ns)]]&gt;$L$508,Tabla512[[#This Row],[Tiempo_lineal (ns)]]&lt;$L$509)</f>
        <v>0</v>
      </c>
      <c r="AC417" t="b">
        <f>OR(Tabla512[[#This Row],[Tiempo_normal (ns)]]&gt;$M$508,Tabla512[[#This Row],[Tiempo_normal (ns)]]&lt;$M$509)</f>
        <v>0</v>
      </c>
      <c r="AD417" s="7">
        <v>414</v>
      </c>
      <c r="AE417" t="b">
        <f>OR(Tabla613[[#This Row],[Tiempo_lineal (ns)]]&gt;$O$508,Tabla613[[#This Row],[Tiempo_lineal (ns)]]&lt;$O$509)</f>
        <v>0</v>
      </c>
      <c r="AF417" s="6" t="b">
        <f>OR(Tabla613[[#This Row],[Tiempo_normal (ns)]]&gt;$P$508,Tabla613[[#This Row],[Tiempo_normal (ns)]]&lt;$P$509)</f>
        <v>0</v>
      </c>
    </row>
    <row r="418" spans="2:32" x14ac:dyDescent="0.3">
      <c r="B418">
        <v>415</v>
      </c>
      <c r="C418">
        <v>3880</v>
      </c>
      <c r="D418">
        <v>977</v>
      </c>
      <c r="E418">
        <v>415</v>
      </c>
      <c r="F418">
        <v>6845</v>
      </c>
      <c r="G418">
        <v>3190</v>
      </c>
      <c r="H418">
        <v>415</v>
      </c>
      <c r="I418">
        <v>10509</v>
      </c>
      <c r="J418">
        <v>3579</v>
      </c>
      <c r="K418">
        <v>415</v>
      </c>
      <c r="L418">
        <v>11188</v>
      </c>
      <c r="M418">
        <v>6255</v>
      </c>
      <c r="N418">
        <v>415</v>
      </c>
      <c r="O418">
        <v>9494</v>
      </c>
      <c r="P418">
        <v>9210</v>
      </c>
      <c r="R418" s="5">
        <v>415</v>
      </c>
      <c r="S418" t="b">
        <f>OR(Tabla19[[#This Row],[Tiempo_lineal (ns)]]&gt;$C$508,Tabla19[[#This Row],[Tiempo_lineal (ns)]]&lt;$C$509)</f>
        <v>0</v>
      </c>
      <c r="T418" t="b">
        <f>OR(Tabla19[[#This Row],[Tiempo_normal (ns)]]&gt;$D$508,Tabla19[[#This Row],[Tiempo_normal (ns)]]&lt;$D$509)</f>
        <v>0</v>
      </c>
      <c r="U418" s="5">
        <v>415</v>
      </c>
      <c r="V418" t="b">
        <f>OR(Tabla310[[#This Row],[Tiempo_lineal (ns)]]&gt;$F$508,Tabla310[[#This Row],[Tiempo_lineal (ns)]]&lt;$F$509)</f>
        <v>0</v>
      </c>
      <c r="W418" t="b">
        <f>OR(Tabla310[[#This Row],[Tiempo_normal (ns)]]&gt;$G$508,Tabla310[[#This Row],[Tiempo_normal (ns)]]&lt;$G$509)</f>
        <v>0</v>
      </c>
      <c r="X418" s="5">
        <v>415</v>
      </c>
      <c r="Y418" t="b">
        <f>OR(Tabla411[[#This Row],[Tiempo_lineal (ns)]]&gt;$I$508,Tabla411[[#This Row],[Tiempo_lineal (ns)]]&lt;$I$509)</f>
        <v>0</v>
      </c>
      <c r="Z418" t="b">
        <f>OR(Tabla411[[#This Row],[Tiempo_normal (ns)]]&gt;$J$508,Tabla411[[#This Row],[Tiempo_normal (ns)]]&lt;$J$509)</f>
        <v>0</v>
      </c>
      <c r="AA418" s="5">
        <v>415</v>
      </c>
      <c r="AB418" t="b">
        <f>OR(Tabla512[[#This Row],[Tiempo_lineal (ns)]]&gt;$L$508,Tabla512[[#This Row],[Tiempo_lineal (ns)]]&lt;$L$509)</f>
        <v>0</v>
      </c>
      <c r="AC418" t="b">
        <f>OR(Tabla512[[#This Row],[Tiempo_normal (ns)]]&gt;$M$508,Tabla512[[#This Row],[Tiempo_normal (ns)]]&lt;$M$509)</f>
        <v>0</v>
      </c>
      <c r="AD418" s="5">
        <v>415</v>
      </c>
      <c r="AE418" t="b">
        <f>OR(Tabla613[[#This Row],[Tiempo_lineal (ns)]]&gt;$O$508,Tabla613[[#This Row],[Tiempo_lineal (ns)]]&lt;$O$509)</f>
        <v>0</v>
      </c>
      <c r="AF418" s="6" t="b">
        <f>OR(Tabla613[[#This Row],[Tiempo_normal (ns)]]&gt;$P$508,Tabla613[[#This Row],[Tiempo_normal (ns)]]&lt;$P$509)</f>
        <v>0</v>
      </c>
    </row>
    <row r="419" spans="2:32" x14ac:dyDescent="0.3">
      <c r="B419">
        <v>416</v>
      </c>
      <c r="C419">
        <v>2870</v>
      </c>
      <c r="D419">
        <v>2570</v>
      </c>
      <c r="E419">
        <v>416</v>
      </c>
      <c r="F419">
        <v>5649</v>
      </c>
      <c r="G419">
        <v>3197</v>
      </c>
      <c r="H419">
        <v>416</v>
      </c>
      <c r="I419">
        <v>6101</v>
      </c>
      <c r="J419">
        <v>7119</v>
      </c>
      <c r="K419">
        <v>416</v>
      </c>
      <c r="L419">
        <v>10354</v>
      </c>
      <c r="M419">
        <v>8430</v>
      </c>
      <c r="N419">
        <v>416</v>
      </c>
      <c r="O419">
        <v>61864</v>
      </c>
      <c r="P419">
        <v>6749</v>
      </c>
      <c r="R419" s="7">
        <v>416</v>
      </c>
      <c r="S419" t="b">
        <f>OR(Tabla19[[#This Row],[Tiempo_lineal (ns)]]&gt;$C$508,Tabla19[[#This Row],[Tiempo_lineal (ns)]]&lt;$C$509)</f>
        <v>0</v>
      </c>
      <c r="T419" t="b">
        <f>OR(Tabla19[[#This Row],[Tiempo_normal (ns)]]&gt;$D$508,Tabla19[[#This Row],[Tiempo_normal (ns)]]&lt;$D$509)</f>
        <v>0</v>
      </c>
      <c r="U419" s="7">
        <v>416</v>
      </c>
      <c r="V419" t="b">
        <f>OR(Tabla310[[#This Row],[Tiempo_lineal (ns)]]&gt;$F$508,Tabla310[[#This Row],[Tiempo_lineal (ns)]]&lt;$F$509)</f>
        <v>0</v>
      </c>
      <c r="W419" t="b">
        <f>OR(Tabla310[[#This Row],[Tiempo_normal (ns)]]&gt;$G$508,Tabla310[[#This Row],[Tiempo_normal (ns)]]&lt;$G$509)</f>
        <v>0</v>
      </c>
      <c r="X419" s="7">
        <v>416</v>
      </c>
      <c r="Y419" t="b">
        <f>OR(Tabla411[[#This Row],[Tiempo_lineal (ns)]]&gt;$I$508,Tabla411[[#This Row],[Tiempo_lineal (ns)]]&lt;$I$509)</f>
        <v>0</v>
      </c>
      <c r="Z419" t="b">
        <f>OR(Tabla411[[#This Row],[Tiempo_normal (ns)]]&gt;$J$508,Tabla411[[#This Row],[Tiempo_normal (ns)]]&lt;$J$509)</f>
        <v>0</v>
      </c>
      <c r="AA419" s="7">
        <v>416</v>
      </c>
      <c r="AB419" t="b">
        <f>OR(Tabla512[[#This Row],[Tiempo_lineal (ns)]]&gt;$L$508,Tabla512[[#This Row],[Tiempo_lineal (ns)]]&lt;$L$509)</f>
        <v>0</v>
      </c>
      <c r="AC419" t="b">
        <f>OR(Tabla512[[#This Row],[Tiempo_normal (ns)]]&gt;$M$508,Tabla512[[#This Row],[Tiempo_normal (ns)]]&lt;$M$509)</f>
        <v>0</v>
      </c>
      <c r="AD419" s="7">
        <v>416</v>
      </c>
      <c r="AE419" t="b">
        <f>OR(Tabla613[[#This Row],[Tiempo_lineal (ns)]]&gt;$O$508,Tabla613[[#This Row],[Tiempo_lineal (ns)]]&lt;$O$509)</f>
        <v>1</v>
      </c>
      <c r="AF419" s="6" t="b">
        <f>OR(Tabla613[[#This Row],[Tiempo_normal (ns)]]&gt;$P$508,Tabla613[[#This Row],[Tiempo_normal (ns)]]&lt;$P$509)</f>
        <v>0</v>
      </c>
    </row>
    <row r="420" spans="2:32" x14ac:dyDescent="0.3">
      <c r="B420">
        <v>417</v>
      </c>
      <c r="C420">
        <v>2971</v>
      </c>
      <c r="D420">
        <v>1663</v>
      </c>
      <c r="E420">
        <v>417</v>
      </c>
      <c r="F420">
        <v>5431</v>
      </c>
      <c r="G420">
        <v>4980</v>
      </c>
      <c r="H420">
        <v>417</v>
      </c>
      <c r="I420">
        <v>7519</v>
      </c>
      <c r="J420">
        <v>3997</v>
      </c>
      <c r="K420">
        <v>417</v>
      </c>
      <c r="L420">
        <v>11356</v>
      </c>
      <c r="M420">
        <v>7469</v>
      </c>
      <c r="N420">
        <v>417</v>
      </c>
      <c r="O420">
        <v>11095</v>
      </c>
      <c r="P420">
        <v>7378</v>
      </c>
      <c r="R420" s="5">
        <v>417</v>
      </c>
      <c r="S420" t="b">
        <f>OR(Tabla19[[#This Row],[Tiempo_lineal (ns)]]&gt;$C$508,Tabla19[[#This Row],[Tiempo_lineal (ns)]]&lt;$C$509)</f>
        <v>0</v>
      </c>
      <c r="T420" t="b">
        <f>OR(Tabla19[[#This Row],[Tiempo_normal (ns)]]&gt;$D$508,Tabla19[[#This Row],[Tiempo_normal (ns)]]&lt;$D$509)</f>
        <v>0</v>
      </c>
      <c r="U420" s="5">
        <v>417</v>
      </c>
      <c r="V420" t="b">
        <f>OR(Tabla310[[#This Row],[Tiempo_lineal (ns)]]&gt;$F$508,Tabla310[[#This Row],[Tiempo_lineal (ns)]]&lt;$F$509)</f>
        <v>0</v>
      </c>
      <c r="W420" t="b">
        <f>OR(Tabla310[[#This Row],[Tiempo_normal (ns)]]&gt;$G$508,Tabla310[[#This Row],[Tiempo_normal (ns)]]&lt;$G$509)</f>
        <v>0</v>
      </c>
      <c r="X420" s="5">
        <v>417</v>
      </c>
      <c r="Y420" t="b">
        <f>OR(Tabla411[[#This Row],[Tiempo_lineal (ns)]]&gt;$I$508,Tabla411[[#This Row],[Tiempo_lineal (ns)]]&lt;$I$509)</f>
        <v>0</v>
      </c>
      <c r="Z420" t="b">
        <f>OR(Tabla411[[#This Row],[Tiempo_normal (ns)]]&gt;$J$508,Tabla411[[#This Row],[Tiempo_normal (ns)]]&lt;$J$509)</f>
        <v>0</v>
      </c>
      <c r="AA420" s="5">
        <v>417</v>
      </c>
      <c r="AB420" t="b">
        <f>OR(Tabla512[[#This Row],[Tiempo_lineal (ns)]]&gt;$L$508,Tabla512[[#This Row],[Tiempo_lineal (ns)]]&lt;$L$509)</f>
        <v>0</v>
      </c>
      <c r="AC420" t="b">
        <f>OR(Tabla512[[#This Row],[Tiempo_normal (ns)]]&gt;$M$508,Tabla512[[#This Row],[Tiempo_normal (ns)]]&lt;$M$509)</f>
        <v>0</v>
      </c>
      <c r="AD420" s="5">
        <v>417</v>
      </c>
      <c r="AE420" t="b">
        <f>OR(Tabla613[[#This Row],[Tiempo_lineal (ns)]]&gt;$O$508,Tabla613[[#This Row],[Tiempo_lineal (ns)]]&lt;$O$509)</f>
        <v>0</v>
      </c>
      <c r="AF420" s="6" t="b">
        <f>OR(Tabla613[[#This Row],[Tiempo_normal (ns)]]&gt;$P$508,Tabla613[[#This Row],[Tiempo_normal (ns)]]&lt;$P$509)</f>
        <v>0</v>
      </c>
    </row>
    <row r="421" spans="2:32" x14ac:dyDescent="0.3">
      <c r="B421">
        <v>418</v>
      </c>
      <c r="C421">
        <v>3037</v>
      </c>
      <c r="D421">
        <v>1516</v>
      </c>
      <c r="E421">
        <v>418</v>
      </c>
      <c r="F421">
        <v>5255</v>
      </c>
      <c r="G421">
        <v>3877</v>
      </c>
      <c r="H421">
        <v>418</v>
      </c>
      <c r="I421">
        <v>6390</v>
      </c>
      <c r="J421">
        <v>5371</v>
      </c>
      <c r="K421">
        <v>418</v>
      </c>
      <c r="L421">
        <v>8760</v>
      </c>
      <c r="M421">
        <v>5687</v>
      </c>
      <c r="N421">
        <v>418</v>
      </c>
      <c r="O421">
        <v>9974</v>
      </c>
      <c r="P421">
        <v>5523</v>
      </c>
      <c r="R421" s="7">
        <v>418</v>
      </c>
      <c r="S421" t="b">
        <f>OR(Tabla19[[#This Row],[Tiempo_lineal (ns)]]&gt;$C$508,Tabla19[[#This Row],[Tiempo_lineal (ns)]]&lt;$C$509)</f>
        <v>0</v>
      </c>
      <c r="T421" t="b">
        <f>OR(Tabla19[[#This Row],[Tiempo_normal (ns)]]&gt;$D$508,Tabla19[[#This Row],[Tiempo_normal (ns)]]&lt;$D$509)</f>
        <v>0</v>
      </c>
      <c r="U421" s="7">
        <v>418</v>
      </c>
      <c r="V421" t="b">
        <f>OR(Tabla310[[#This Row],[Tiempo_lineal (ns)]]&gt;$F$508,Tabla310[[#This Row],[Tiempo_lineal (ns)]]&lt;$F$509)</f>
        <v>0</v>
      </c>
      <c r="W421" t="b">
        <f>OR(Tabla310[[#This Row],[Tiempo_normal (ns)]]&gt;$G$508,Tabla310[[#This Row],[Tiempo_normal (ns)]]&lt;$G$509)</f>
        <v>0</v>
      </c>
      <c r="X421" s="7">
        <v>418</v>
      </c>
      <c r="Y421" t="b">
        <f>OR(Tabla411[[#This Row],[Tiempo_lineal (ns)]]&gt;$I$508,Tabla411[[#This Row],[Tiempo_lineal (ns)]]&lt;$I$509)</f>
        <v>0</v>
      </c>
      <c r="Z421" t="b">
        <f>OR(Tabla411[[#This Row],[Tiempo_normal (ns)]]&gt;$J$508,Tabla411[[#This Row],[Tiempo_normal (ns)]]&lt;$J$509)</f>
        <v>0</v>
      </c>
      <c r="AA421" s="7">
        <v>418</v>
      </c>
      <c r="AB421" t="b">
        <f>OR(Tabla512[[#This Row],[Tiempo_lineal (ns)]]&gt;$L$508,Tabla512[[#This Row],[Tiempo_lineal (ns)]]&lt;$L$509)</f>
        <v>0</v>
      </c>
      <c r="AC421" t="b">
        <f>OR(Tabla512[[#This Row],[Tiempo_normal (ns)]]&gt;$M$508,Tabla512[[#This Row],[Tiempo_normal (ns)]]&lt;$M$509)</f>
        <v>0</v>
      </c>
      <c r="AD421" s="7">
        <v>418</v>
      </c>
      <c r="AE421" t="b">
        <f>OR(Tabla613[[#This Row],[Tiempo_lineal (ns)]]&gt;$O$508,Tabla613[[#This Row],[Tiempo_lineal (ns)]]&lt;$O$509)</f>
        <v>0</v>
      </c>
      <c r="AF421" s="6" t="b">
        <f>OR(Tabla613[[#This Row],[Tiempo_normal (ns)]]&gt;$P$508,Tabla613[[#This Row],[Tiempo_normal (ns)]]&lt;$P$509)</f>
        <v>0</v>
      </c>
    </row>
    <row r="422" spans="2:32" x14ac:dyDescent="0.3">
      <c r="B422">
        <v>419</v>
      </c>
      <c r="C422">
        <v>5800</v>
      </c>
      <c r="D422">
        <v>2746</v>
      </c>
      <c r="E422">
        <v>419</v>
      </c>
      <c r="F422">
        <v>7728</v>
      </c>
      <c r="G422">
        <v>2770</v>
      </c>
      <c r="H422">
        <v>419</v>
      </c>
      <c r="I422">
        <v>9657</v>
      </c>
      <c r="J422">
        <v>4431</v>
      </c>
      <c r="K422">
        <v>419</v>
      </c>
      <c r="L422">
        <v>11088</v>
      </c>
      <c r="M422">
        <v>8272</v>
      </c>
      <c r="N422">
        <v>419</v>
      </c>
      <c r="O422">
        <v>9224</v>
      </c>
      <c r="P422">
        <v>6194</v>
      </c>
      <c r="R422" s="5">
        <v>419</v>
      </c>
      <c r="S422" t="b">
        <f>OR(Tabla19[[#This Row],[Tiempo_lineal (ns)]]&gt;$C$508,Tabla19[[#This Row],[Tiempo_lineal (ns)]]&lt;$C$509)</f>
        <v>0</v>
      </c>
      <c r="T422" t="b">
        <f>OR(Tabla19[[#This Row],[Tiempo_normal (ns)]]&gt;$D$508,Tabla19[[#This Row],[Tiempo_normal (ns)]]&lt;$D$509)</f>
        <v>0</v>
      </c>
      <c r="U422" s="5">
        <v>419</v>
      </c>
      <c r="V422" t="b">
        <f>OR(Tabla310[[#This Row],[Tiempo_lineal (ns)]]&gt;$F$508,Tabla310[[#This Row],[Tiempo_lineal (ns)]]&lt;$F$509)</f>
        <v>0</v>
      </c>
      <c r="W422" t="b">
        <f>OR(Tabla310[[#This Row],[Tiempo_normal (ns)]]&gt;$G$508,Tabla310[[#This Row],[Tiempo_normal (ns)]]&lt;$G$509)</f>
        <v>0</v>
      </c>
      <c r="X422" s="5">
        <v>419</v>
      </c>
      <c r="Y422" t="b">
        <f>OR(Tabla411[[#This Row],[Tiempo_lineal (ns)]]&gt;$I$508,Tabla411[[#This Row],[Tiempo_lineal (ns)]]&lt;$I$509)</f>
        <v>0</v>
      </c>
      <c r="Z422" t="b">
        <f>OR(Tabla411[[#This Row],[Tiempo_normal (ns)]]&gt;$J$508,Tabla411[[#This Row],[Tiempo_normal (ns)]]&lt;$J$509)</f>
        <v>0</v>
      </c>
      <c r="AA422" s="5">
        <v>419</v>
      </c>
      <c r="AB422" t="b">
        <f>OR(Tabla512[[#This Row],[Tiempo_lineal (ns)]]&gt;$L$508,Tabla512[[#This Row],[Tiempo_lineal (ns)]]&lt;$L$509)</f>
        <v>0</v>
      </c>
      <c r="AC422" t="b">
        <f>OR(Tabla512[[#This Row],[Tiempo_normal (ns)]]&gt;$M$508,Tabla512[[#This Row],[Tiempo_normal (ns)]]&lt;$M$509)</f>
        <v>0</v>
      </c>
      <c r="AD422" s="5">
        <v>419</v>
      </c>
      <c r="AE422" t="b">
        <f>OR(Tabla613[[#This Row],[Tiempo_lineal (ns)]]&gt;$O$508,Tabla613[[#This Row],[Tiempo_lineal (ns)]]&lt;$O$509)</f>
        <v>0</v>
      </c>
      <c r="AF422" s="6" t="b">
        <f>OR(Tabla613[[#This Row],[Tiempo_normal (ns)]]&gt;$P$508,Tabla613[[#This Row],[Tiempo_normal (ns)]]&lt;$P$509)</f>
        <v>0</v>
      </c>
    </row>
    <row r="423" spans="2:32" x14ac:dyDescent="0.3">
      <c r="B423">
        <v>420</v>
      </c>
      <c r="C423">
        <v>6153</v>
      </c>
      <c r="D423">
        <v>1881</v>
      </c>
      <c r="E423">
        <v>420</v>
      </c>
      <c r="F423">
        <v>5385</v>
      </c>
      <c r="G423">
        <v>1573</v>
      </c>
      <c r="H423">
        <v>420</v>
      </c>
      <c r="I423">
        <v>7965</v>
      </c>
      <c r="J423">
        <v>4831</v>
      </c>
      <c r="K423">
        <v>420</v>
      </c>
      <c r="L423">
        <v>10321</v>
      </c>
      <c r="M423">
        <v>6485</v>
      </c>
      <c r="N423">
        <v>420</v>
      </c>
      <c r="O423">
        <v>16160</v>
      </c>
      <c r="P423">
        <v>9395</v>
      </c>
      <c r="R423" s="7">
        <v>420</v>
      </c>
      <c r="S423" t="b">
        <f>OR(Tabla19[[#This Row],[Tiempo_lineal (ns)]]&gt;$C$508,Tabla19[[#This Row],[Tiempo_lineal (ns)]]&lt;$C$509)</f>
        <v>0</v>
      </c>
      <c r="T423" t="b">
        <f>OR(Tabla19[[#This Row],[Tiempo_normal (ns)]]&gt;$D$508,Tabla19[[#This Row],[Tiempo_normal (ns)]]&lt;$D$509)</f>
        <v>0</v>
      </c>
      <c r="U423" s="7">
        <v>420</v>
      </c>
      <c r="V423" t="b">
        <f>OR(Tabla310[[#This Row],[Tiempo_lineal (ns)]]&gt;$F$508,Tabla310[[#This Row],[Tiempo_lineal (ns)]]&lt;$F$509)</f>
        <v>0</v>
      </c>
      <c r="W423" t="b">
        <f>OR(Tabla310[[#This Row],[Tiempo_normal (ns)]]&gt;$G$508,Tabla310[[#This Row],[Tiempo_normal (ns)]]&lt;$G$509)</f>
        <v>0</v>
      </c>
      <c r="X423" s="7">
        <v>420</v>
      </c>
      <c r="Y423" t="b">
        <f>OR(Tabla411[[#This Row],[Tiempo_lineal (ns)]]&gt;$I$508,Tabla411[[#This Row],[Tiempo_lineal (ns)]]&lt;$I$509)</f>
        <v>0</v>
      </c>
      <c r="Z423" t="b">
        <f>OR(Tabla411[[#This Row],[Tiempo_normal (ns)]]&gt;$J$508,Tabla411[[#This Row],[Tiempo_normal (ns)]]&lt;$J$509)</f>
        <v>0</v>
      </c>
      <c r="AA423" s="7">
        <v>420</v>
      </c>
      <c r="AB423" t="b">
        <f>OR(Tabla512[[#This Row],[Tiempo_lineal (ns)]]&gt;$L$508,Tabla512[[#This Row],[Tiempo_lineal (ns)]]&lt;$L$509)</f>
        <v>0</v>
      </c>
      <c r="AC423" t="b">
        <f>OR(Tabla512[[#This Row],[Tiempo_normal (ns)]]&gt;$M$508,Tabla512[[#This Row],[Tiempo_normal (ns)]]&lt;$M$509)</f>
        <v>0</v>
      </c>
      <c r="AD423" s="7">
        <v>420</v>
      </c>
      <c r="AE423" t="b">
        <f>OR(Tabla613[[#This Row],[Tiempo_lineal (ns)]]&gt;$O$508,Tabla613[[#This Row],[Tiempo_lineal (ns)]]&lt;$O$509)</f>
        <v>0</v>
      </c>
      <c r="AF423" s="6" t="b">
        <f>OR(Tabla613[[#This Row],[Tiempo_normal (ns)]]&gt;$P$508,Tabla613[[#This Row],[Tiempo_normal (ns)]]&lt;$P$509)</f>
        <v>0</v>
      </c>
    </row>
    <row r="424" spans="2:32" x14ac:dyDescent="0.3">
      <c r="B424">
        <v>421</v>
      </c>
      <c r="C424">
        <v>3298</v>
      </c>
      <c r="D424">
        <v>1033</v>
      </c>
      <c r="E424">
        <v>421</v>
      </c>
      <c r="F424">
        <v>3565</v>
      </c>
      <c r="G424">
        <v>1624</v>
      </c>
      <c r="H424">
        <v>421</v>
      </c>
      <c r="I424">
        <v>6600</v>
      </c>
      <c r="J424">
        <v>5749</v>
      </c>
      <c r="K424">
        <v>421</v>
      </c>
      <c r="L424">
        <v>14119</v>
      </c>
      <c r="M424">
        <v>5198</v>
      </c>
      <c r="N424">
        <v>421</v>
      </c>
      <c r="O424">
        <v>12040</v>
      </c>
      <c r="P424">
        <v>6443</v>
      </c>
      <c r="R424" s="5">
        <v>421</v>
      </c>
      <c r="S424" t="b">
        <f>OR(Tabla19[[#This Row],[Tiempo_lineal (ns)]]&gt;$C$508,Tabla19[[#This Row],[Tiempo_lineal (ns)]]&lt;$C$509)</f>
        <v>0</v>
      </c>
      <c r="T424" t="b">
        <f>OR(Tabla19[[#This Row],[Tiempo_normal (ns)]]&gt;$D$508,Tabla19[[#This Row],[Tiempo_normal (ns)]]&lt;$D$509)</f>
        <v>0</v>
      </c>
      <c r="U424" s="5">
        <v>421</v>
      </c>
      <c r="V424" t="b">
        <f>OR(Tabla310[[#This Row],[Tiempo_lineal (ns)]]&gt;$F$508,Tabla310[[#This Row],[Tiempo_lineal (ns)]]&lt;$F$509)</f>
        <v>0</v>
      </c>
      <c r="W424" t="b">
        <f>OR(Tabla310[[#This Row],[Tiempo_normal (ns)]]&gt;$G$508,Tabla310[[#This Row],[Tiempo_normal (ns)]]&lt;$G$509)</f>
        <v>0</v>
      </c>
      <c r="X424" s="5">
        <v>421</v>
      </c>
      <c r="Y424" t="b">
        <f>OR(Tabla411[[#This Row],[Tiempo_lineal (ns)]]&gt;$I$508,Tabla411[[#This Row],[Tiempo_lineal (ns)]]&lt;$I$509)</f>
        <v>0</v>
      </c>
      <c r="Z424" t="b">
        <f>OR(Tabla411[[#This Row],[Tiempo_normal (ns)]]&gt;$J$508,Tabla411[[#This Row],[Tiempo_normal (ns)]]&lt;$J$509)</f>
        <v>0</v>
      </c>
      <c r="AA424" s="5">
        <v>421</v>
      </c>
      <c r="AB424" t="b">
        <f>OR(Tabla512[[#This Row],[Tiempo_lineal (ns)]]&gt;$L$508,Tabla512[[#This Row],[Tiempo_lineal (ns)]]&lt;$L$509)</f>
        <v>0</v>
      </c>
      <c r="AC424" t="b">
        <f>OR(Tabla512[[#This Row],[Tiempo_normal (ns)]]&gt;$M$508,Tabla512[[#This Row],[Tiempo_normal (ns)]]&lt;$M$509)</f>
        <v>0</v>
      </c>
      <c r="AD424" s="5">
        <v>421</v>
      </c>
      <c r="AE424" t="b">
        <f>OR(Tabla613[[#This Row],[Tiempo_lineal (ns)]]&gt;$O$508,Tabla613[[#This Row],[Tiempo_lineal (ns)]]&lt;$O$509)</f>
        <v>0</v>
      </c>
      <c r="AF424" s="6" t="b">
        <f>OR(Tabla613[[#This Row],[Tiempo_normal (ns)]]&gt;$P$508,Tabla613[[#This Row],[Tiempo_normal (ns)]]&lt;$P$509)</f>
        <v>0</v>
      </c>
    </row>
    <row r="425" spans="2:32" x14ac:dyDescent="0.3">
      <c r="B425">
        <v>422</v>
      </c>
      <c r="C425">
        <v>3421</v>
      </c>
      <c r="D425">
        <v>1198</v>
      </c>
      <c r="E425">
        <v>422</v>
      </c>
      <c r="F425">
        <v>5300</v>
      </c>
      <c r="G425">
        <v>3549</v>
      </c>
      <c r="H425">
        <v>422</v>
      </c>
      <c r="I425">
        <v>7530</v>
      </c>
      <c r="J425">
        <v>4719</v>
      </c>
      <c r="K425">
        <v>422</v>
      </c>
      <c r="L425">
        <v>9758</v>
      </c>
      <c r="M425">
        <v>6729</v>
      </c>
      <c r="N425">
        <v>422</v>
      </c>
      <c r="O425">
        <v>10755</v>
      </c>
      <c r="P425">
        <v>5662</v>
      </c>
      <c r="R425" s="7">
        <v>422</v>
      </c>
      <c r="S425" t="b">
        <f>OR(Tabla19[[#This Row],[Tiempo_lineal (ns)]]&gt;$C$508,Tabla19[[#This Row],[Tiempo_lineal (ns)]]&lt;$C$509)</f>
        <v>0</v>
      </c>
      <c r="T425" t="b">
        <f>OR(Tabla19[[#This Row],[Tiempo_normal (ns)]]&gt;$D$508,Tabla19[[#This Row],[Tiempo_normal (ns)]]&lt;$D$509)</f>
        <v>0</v>
      </c>
      <c r="U425" s="7">
        <v>422</v>
      </c>
      <c r="V425" t="b">
        <f>OR(Tabla310[[#This Row],[Tiempo_lineal (ns)]]&gt;$F$508,Tabla310[[#This Row],[Tiempo_lineal (ns)]]&lt;$F$509)</f>
        <v>0</v>
      </c>
      <c r="W425" t="b">
        <f>OR(Tabla310[[#This Row],[Tiempo_normal (ns)]]&gt;$G$508,Tabla310[[#This Row],[Tiempo_normal (ns)]]&lt;$G$509)</f>
        <v>0</v>
      </c>
      <c r="X425" s="7">
        <v>422</v>
      </c>
      <c r="Y425" t="b">
        <f>OR(Tabla411[[#This Row],[Tiempo_lineal (ns)]]&gt;$I$508,Tabla411[[#This Row],[Tiempo_lineal (ns)]]&lt;$I$509)</f>
        <v>0</v>
      </c>
      <c r="Z425" t="b">
        <f>OR(Tabla411[[#This Row],[Tiempo_normal (ns)]]&gt;$J$508,Tabla411[[#This Row],[Tiempo_normal (ns)]]&lt;$J$509)</f>
        <v>0</v>
      </c>
      <c r="AA425" s="7">
        <v>422</v>
      </c>
      <c r="AB425" t="b">
        <f>OR(Tabla512[[#This Row],[Tiempo_lineal (ns)]]&gt;$L$508,Tabla512[[#This Row],[Tiempo_lineal (ns)]]&lt;$L$509)</f>
        <v>0</v>
      </c>
      <c r="AC425" t="b">
        <f>OR(Tabla512[[#This Row],[Tiempo_normal (ns)]]&gt;$M$508,Tabla512[[#This Row],[Tiempo_normal (ns)]]&lt;$M$509)</f>
        <v>0</v>
      </c>
      <c r="AD425" s="7">
        <v>422</v>
      </c>
      <c r="AE425" t="b">
        <f>OR(Tabla613[[#This Row],[Tiempo_lineal (ns)]]&gt;$O$508,Tabla613[[#This Row],[Tiempo_lineal (ns)]]&lt;$O$509)</f>
        <v>0</v>
      </c>
      <c r="AF425" s="6" t="b">
        <f>OR(Tabla613[[#This Row],[Tiempo_normal (ns)]]&gt;$P$508,Tabla613[[#This Row],[Tiempo_normal (ns)]]&lt;$P$509)</f>
        <v>0</v>
      </c>
    </row>
    <row r="426" spans="2:32" x14ac:dyDescent="0.3">
      <c r="B426">
        <v>423</v>
      </c>
      <c r="C426">
        <v>3149</v>
      </c>
      <c r="D426">
        <v>911</v>
      </c>
      <c r="E426">
        <v>423</v>
      </c>
      <c r="F426">
        <v>4225</v>
      </c>
      <c r="G426">
        <v>2287</v>
      </c>
      <c r="H426">
        <v>423</v>
      </c>
      <c r="I426">
        <v>6171</v>
      </c>
      <c r="J426">
        <v>5052</v>
      </c>
      <c r="K426">
        <v>423</v>
      </c>
      <c r="L426">
        <v>78122</v>
      </c>
      <c r="M426">
        <v>6708</v>
      </c>
      <c r="N426">
        <v>423</v>
      </c>
      <c r="O426">
        <v>9983</v>
      </c>
      <c r="P426">
        <v>7935</v>
      </c>
      <c r="R426" s="5">
        <v>423</v>
      </c>
      <c r="S426" t="b">
        <f>OR(Tabla19[[#This Row],[Tiempo_lineal (ns)]]&gt;$C$508,Tabla19[[#This Row],[Tiempo_lineal (ns)]]&lt;$C$509)</f>
        <v>0</v>
      </c>
      <c r="T426" t="b">
        <f>OR(Tabla19[[#This Row],[Tiempo_normal (ns)]]&gt;$D$508,Tabla19[[#This Row],[Tiempo_normal (ns)]]&lt;$D$509)</f>
        <v>0</v>
      </c>
      <c r="U426" s="5">
        <v>423</v>
      </c>
      <c r="V426" t="b">
        <f>OR(Tabla310[[#This Row],[Tiempo_lineal (ns)]]&gt;$F$508,Tabla310[[#This Row],[Tiempo_lineal (ns)]]&lt;$F$509)</f>
        <v>0</v>
      </c>
      <c r="W426" t="b">
        <f>OR(Tabla310[[#This Row],[Tiempo_normal (ns)]]&gt;$G$508,Tabla310[[#This Row],[Tiempo_normal (ns)]]&lt;$G$509)</f>
        <v>0</v>
      </c>
      <c r="X426" s="5">
        <v>423</v>
      </c>
      <c r="Y426" t="b">
        <f>OR(Tabla411[[#This Row],[Tiempo_lineal (ns)]]&gt;$I$508,Tabla411[[#This Row],[Tiempo_lineal (ns)]]&lt;$I$509)</f>
        <v>0</v>
      </c>
      <c r="Z426" t="b">
        <f>OR(Tabla411[[#This Row],[Tiempo_normal (ns)]]&gt;$J$508,Tabla411[[#This Row],[Tiempo_normal (ns)]]&lt;$J$509)</f>
        <v>0</v>
      </c>
      <c r="AA426" s="5">
        <v>423</v>
      </c>
      <c r="AB426" t="b">
        <f>OR(Tabla512[[#This Row],[Tiempo_lineal (ns)]]&gt;$L$508,Tabla512[[#This Row],[Tiempo_lineal (ns)]]&lt;$L$509)</f>
        <v>1</v>
      </c>
      <c r="AC426" t="b">
        <f>OR(Tabla512[[#This Row],[Tiempo_normal (ns)]]&gt;$M$508,Tabla512[[#This Row],[Tiempo_normal (ns)]]&lt;$M$509)</f>
        <v>0</v>
      </c>
      <c r="AD426" s="5">
        <v>423</v>
      </c>
      <c r="AE426" t="b">
        <f>OR(Tabla613[[#This Row],[Tiempo_lineal (ns)]]&gt;$O$508,Tabla613[[#This Row],[Tiempo_lineal (ns)]]&lt;$O$509)</f>
        <v>0</v>
      </c>
      <c r="AF426" s="6" t="b">
        <f>OR(Tabla613[[#This Row],[Tiempo_normal (ns)]]&gt;$P$508,Tabla613[[#This Row],[Tiempo_normal (ns)]]&lt;$P$509)</f>
        <v>0</v>
      </c>
    </row>
    <row r="427" spans="2:32" x14ac:dyDescent="0.3">
      <c r="B427">
        <v>424</v>
      </c>
      <c r="C427">
        <v>3134</v>
      </c>
      <c r="D427">
        <v>1688</v>
      </c>
      <c r="E427">
        <v>424</v>
      </c>
      <c r="F427">
        <v>4191</v>
      </c>
      <c r="G427">
        <v>3591</v>
      </c>
      <c r="H427">
        <v>424</v>
      </c>
      <c r="I427">
        <v>6984</v>
      </c>
      <c r="J427">
        <v>4065</v>
      </c>
      <c r="K427">
        <v>424</v>
      </c>
      <c r="L427">
        <v>25922</v>
      </c>
      <c r="M427">
        <v>13386</v>
      </c>
      <c r="N427">
        <v>424</v>
      </c>
      <c r="O427">
        <v>10924</v>
      </c>
      <c r="P427">
        <v>8694</v>
      </c>
      <c r="R427" s="7">
        <v>424</v>
      </c>
      <c r="S427" t="b">
        <f>OR(Tabla19[[#This Row],[Tiempo_lineal (ns)]]&gt;$C$508,Tabla19[[#This Row],[Tiempo_lineal (ns)]]&lt;$C$509)</f>
        <v>0</v>
      </c>
      <c r="T427" t="b">
        <f>OR(Tabla19[[#This Row],[Tiempo_normal (ns)]]&gt;$D$508,Tabla19[[#This Row],[Tiempo_normal (ns)]]&lt;$D$509)</f>
        <v>0</v>
      </c>
      <c r="U427" s="7">
        <v>424</v>
      </c>
      <c r="V427" t="b">
        <f>OR(Tabla310[[#This Row],[Tiempo_lineal (ns)]]&gt;$F$508,Tabla310[[#This Row],[Tiempo_lineal (ns)]]&lt;$F$509)</f>
        <v>0</v>
      </c>
      <c r="W427" t="b">
        <f>OR(Tabla310[[#This Row],[Tiempo_normal (ns)]]&gt;$G$508,Tabla310[[#This Row],[Tiempo_normal (ns)]]&lt;$G$509)</f>
        <v>0</v>
      </c>
      <c r="X427" s="7">
        <v>424</v>
      </c>
      <c r="Y427" t="b">
        <f>OR(Tabla411[[#This Row],[Tiempo_lineal (ns)]]&gt;$I$508,Tabla411[[#This Row],[Tiempo_lineal (ns)]]&lt;$I$509)</f>
        <v>0</v>
      </c>
      <c r="Z427" t="b">
        <f>OR(Tabla411[[#This Row],[Tiempo_normal (ns)]]&gt;$J$508,Tabla411[[#This Row],[Tiempo_normal (ns)]]&lt;$J$509)</f>
        <v>0</v>
      </c>
      <c r="AA427" s="7">
        <v>424</v>
      </c>
      <c r="AB427" t="b">
        <f>OR(Tabla512[[#This Row],[Tiempo_lineal (ns)]]&gt;$L$508,Tabla512[[#This Row],[Tiempo_lineal (ns)]]&lt;$L$509)</f>
        <v>1</v>
      </c>
      <c r="AC427" t="b">
        <f>OR(Tabla512[[#This Row],[Tiempo_normal (ns)]]&gt;$M$508,Tabla512[[#This Row],[Tiempo_normal (ns)]]&lt;$M$509)</f>
        <v>1</v>
      </c>
      <c r="AD427" s="7">
        <v>424</v>
      </c>
      <c r="AE427" t="b">
        <f>OR(Tabla613[[#This Row],[Tiempo_lineal (ns)]]&gt;$O$508,Tabla613[[#This Row],[Tiempo_lineal (ns)]]&lt;$O$509)</f>
        <v>0</v>
      </c>
      <c r="AF427" s="6" t="b">
        <f>OR(Tabla613[[#This Row],[Tiempo_normal (ns)]]&gt;$P$508,Tabla613[[#This Row],[Tiempo_normal (ns)]]&lt;$P$509)</f>
        <v>0</v>
      </c>
    </row>
    <row r="428" spans="2:32" x14ac:dyDescent="0.3">
      <c r="B428">
        <v>425</v>
      </c>
      <c r="C428">
        <v>2982</v>
      </c>
      <c r="D428">
        <v>889</v>
      </c>
      <c r="E428">
        <v>425</v>
      </c>
      <c r="F428">
        <v>6247</v>
      </c>
      <c r="G428">
        <v>5685</v>
      </c>
      <c r="H428">
        <v>425</v>
      </c>
      <c r="I428">
        <v>5851</v>
      </c>
      <c r="J428">
        <v>5107</v>
      </c>
      <c r="K428">
        <v>425</v>
      </c>
      <c r="L428">
        <v>11559</v>
      </c>
      <c r="M428">
        <v>5971</v>
      </c>
      <c r="N428">
        <v>425</v>
      </c>
      <c r="O428">
        <v>10892</v>
      </c>
      <c r="P428">
        <v>7718</v>
      </c>
      <c r="R428" s="5">
        <v>425</v>
      </c>
      <c r="S428" t="b">
        <f>OR(Tabla19[[#This Row],[Tiempo_lineal (ns)]]&gt;$C$508,Tabla19[[#This Row],[Tiempo_lineal (ns)]]&lt;$C$509)</f>
        <v>0</v>
      </c>
      <c r="T428" t="b">
        <f>OR(Tabla19[[#This Row],[Tiempo_normal (ns)]]&gt;$D$508,Tabla19[[#This Row],[Tiempo_normal (ns)]]&lt;$D$509)</f>
        <v>0</v>
      </c>
      <c r="U428" s="5">
        <v>425</v>
      </c>
      <c r="V428" t="b">
        <f>OR(Tabla310[[#This Row],[Tiempo_lineal (ns)]]&gt;$F$508,Tabla310[[#This Row],[Tiempo_lineal (ns)]]&lt;$F$509)</f>
        <v>0</v>
      </c>
      <c r="W428" t="b">
        <f>OR(Tabla310[[#This Row],[Tiempo_normal (ns)]]&gt;$G$508,Tabla310[[#This Row],[Tiempo_normal (ns)]]&lt;$G$509)</f>
        <v>0</v>
      </c>
      <c r="X428" s="5">
        <v>425</v>
      </c>
      <c r="Y428" t="b">
        <f>OR(Tabla411[[#This Row],[Tiempo_lineal (ns)]]&gt;$I$508,Tabla411[[#This Row],[Tiempo_lineal (ns)]]&lt;$I$509)</f>
        <v>0</v>
      </c>
      <c r="Z428" t="b">
        <f>OR(Tabla411[[#This Row],[Tiempo_normal (ns)]]&gt;$J$508,Tabla411[[#This Row],[Tiempo_normal (ns)]]&lt;$J$509)</f>
        <v>0</v>
      </c>
      <c r="AA428" s="5">
        <v>425</v>
      </c>
      <c r="AB428" t="b">
        <f>OR(Tabla512[[#This Row],[Tiempo_lineal (ns)]]&gt;$L$508,Tabla512[[#This Row],[Tiempo_lineal (ns)]]&lt;$L$509)</f>
        <v>0</v>
      </c>
      <c r="AC428" t="b">
        <f>OR(Tabla512[[#This Row],[Tiempo_normal (ns)]]&gt;$M$508,Tabla512[[#This Row],[Tiempo_normal (ns)]]&lt;$M$509)</f>
        <v>0</v>
      </c>
      <c r="AD428" s="5">
        <v>425</v>
      </c>
      <c r="AE428" t="b">
        <f>OR(Tabla613[[#This Row],[Tiempo_lineal (ns)]]&gt;$O$508,Tabla613[[#This Row],[Tiempo_lineal (ns)]]&lt;$O$509)</f>
        <v>0</v>
      </c>
      <c r="AF428" s="6" t="b">
        <f>OR(Tabla613[[#This Row],[Tiempo_normal (ns)]]&gt;$P$508,Tabla613[[#This Row],[Tiempo_normal (ns)]]&lt;$P$509)</f>
        <v>0</v>
      </c>
    </row>
    <row r="429" spans="2:32" x14ac:dyDescent="0.3">
      <c r="B429">
        <v>426</v>
      </c>
      <c r="C429">
        <v>3025</v>
      </c>
      <c r="D429">
        <v>1154</v>
      </c>
      <c r="E429">
        <v>426</v>
      </c>
      <c r="F429">
        <v>4051</v>
      </c>
      <c r="G429">
        <v>1618</v>
      </c>
      <c r="H429">
        <v>426</v>
      </c>
      <c r="I429">
        <v>6627</v>
      </c>
      <c r="J429">
        <v>11982</v>
      </c>
      <c r="K429">
        <v>426</v>
      </c>
      <c r="L429">
        <v>10546</v>
      </c>
      <c r="M429">
        <v>6582</v>
      </c>
      <c r="N429">
        <v>426</v>
      </c>
      <c r="O429">
        <v>11318</v>
      </c>
      <c r="P429">
        <v>6970</v>
      </c>
      <c r="R429" s="7">
        <v>426</v>
      </c>
      <c r="S429" t="b">
        <f>OR(Tabla19[[#This Row],[Tiempo_lineal (ns)]]&gt;$C$508,Tabla19[[#This Row],[Tiempo_lineal (ns)]]&lt;$C$509)</f>
        <v>0</v>
      </c>
      <c r="T429" t="b">
        <f>OR(Tabla19[[#This Row],[Tiempo_normal (ns)]]&gt;$D$508,Tabla19[[#This Row],[Tiempo_normal (ns)]]&lt;$D$509)</f>
        <v>0</v>
      </c>
      <c r="U429" s="7">
        <v>426</v>
      </c>
      <c r="V429" t="b">
        <f>OR(Tabla310[[#This Row],[Tiempo_lineal (ns)]]&gt;$F$508,Tabla310[[#This Row],[Tiempo_lineal (ns)]]&lt;$F$509)</f>
        <v>0</v>
      </c>
      <c r="W429" t="b">
        <f>OR(Tabla310[[#This Row],[Tiempo_normal (ns)]]&gt;$G$508,Tabla310[[#This Row],[Tiempo_normal (ns)]]&lt;$G$509)</f>
        <v>0</v>
      </c>
      <c r="X429" s="7">
        <v>426</v>
      </c>
      <c r="Y429" t="b">
        <f>OR(Tabla411[[#This Row],[Tiempo_lineal (ns)]]&gt;$I$508,Tabla411[[#This Row],[Tiempo_lineal (ns)]]&lt;$I$509)</f>
        <v>0</v>
      </c>
      <c r="Z429" t="b">
        <f>OR(Tabla411[[#This Row],[Tiempo_normal (ns)]]&gt;$J$508,Tabla411[[#This Row],[Tiempo_normal (ns)]]&lt;$J$509)</f>
        <v>1</v>
      </c>
      <c r="AA429" s="7">
        <v>426</v>
      </c>
      <c r="AB429" t="b">
        <f>OR(Tabla512[[#This Row],[Tiempo_lineal (ns)]]&gt;$L$508,Tabla512[[#This Row],[Tiempo_lineal (ns)]]&lt;$L$509)</f>
        <v>0</v>
      </c>
      <c r="AC429" t="b">
        <f>OR(Tabla512[[#This Row],[Tiempo_normal (ns)]]&gt;$M$508,Tabla512[[#This Row],[Tiempo_normal (ns)]]&lt;$M$509)</f>
        <v>0</v>
      </c>
      <c r="AD429" s="7">
        <v>426</v>
      </c>
      <c r="AE429" t="b">
        <f>OR(Tabla613[[#This Row],[Tiempo_lineal (ns)]]&gt;$O$508,Tabla613[[#This Row],[Tiempo_lineal (ns)]]&lt;$O$509)</f>
        <v>0</v>
      </c>
      <c r="AF429" s="6" t="b">
        <f>OR(Tabla613[[#This Row],[Tiempo_normal (ns)]]&gt;$P$508,Tabla613[[#This Row],[Tiempo_normal (ns)]]&lt;$P$509)</f>
        <v>0</v>
      </c>
    </row>
    <row r="430" spans="2:32" x14ac:dyDescent="0.3">
      <c r="B430">
        <v>427</v>
      </c>
      <c r="C430">
        <v>3141</v>
      </c>
      <c r="D430">
        <v>1176</v>
      </c>
      <c r="E430">
        <v>427</v>
      </c>
      <c r="F430">
        <v>3700</v>
      </c>
      <c r="G430">
        <v>1407</v>
      </c>
      <c r="H430">
        <v>427</v>
      </c>
      <c r="I430">
        <v>9649</v>
      </c>
      <c r="J430">
        <v>5004</v>
      </c>
      <c r="K430">
        <v>427</v>
      </c>
      <c r="L430">
        <v>9669</v>
      </c>
      <c r="M430">
        <v>8447</v>
      </c>
      <c r="N430">
        <v>427</v>
      </c>
      <c r="O430">
        <v>11183</v>
      </c>
      <c r="P430">
        <v>8045</v>
      </c>
      <c r="R430" s="5">
        <v>427</v>
      </c>
      <c r="S430" t="b">
        <f>OR(Tabla19[[#This Row],[Tiempo_lineal (ns)]]&gt;$C$508,Tabla19[[#This Row],[Tiempo_lineal (ns)]]&lt;$C$509)</f>
        <v>0</v>
      </c>
      <c r="T430" t="b">
        <f>OR(Tabla19[[#This Row],[Tiempo_normal (ns)]]&gt;$D$508,Tabla19[[#This Row],[Tiempo_normal (ns)]]&lt;$D$509)</f>
        <v>0</v>
      </c>
      <c r="U430" s="5">
        <v>427</v>
      </c>
      <c r="V430" t="b">
        <f>OR(Tabla310[[#This Row],[Tiempo_lineal (ns)]]&gt;$F$508,Tabla310[[#This Row],[Tiempo_lineal (ns)]]&lt;$F$509)</f>
        <v>0</v>
      </c>
      <c r="W430" t="b">
        <f>OR(Tabla310[[#This Row],[Tiempo_normal (ns)]]&gt;$G$508,Tabla310[[#This Row],[Tiempo_normal (ns)]]&lt;$G$509)</f>
        <v>0</v>
      </c>
      <c r="X430" s="5">
        <v>427</v>
      </c>
      <c r="Y430" t="b">
        <f>OR(Tabla411[[#This Row],[Tiempo_lineal (ns)]]&gt;$I$508,Tabla411[[#This Row],[Tiempo_lineal (ns)]]&lt;$I$509)</f>
        <v>0</v>
      </c>
      <c r="Z430" t="b">
        <f>OR(Tabla411[[#This Row],[Tiempo_normal (ns)]]&gt;$J$508,Tabla411[[#This Row],[Tiempo_normal (ns)]]&lt;$J$509)</f>
        <v>0</v>
      </c>
      <c r="AA430" s="5">
        <v>427</v>
      </c>
      <c r="AB430" t="b">
        <f>OR(Tabla512[[#This Row],[Tiempo_lineal (ns)]]&gt;$L$508,Tabla512[[#This Row],[Tiempo_lineal (ns)]]&lt;$L$509)</f>
        <v>0</v>
      </c>
      <c r="AC430" t="b">
        <f>OR(Tabla512[[#This Row],[Tiempo_normal (ns)]]&gt;$M$508,Tabla512[[#This Row],[Tiempo_normal (ns)]]&lt;$M$509)</f>
        <v>0</v>
      </c>
      <c r="AD430" s="5">
        <v>427</v>
      </c>
      <c r="AE430" t="b">
        <f>OR(Tabla613[[#This Row],[Tiempo_lineal (ns)]]&gt;$O$508,Tabla613[[#This Row],[Tiempo_lineal (ns)]]&lt;$O$509)</f>
        <v>0</v>
      </c>
      <c r="AF430" s="6" t="b">
        <f>OR(Tabla613[[#This Row],[Tiempo_normal (ns)]]&gt;$P$508,Tabla613[[#This Row],[Tiempo_normal (ns)]]&lt;$P$509)</f>
        <v>0</v>
      </c>
    </row>
    <row r="431" spans="2:32" x14ac:dyDescent="0.3">
      <c r="B431">
        <v>428</v>
      </c>
      <c r="C431">
        <v>2988</v>
      </c>
      <c r="D431">
        <v>2352</v>
      </c>
      <c r="E431">
        <v>428</v>
      </c>
      <c r="F431">
        <v>5025</v>
      </c>
      <c r="G431">
        <v>2607</v>
      </c>
      <c r="H431">
        <v>428</v>
      </c>
      <c r="I431">
        <v>10703</v>
      </c>
      <c r="J431">
        <v>5440</v>
      </c>
      <c r="K431">
        <v>428</v>
      </c>
      <c r="L431">
        <v>10642</v>
      </c>
      <c r="M431">
        <v>19157</v>
      </c>
      <c r="N431">
        <v>428</v>
      </c>
      <c r="O431">
        <v>9652</v>
      </c>
      <c r="P431">
        <v>6032</v>
      </c>
      <c r="R431" s="7">
        <v>428</v>
      </c>
      <c r="S431" t="b">
        <f>OR(Tabla19[[#This Row],[Tiempo_lineal (ns)]]&gt;$C$508,Tabla19[[#This Row],[Tiempo_lineal (ns)]]&lt;$C$509)</f>
        <v>0</v>
      </c>
      <c r="T431" t="b">
        <f>OR(Tabla19[[#This Row],[Tiempo_normal (ns)]]&gt;$D$508,Tabla19[[#This Row],[Tiempo_normal (ns)]]&lt;$D$509)</f>
        <v>0</v>
      </c>
      <c r="U431" s="7">
        <v>428</v>
      </c>
      <c r="V431" t="b">
        <f>OR(Tabla310[[#This Row],[Tiempo_lineal (ns)]]&gt;$F$508,Tabla310[[#This Row],[Tiempo_lineal (ns)]]&lt;$F$509)</f>
        <v>0</v>
      </c>
      <c r="W431" t="b">
        <f>OR(Tabla310[[#This Row],[Tiempo_normal (ns)]]&gt;$G$508,Tabla310[[#This Row],[Tiempo_normal (ns)]]&lt;$G$509)</f>
        <v>0</v>
      </c>
      <c r="X431" s="7">
        <v>428</v>
      </c>
      <c r="Y431" t="b">
        <f>OR(Tabla411[[#This Row],[Tiempo_lineal (ns)]]&gt;$I$508,Tabla411[[#This Row],[Tiempo_lineal (ns)]]&lt;$I$509)</f>
        <v>0</v>
      </c>
      <c r="Z431" t="b">
        <f>OR(Tabla411[[#This Row],[Tiempo_normal (ns)]]&gt;$J$508,Tabla411[[#This Row],[Tiempo_normal (ns)]]&lt;$J$509)</f>
        <v>0</v>
      </c>
      <c r="AA431" s="7">
        <v>428</v>
      </c>
      <c r="AB431" t="b">
        <f>OR(Tabla512[[#This Row],[Tiempo_lineal (ns)]]&gt;$L$508,Tabla512[[#This Row],[Tiempo_lineal (ns)]]&lt;$L$509)</f>
        <v>0</v>
      </c>
      <c r="AC431" t="b">
        <f>OR(Tabla512[[#This Row],[Tiempo_normal (ns)]]&gt;$M$508,Tabla512[[#This Row],[Tiempo_normal (ns)]]&lt;$M$509)</f>
        <v>1</v>
      </c>
      <c r="AD431" s="7">
        <v>428</v>
      </c>
      <c r="AE431" t="b">
        <f>OR(Tabla613[[#This Row],[Tiempo_lineal (ns)]]&gt;$O$508,Tabla613[[#This Row],[Tiempo_lineal (ns)]]&lt;$O$509)</f>
        <v>0</v>
      </c>
      <c r="AF431" s="6" t="b">
        <f>OR(Tabla613[[#This Row],[Tiempo_normal (ns)]]&gt;$P$508,Tabla613[[#This Row],[Tiempo_normal (ns)]]&lt;$P$509)</f>
        <v>0</v>
      </c>
    </row>
    <row r="432" spans="2:32" x14ac:dyDescent="0.3">
      <c r="B432">
        <v>429</v>
      </c>
      <c r="C432">
        <v>3161</v>
      </c>
      <c r="D432">
        <v>1305</v>
      </c>
      <c r="E432">
        <v>429</v>
      </c>
      <c r="F432">
        <v>5361</v>
      </c>
      <c r="G432">
        <v>6686</v>
      </c>
      <c r="H432">
        <v>429</v>
      </c>
      <c r="I432">
        <v>9544</v>
      </c>
      <c r="J432">
        <v>6952</v>
      </c>
      <c r="K432">
        <v>429</v>
      </c>
      <c r="L432">
        <v>10262</v>
      </c>
      <c r="M432">
        <v>8131</v>
      </c>
      <c r="N432">
        <v>429</v>
      </c>
      <c r="O432">
        <v>10754</v>
      </c>
      <c r="P432">
        <v>6903</v>
      </c>
      <c r="R432" s="5">
        <v>429</v>
      </c>
      <c r="S432" t="b">
        <f>OR(Tabla19[[#This Row],[Tiempo_lineal (ns)]]&gt;$C$508,Tabla19[[#This Row],[Tiempo_lineal (ns)]]&lt;$C$509)</f>
        <v>0</v>
      </c>
      <c r="T432" t="b">
        <f>OR(Tabla19[[#This Row],[Tiempo_normal (ns)]]&gt;$D$508,Tabla19[[#This Row],[Tiempo_normal (ns)]]&lt;$D$509)</f>
        <v>0</v>
      </c>
      <c r="U432" s="5">
        <v>429</v>
      </c>
      <c r="V432" t="b">
        <f>OR(Tabla310[[#This Row],[Tiempo_lineal (ns)]]&gt;$F$508,Tabla310[[#This Row],[Tiempo_lineal (ns)]]&lt;$F$509)</f>
        <v>0</v>
      </c>
      <c r="W432" t="b">
        <f>OR(Tabla310[[#This Row],[Tiempo_normal (ns)]]&gt;$G$508,Tabla310[[#This Row],[Tiempo_normal (ns)]]&lt;$G$509)</f>
        <v>1</v>
      </c>
      <c r="X432" s="5">
        <v>429</v>
      </c>
      <c r="Y432" t="b">
        <f>OR(Tabla411[[#This Row],[Tiempo_lineal (ns)]]&gt;$I$508,Tabla411[[#This Row],[Tiempo_lineal (ns)]]&lt;$I$509)</f>
        <v>0</v>
      </c>
      <c r="Z432" t="b">
        <f>OR(Tabla411[[#This Row],[Tiempo_normal (ns)]]&gt;$J$508,Tabla411[[#This Row],[Tiempo_normal (ns)]]&lt;$J$509)</f>
        <v>0</v>
      </c>
      <c r="AA432" s="5">
        <v>429</v>
      </c>
      <c r="AB432" t="b">
        <f>OR(Tabla512[[#This Row],[Tiempo_lineal (ns)]]&gt;$L$508,Tabla512[[#This Row],[Tiempo_lineal (ns)]]&lt;$L$509)</f>
        <v>0</v>
      </c>
      <c r="AC432" t="b">
        <f>OR(Tabla512[[#This Row],[Tiempo_normal (ns)]]&gt;$M$508,Tabla512[[#This Row],[Tiempo_normal (ns)]]&lt;$M$509)</f>
        <v>0</v>
      </c>
      <c r="AD432" s="5">
        <v>429</v>
      </c>
      <c r="AE432" t="b">
        <f>OR(Tabla613[[#This Row],[Tiempo_lineal (ns)]]&gt;$O$508,Tabla613[[#This Row],[Tiempo_lineal (ns)]]&lt;$O$509)</f>
        <v>0</v>
      </c>
      <c r="AF432" s="6" t="b">
        <f>OR(Tabla613[[#This Row],[Tiempo_normal (ns)]]&gt;$P$508,Tabla613[[#This Row],[Tiempo_normal (ns)]]&lt;$P$509)</f>
        <v>0</v>
      </c>
    </row>
    <row r="433" spans="2:32" x14ac:dyDescent="0.3">
      <c r="B433">
        <v>430</v>
      </c>
      <c r="C433">
        <v>3321</v>
      </c>
      <c r="D433">
        <v>1224</v>
      </c>
      <c r="E433">
        <v>430</v>
      </c>
      <c r="F433">
        <v>5154</v>
      </c>
      <c r="G433">
        <v>2907</v>
      </c>
      <c r="H433">
        <v>430</v>
      </c>
      <c r="I433">
        <v>9138</v>
      </c>
      <c r="J433">
        <v>6547</v>
      </c>
      <c r="K433">
        <v>430</v>
      </c>
      <c r="L433">
        <v>10990</v>
      </c>
      <c r="M433">
        <v>7515</v>
      </c>
      <c r="N433">
        <v>430</v>
      </c>
      <c r="O433">
        <v>8161</v>
      </c>
      <c r="P433">
        <v>8562</v>
      </c>
      <c r="R433" s="7">
        <v>430</v>
      </c>
      <c r="S433" t="b">
        <f>OR(Tabla19[[#This Row],[Tiempo_lineal (ns)]]&gt;$C$508,Tabla19[[#This Row],[Tiempo_lineal (ns)]]&lt;$C$509)</f>
        <v>0</v>
      </c>
      <c r="T433" t="b">
        <f>OR(Tabla19[[#This Row],[Tiempo_normal (ns)]]&gt;$D$508,Tabla19[[#This Row],[Tiempo_normal (ns)]]&lt;$D$509)</f>
        <v>0</v>
      </c>
      <c r="U433" s="7">
        <v>430</v>
      </c>
      <c r="V433" t="b">
        <f>OR(Tabla310[[#This Row],[Tiempo_lineal (ns)]]&gt;$F$508,Tabla310[[#This Row],[Tiempo_lineal (ns)]]&lt;$F$509)</f>
        <v>0</v>
      </c>
      <c r="W433" t="b">
        <f>OR(Tabla310[[#This Row],[Tiempo_normal (ns)]]&gt;$G$508,Tabla310[[#This Row],[Tiempo_normal (ns)]]&lt;$G$509)</f>
        <v>0</v>
      </c>
      <c r="X433" s="7">
        <v>430</v>
      </c>
      <c r="Y433" t="b">
        <f>OR(Tabla411[[#This Row],[Tiempo_lineal (ns)]]&gt;$I$508,Tabla411[[#This Row],[Tiempo_lineal (ns)]]&lt;$I$509)</f>
        <v>0</v>
      </c>
      <c r="Z433" t="b">
        <f>OR(Tabla411[[#This Row],[Tiempo_normal (ns)]]&gt;$J$508,Tabla411[[#This Row],[Tiempo_normal (ns)]]&lt;$J$509)</f>
        <v>0</v>
      </c>
      <c r="AA433" s="7">
        <v>430</v>
      </c>
      <c r="AB433" t="b">
        <f>OR(Tabla512[[#This Row],[Tiempo_lineal (ns)]]&gt;$L$508,Tabla512[[#This Row],[Tiempo_lineal (ns)]]&lt;$L$509)</f>
        <v>0</v>
      </c>
      <c r="AC433" t="b">
        <f>OR(Tabla512[[#This Row],[Tiempo_normal (ns)]]&gt;$M$508,Tabla512[[#This Row],[Tiempo_normal (ns)]]&lt;$M$509)</f>
        <v>0</v>
      </c>
      <c r="AD433" s="7">
        <v>430</v>
      </c>
      <c r="AE433" t="b">
        <f>OR(Tabla613[[#This Row],[Tiempo_lineal (ns)]]&gt;$O$508,Tabla613[[#This Row],[Tiempo_lineal (ns)]]&lt;$O$509)</f>
        <v>0</v>
      </c>
      <c r="AF433" s="6" t="b">
        <f>OR(Tabla613[[#This Row],[Tiempo_normal (ns)]]&gt;$P$508,Tabla613[[#This Row],[Tiempo_normal (ns)]]&lt;$P$509)</f>
        <v>0</v>
      </c>
    </row>
    <row r="434" spans="2:32" x14ac:dyDescent="0.3">
      <c r="B434">
        <v>431</v>
      </c>
      <c r="C434">
        <v>3272</v>
      </c>
      <c r="D434">
        <v>3453</v>
      </c>
      <c r="E434">
        <v>431</v>
      </c>
      <c r="F434">
        <v>5391</v>
      </c>
      <c r="G434">
        <v>2648</v>
      </c>
      <c r="H434">
        <v>431</v>
      </c>
      <c r="I434">
        <v>6892</v>
      </c>
      <c r="J434">
        <v>8084</v>
      </c>
      <c r="K434">
        <v>431</v>
      </c>
      <c r="L434">
        <v>99207</v>
      </c>
      <c r="M434">
        <v>6812</v>
      </c>
      <c r="N434">
        <v>431</v>
      </c>
      <c r="O434">
        <v>10982</v>
      </c>
      <c r="P434">
        <v>5933</v>
      </c>
      <c r="R434" s="5">
        <v>431</v>
      </c>
      <c r="S434" t="b">
        <f>OR(Tabla19[[#This Row],[Tiempo_lineal (ns)]]&gt;$C$508,Tabla19[[#This Row],[Tiempo_lineal (ns)]]&lt;$C$509)</f>
        <v>0</v>
      </c>
      <c r="T434" t="b">
        <f>OR(Tabla19[[#This Row],[Tiempo_normal (ns)]]&gt;$D$508,Tabla19[[#This Row],[Tiempo_normal (ns)]]&lt;$D$509)</f>
        <v>0</v>
      </c>
      <c r="U434" s="5">
        <v>431</v>
      </c>
      <c r="V434" t="b">
        <f>OR(Tabla310[[#This Row],[Tiempo_lineal (ns)]]&gt;$F$508,Tabla310[[#This Row],[Tiempo_lineal (ns)]]&lt;$F$509)</f>
        <v>0</v>
      </c>
      <c r="W434" t="b">
        <f>OR(Tabla310[[#This Row],[Tiempo_normal (ns)]]&gt;$G$508,Tabla310[[#This Row],[Tiempo_normal (ns)]]&lt;$G$509)</f>
        <v>0</v>
      </c>
      <c r="X434" s="5">
        <v>431</v>
      </c>
      <c r="Y434" t="b">
        <f>OR(Tabla411[[#This Row],[Tiempo_lineal (ns)]]&gt;$I$508,Tabla411[[#This Row],[Tiempo_lineal (ns)]]&lt;$I$509)</f>
        <v>0</v>
      </c>
      <c r="Z434" t="b">
        <f>OR(Tabla411[[#This Row],[Tiempo_normal (ns)]]&gt;$J$508,Tabla411[[#This Row],[Tiempo_normal (ns)]]&lt;$J$509)</f>
        <v>0</v>
      </c>
      <c r="AA434" s="5">
        <v>431</v>
      </c>
      <c r="AB434" t="b">
        <f>OR(Tabla512[[#This Row],[Tiempo_lineal (ns)]]&gt;$L$508,Tabla512[[#This Row],[Tiempo_lineal (ns)]]&lt;$L$509)</f>
        <v>1</v>
      </c>
      <c r="AC434" t="b">
        <f>OR(Tabla512[[#This Row],[Tiempo_normal (ns)]]&gt;$M$508,Tabla512[[#This Row],[Tiempo_normal (ns)]]&lt;$M$509)</f>
        <v>0</v>
      </c>
      <c r="AD434" s="5">
        <v>431</v>
      </c>
      <c r="AE434" t="b">
        <f>OR(Tabla613[[#This Row],[Tiempo_lineal (ns)]]&gt;$O$508,Tabla613[[#This Row],[Tiempo_lineal (ns)]]&lt;$O$509)</f>
        <v>0</v>
      </c>
      <c r="AF434" s="6" t="b">
        <f>OR(Tabla613[[#This Row],[Tiempo_normal (ns)]]&gt;$P$508,Tabla613[[#This Row],[Tiempo_normal (ns)]]&lt;$P$509)</f>
        <v>0</v>
      </c>
    </row>
    <row r="435" spans="2:32" x14ac:dyDescent="0.3">
      <c r="B435">
        <v>432</v>
      </c>
      <c r="C435">
        <v>4276</v>
      </c>
      <c r="D435">
        <v>2500</v>
      </c>
      <c r="E435">
        <v>432</v>
      </c>
      <c r="F435">
        <v>4952</v>
      </c>
      <c r="G435">
        <v>2843</v>
      </c>
      <c r="H435">
        <v>432</v>
      </c>
      <c r="I435">
        <v>7386</v>
      </c>
      <c r="J435">
        <v>5221</v>
      </c>
      <c r="K435">
        <v>432</v>
      </c>
      <c r="L435">
        <v>9952</v>
      </c>
      <c r="M435">
        <v>7202</v>
      </c>
      <c r="N435">
        <v>432</v>
      </c>
      <c r="O435">
        <v>21317</v>
      </c>
      <c r="P435">
        <v>6952</v>
      </c>
      <c r="R435" s="7">
        <v>432</v>
      </c>
      <c r="S435" t="b">
        <f>OR(Tabla19[[#This Row],[Tiempo_lineal (ns)]]&gt;$C$508,Tabla19[[#This Row],[Tiempo_lineal (ns)]]&lt;$C$509)</f>
        <v>0</v>
      </c>
      <c r="T435" t="b">
        <f>OR(Tabla19[[#This Row],[Tiempo_normal (ns)]]&gt;$D$508,Tabla19[[#This Row],[Tiempo_normal (ns)]]&lt;$D$509)</f>
        <v>0</v>
      </c>
      <c r="U435" s="7">
        <v>432</v>
      </c>
      <c r="V435" t="b">
        <f>OR(Tabla310[[#This Row],[Tiempo_lineal (ns)]]&gt;$F$508,Tabla310[[#This Row],[Tiempo_lineal (ns)]]&lt;$F$509)</f>
        <v>0</v>
      </c>
      <c r="W435" t="b">
        <f>OR(Tabla310[[#This Row],[Tiempo_normal (ns)]]&gt;$G$508,Tabla310[[#This Row],[Tiempo_normal (ns)]]&lt;$G$509)</f>
        <v>0</v>
      </c>
      <c r="X435" s="7">
        <v>432</v>
      </c>
      <c r="Y435" t="b">
        <f>OR(Tabla411[[#This Row],[Tiempo_lineal (ns)]]&gt;$I$508,Tabla411[[#This Row],[Tiempo_lineal (ns)]]&lt;$I$509)</f>
        <v>0</v>
      </c>
      <c r="Z435" t="b">
        <f>OR(Tabla411[[#This Row],[Tiempo_normal (ns)]]&gt;$J$508,Tabla411[[#This Row],[Tiempo_normal (ns)]]&lt;$J$509)</f>
        <v>0</v>
      </c>
      <c r="AA435" s="7">
        <v>432</v>
      </c>
      <c r="AB435" t="b">
        <f>OR(Tabla512[[#This Row],[Tiempo_lineal (ns)]]&gt;$L$508,Tabla512[[#This Row],[Tiempo_lineal (ns)]]&lt;$L$509)</f>
        <v>0</v>
      </c>
      <c r="AC435" t="b">
        <f>OR(Tabla512[[#This Row],[Tiempo_normal (ns)]]&gt;$M$508,Tabla512[[#This Row],[Tiempo_normal (ns)]]&lt;$M$509)</f>
        <v>0</v>
      </c>
      <c r="AD435" s="7">
        <v>432</v>
      </c>
      <c r="AE435" t="b">
        <f>OR(Tabla613[[#This Row],[Tiempo_lineal (ns)]]&gt;$O$508,Tabla613[[#This Row],[Tiempo_lineal (ns)]]&lt;$O$509)</f>
        <v>1</v>
      </c>
      <c r="AF435" s="6" t="b">
        <f>OR(Tabla613[[#This Row],[Tiempo_normal (ns)]]&gt;$P$508,Tabla613[[#This Row],[Tiempo_normal (ns)]]&lt;$P$509)</f>
        <v>0</v>
      </c>
    </row>
    <row r="436" spans="2:32" x14ac:dyDescent="0.3">
      <c r="B436">
        <v>433</v>
      </c>
      <c r="C436">
        <v>3930</v>
      </c>
      <c r="D436">
        <v>4738</v>
      </c>
      <c r="E436">
        <v>433</v>
      </c>
      <c r="F436">
        <v>4331</v>
      </c>
      <c r="G436">
        <v>3203</v>
      </c>
      <c r="H436">
        <v>433</v>
      </c>
      <c r="I436">
        <v>10279</v>
      </c>
      <c r="J436">
        <v>6020</v>
      </c>
      <c r="K436">
        <v>433</v>
      </c>
      <c r="L436">
        <v>15894</v>
      </c>
      <c r="M436">
        <v>9349</v>
      </c>
      <c r="N436">
        <v>433</v>
      </c>
      <c r="O436">
        <v>13512</v>
      </c>
      <c r="P436">
        <v>6916</v>
      </c>
      <c r="R436" s="5">
        <v>433</v>
      </c>
      <c r="S436" t="b">
        <f>OR(Tabla19[[#This Row],[Tiempo_lineal (ns)]]&gt;$C$508,Tabla19[[#This Row],[Tiempo_lineal (ns)]]&lt;$C$509)</f>
        <v>0</v>
      </c>
      <c r="T436" t="b">
        <f>OR(Tabla19[[#This Row],[Tiempo_normal (ns)]]&gt;$D$508,Tabla19[[#This Row],[Tiempo_normal (ns)]]&lt;$D$509)</f>
        <v>1</v>
      </c>
      <c r="U436" s="5">
        <v>433</v>
      </c>
      <c r="V436" t="b">
        <f>OR(Tabla310[[#This Row],[Tiempo_lineal (ns)]]&gt;$F$508,Tabla310[[#This Row],[Tiempo_lineal (ns)]]&lt;$F$509)</f>
        <v>0</v>
      </c>
      <c r="W436" t="b">
        <f>OR(Tabla310[[#This Row],[Tiempo_normal (ns)]]&gt;$G$508,Tabla310[[#This Row],[Tiempo_normal (ns)]]&lt;$G$509)</f>
        <v>0</v>
      </c>
      <c r="X436" s="5">
        <v>433</v>
      </c>
      <c r="Y436" t="b">
        <f>OR(Tabla411[[#This Row],[Tiempo_lineal (ns)]]&gt;$I$508,Tabla411[[#This Row],[Tiempo_lineal (ns)]]&lt;$I$509)</f>
        <v>0</v>
      </c>
      <c r="Z436" t="b">
        <f>OR(Tabla411[[#This Row],[Tiempo_normal (ns)]]&gt;$J$508,Tabla411[[#This Row],[Tiempo_normal (ns)]]&lt;$J$509)</f>
        <v>0</v>
      </c>
      <c r="AA436" s="5">
        <v>433</v>
      </c>
      <c r="AB436" t="b">
        <f>OR(Tabla512[[#This Row],[Tiempo_lineal (ns)]]&gt;$L$508,Tabla512[[#This Row],[Tiempo_lineal (ns)]]&lt;$L$509)</f>
        <v>0</v>
      </c>
      <c r="AC436" t="b">
        <f>OR(Tabla512[[#This Row],[Tiempo_normal (ns)]]&gt;$M$508,Tabla512[[#This Row],[Tiempo_normal (ns)]]&lt;$M$509)</f>
        <v>0</v>
      </c>
      <c r="AD436" s="5">
        <v>433</v>
      </c>
      <c r="AE436" t="b">
        <f>OR(Tabla613[[#This Row],[Tiempo_lineal (ns)]]&gt;$O$508,Tabla613[[#This Row],[Tiempo_lineal (ns)]]&lt;$O$509)</f>
        <v>0</v>
      </c>
      <c r="AF436" s="6" t="b">
        <f>OR(Tabla613[[#This Row],[Tiempo_normal (ns)]]&gt;$P$508,Tabla613[[#This Row],[Tiempo_normal (ns)]]&lt;$P$509)</f>
        <v>0</v>
      </c>
    </row>
    <row r="437" spans="2:32" x14ac:dyDescent="0.3">
      <c r="B437">
        <v>434</v>
      </c>
      <c r="C437">
        <v>6366</v>
      </c>
      <c r="D437">
        <v>3743</v>
      </c>
      <c r="E437">
        <v>434</v>
      </c>
      <c r="F437">
        <v>5651</v>
      </c>
      <c r="G437">
        <v>3703</v>
      </c>
      <c r="H437">
        <v>434</v>
      </c>
      <c r="I437">
        <v>9752</v>
      </c>
      <c r="J437">
        <v>4806</v>
      </c>
      <c r="K437">
        <v>434</v>
      </c>
      <c r="L437">
        <v>9333</v>
      </c>
      <c r="M437">
        <v>8157</v>
      </c>
      <c r="N437">
        <v>434</v>
      </c>
      <c r="O437">
        <v>9908</v>
      </c>
      <c r="P437">
        <v>5812</v>
      </c>
      <c r="R437" s="7">
        <v>434</v>
      </c>
      <c r="S437" t="b">
        <f>OR(Tabla19[[#This Row],[Tiempo_lineal (ns)]]&gt;$C$508,Tabla19[[#This Row],[Tiempo_lineal (ns)]]&lt;$C$509)</f>
        <v>0</v>
      </c>
      <c r="T437" t="b">
        <f>OR(Tabla19[[#This Row],[Tiempo_normal (ns)]]&gt;$D$508,Tabla19[[#This Row],[Tiempo_normal (ns)]]&lt;$D$509)</f>
        <v>1</v>
      </c>
      <c r="U437" s="7">
        <v>434</v>
      </c>
      <c r="V437" t="b">
        <f>OR(Tabla310[[#This Row],[Tiempo_lineal (ns)]]&gt;$F$508,Tabla310[[#This Row],[Tiempo_lineal (ns)]]&lt;$F$509)</f>
        <v>0</v>
      </c>
      <c r="W437" t="b">
        <f>OR(Tabla310[[#This Row],[Tiempo_normal (ns)]]&gt;$G$508,Tabla310[[#This Row],[Tiempo_normal (ns)]]&lt;$G$509)</f>
        <v>0</v>
      </c>
      <c r="X437" s="7">
        <v>434</v>
      </c>
      <c r="Y437" t="b">
        <f>OR(Tabla411[[#This Row],[Tiempo_lineal (ns)]]&gt;$I$508,Tabla411[[#This Row],[Tiempo_lineal (ns)]]&lt;$I$509)</f>
        <v>0</v>
      </c>
      <c r="Z437" t="b">
        <f>OR(Tabla411[[#This Row],[Tiempo_normal (ns)]]&gt;$J$508,Tabla411[[#This Row],[Tiempo_normal (ns)]]&lt;$J$509)</f>
        <v>0</v>
      </c>
      <c r="AA437" s="7">
        <v>434</v>
      </c>
      <c r="AB437" t="b">
        <f>OR(Tabla512[[#This Row],[Tiempo_lineal (ns)]]&gt;$L$508,Tabla512[[#This Row],[Tiempo_lineal (ns)]]&lt;$L$509)</f>
        <v>0</v>
      </c>
      <c r="AC437" t="b">
        <f>OR(Tabla512[[#This Row],[Tiempo_normal (ns)]]&gt;$M$508,Tabla512[[#This Row],[Tiempo_normal (ns)]]&lt;$M$509)</f>
        <v>0</v>
      </c>
      <c r="AD437" s="7">
        <v>434</v>
      </c>
      <c r="AE437" t="b">
        <f>OR(Tabla613[[#This Row],[Tiempo_lineal (ns)]]&gt;$O$508,Tabla613[[#This Row],[Tiempo_lineal (ns)]]&lt;$O$509)</f>
        <v>0</v>
      </c>
      <c r="AF437" s="6" t="b">
        <f>OR(Tabla613[[#This Row],[Tiempo_normal (ns)]]&gt;$P$508,Tabla613[[#This Row],[Tiempo_normal (ns)]]&lt;$P$509)</f>
        <v>0</v>
      </c>
    </row>
    <row r="438" spans="2:32" x14ac:dyDescent="0.3">
      <c r="B438">
        <v>435</v>
      </c>
      <c r="C438">
        <v>5023</v>
      </c>
      <c r="D438">
        <v>2484</v>
      </c>
      <c r="E438">
        <v>435</v>
      </c>
      <c r="F438">
        <v>4337</v>
      </c>
      <c r="G438">
        <v>6142</v>
      </c>
      <c r="H438">
        <v>435</v>
      </c>
      <c r="I438">
        <v>7229</v>
      </c>
      <c r="J438">
        <v>5627</v>
      </c>
      <c r="K438">
        <v>435</v>
      </c>
      <c r="L438">
        <v>12299</v>
      </c>
      <c r="M438">
        <v>8333</v>
      </c>
      <c r="N438">
        <v>435</v>
      </c>
      <c r="O438">
        <v>11034</v>
      </c>
      <c r="P438">
        <v>7157</v>
      </c>
      <c r="R438" s="5">
        <v>435</v>
      </c>
      <c r="S438" t="b">
        <f>OR(Tabla19[[#This Row],[Tiempo_lineal (ns)]]&gt;$C$508,Tabla19[[#This Row],[Tiempo_lineal (ns)]]&lt;$C$509)</f>
        <v>0</v>
      </c>
      <c r="T438" t="b">
        <f>OR(Tabla19[[#This Row],[Tiempo_normal (ns)]]&gt;$D$508,Tabla19[[#This Row],[Tiempo_normal (ns)]]&lt;$D$509)</f>
        <v>0</v>
      </c>
      <c r="U438" s="5">
        <v>435</v>
      </c>
      <c r="V438" t="b">
        <f>OR(Tabla310[[#This Row],[Tiempo_lineal (ns)]]&gt;$F$508,Tabla310[[#This Row],[Tiempo_lineal (ns)]]&lt;$F$509)</f>
        <v>0</v>
      </c>
      <c r="W438" t="b">
        <f>OR(Tabla310[[#This Row],[Tiempo_normal (ns)]]&gt;$G$508,Tabla310[[#This Row],[Tiempo_normal (ns)]]&lt;$G$509)</f>
        <v>1</v>
      </c>
      <c r="X438" s="5">
        <v>435</v>
      </c>
      <c r="Y438" t="b">
        <f>OR(Tabla411[[#This Row],[Tiempo_lineal (ns)]]&gt;$I$508,Tabla411[[#This Row],[Tiempo_lineal (ns)]]&lt;$I$509)</f>
        <v>0</v>
      </c>
      <c r="Z438" t="b">
        <f>OR(Tabla411[[#This Row],[Tiempo_normal (ns)]]&gt;$J$508,Tabla411[[#This Row],[Tiempo_normal (ns)]]&lt;$J$509)</f>
        <v>0</v>
      </c>
      <c r="AA438" s="5">
        <v>435</v>
      </c>
      <c r="AB438" t="b">
        <f>OR(Tabla512[[#This Row],[Tiempo_lineal (ns)]]&gt;$L$508,Tabla512[[#This Row],[Tiempo_lineal (ns)]]&lt;$L$509)</f>
        <v>0</v>
      </c>
      <c r="AC438" t="b">
        <f>OR(Tabla512[[#This Row],[Tiempo_normal (ns)]]&gt;$M$508,Tabla512[[#This Row],[Tiempo_normal (ns)]]&lt;$M$509)</f>
        <v>0</v>
      </c>
      <c r="AD438" s="5">
        <v>435</v>
      </c>
      <c r="AE438" t="b">
        <f>OR(Tabla613[[#This Row],[Tiempo_lineal (ns)]]&gt;$O$508,Tabla613[[#This Row],[Tiempo_lineal (ns)]]&lt;$O$509)</f>
        <v>0</v>
      </c>
      <c r="AF438" s="6" t="b">
        <f>OR(Tabla613[[#This Row],[Tiempo_normal (ns)]]&gt;$P$508,Tabla613[[#This Row],[Tiempo_normal (ns)]]&lt;$P$509)</f>
        <v>0</v>
      </c>
    </row>
    <row r="439" spans="2:32" x14ac:dyDescent="0.3">
      <c r="B439">
        <v>436</v>
      </c>
      <c r="C439">
        <v>6479</v>
      </c>
      <c r="D439">
        <v>3939</v>
      </c>
      <c r="E439">
        <v>436</v>
      </c>
      <c r="F439">
        <v>4131</v>
      </c>
      <c r="G439">
        <v>1901</v>
      </c>
      <c r="H439">
        <v>436</v>
      </c>
      <c r="I439">
        <v>9107</v>
      </c>
      <c r="J439">
        <v>4414</v>
      </c>
      <c r="K439">
        <v>436</v>
      </c>
      <c r="L439">
        <v>13163</v>
      </c>
      <c r="M439">
        <v>9483</v>
      </c>
      <c r="N439">
        <v>436</v>
      </c>
      <c r="O439">
        <v>30658</v>
      </c>
      <c r="P439">
        <v>6896</v>
      </c>
      <c r="R439" s="7">
        <v>436</v>
      </c>
      <c r="S439" t="b">
        <f>OR(Tabla19[[#This Row],[Tiempo_lineal (ns)]]&gt;$C$508,Tabla19[[#This Row],[Tiempo_lineal (ns)]]&lt;$C$509)</f>
        <v>0</v>
      </c>
      <c r="T439" t="b">
        <f>OR(Tabla19[[#This Row],[Tiempo_normal (ns)]]&gt;$D$508,Tabla19[[#This Row],[Tiempo_normal (ns)]]&lt;$D$509)</f>
        <v>1</v>
      </c>
      <c r="U439" s="7">
        <v>436</v>
      </c>
      <c r="V439" t="b">
        <f>OR(Tabla310[[#This Row],[Tiempo_lineal (ns)]]&gt;$F$508,Tabla310[[#This Row],[Tiempo_lineal (ns)]]&lt;$F$509)</f>
        <v>0</v>
      </c>
      <c r="W439" t="b">
        <f>OR(Tabla310[[#This Row],[Tiempo_normal (ns)]]&gt;$G$508,Tabla310[[#This Row],[Tiempo_normal (ns)]]&lt;$G$509)</f>
        <v>0</v>
      </c>
      <c r="X439" s="7">
        <v>436</v>
      </c>
      <c r="Y439" t="b">
        <f>OR(Tabla411[[#This Row],[Tiempo_lineal (ns)]]&gt;$I$508,Tabla411[[#This Row],[Tiempo_lineal (ns)]]&lt;$I$509)</f>
        <v>0</v>
      </c>
      <c r="Z439" t="b">
        <f>OR(Tabla411[[#This Row],[Tiempo_normal (ns)]]&gt;$J$508,Tabla411[[#This Row],[Tiempo_normal (ns)]]&lt;$J$509)</f>
        <v>0</v>
      </c>
      <c r="AA439" s="7">
        <v>436</v>
      </c>
      <c r="AB439" t="b">
        <f>OR(Tabla512[[#This Row],[Tiempo_lineal (ns)]]&gt;$L$508,Tabla512[[#This Row],[Tiempo_lineal (ns)]]&lt;$L$509)</f>
        <v>0</v>
      </c>
      <c r="AC439" t="b">
        <f>OR(Tabla512[[#This Row],[Tiempo_normal (ns)]]&gt;$M$508,Tabla512[[#This Row],[Tiempo_normal (ns)]]&lt;$M$509)</f>
        <v>0</v>
      </c>
      <c r="AD439" s="7">
        <v>436</v>
      </c>
      <c r="AE439" t="b">
        <f>OR(Tabla613[[#This Row],[Tiempo_lineal (ns)]]&gt;$O$508,Tabla613[[#This Row],[Tiempo_lineal (ns)]]&lt;$O$509)</f>
        <v>1</v>
      </c>
      <c r="AF439" s="6" t="b">
        <f>OR(Tabla613[[#This Row],[Tiempo_normal (ns)]]&gt;$P$508,Tabla613[[#This Row],[Tiempo_normal (ns)]]&lt;$P$509)</f>
        <v>0</v>
      </c>
    </row>
    <row r="440" spans="2:32" x14ac:dyDescent="0.3">
      <c r="B440">
        <v>437</v>
      </c>
      <c r="C440">
        <v>4940</v>
      </c>
      <c r="D440">
        <v>3069</v>
      </c>
      <c r="E440">
        <v>437</v>
      </c>
      <c r="F440">
        <v>5446</v>
      </c>
      <c r="G440">
        <v>2391</v>
      </c>
      <c r="H440">
        <v>437</v>
      </c>
      <c r="I440">
        <v>6719</v>
      </c>
      <c r="J440">
        <v>4730</v>
      </c>
      <c r="K440">
        <v>437</v>
      </c>
      <c r="L440">
        <v>10548</v>
      </c>
      <c r="M440">
        <v>7228</v>
      </c>
      <c r="N440">
        <v>437</v>
      </c>
      <c r="O440">
        <v>11598</v>
      </c>
      <c r="P440">
        <v>6315</v>
      </c>
      <c r="R440" s="5">
        <v>437</v>
      </c>
      <c r="S440" t="b">
        <f>OR(Tabla19[[#This Row],[Tiempo_lineal (ns)]]&gt;$C$508,Tabla19[[#This Row],[Tiempo_lineal (ns)]]&lt;$C$509)</f>
        <v>0</v>
      </c>
      <c r="T440" t="b">
        <f>OR(Tabla19[[#This Row],[Tiempo_normal (ns)]]&gt;$D$508,Tabla19[[#This Row],[Tiempo_normal (ns)]]&lt;$D$509)</f>
        <v>0</v>
      </c>
      <c r="U440" s="5">
        <v>437</v>
      </c>
      <c r="V440" t="b">
        <f>OR(Tabla310[[#This Row],[Tiempo_lineal (ns)]]&gt;$F$508,Tabla310[[#This Row],[Tiempo_lineal (ns)]]&lt;$F$509)</f>
        <v>0</v>
      </c>
      <c r="W440" t="b">
        <f>OR(Tabla310[[#This Row],[Tiempo_normal (ns)]]&gt;$G$508,Tabla310[[#This Row],[Tiempo_normal (ns)]]&lt;$G$509)</f>
        <v>0</v>
      </c>
      <c r="X440" s="5">
        <v>437</v>
      </c>
      <c r="Y440" t="b">
        <f>OR(Tabla411[[#This Row],[Tiempo_lineal (ns)]]&gt;$I$508,Tabla411[[#This Row],[Tiempo_lineal (ns)]]&lt;$I$509)</f>
        <v>0</v>
      </c>
      <c r="Z440" t="b">
        <f>OR(Tabla411[[#This Row],[Tiempo_normal (ns)]]&gt;$J$508,Tabla411[[#This Row],[Tiempo_normal (ns)]]&lt;$J$509)</f>
        <v>0</v>
      </c>
      <c r="AA440" s="5">
        <v>437</v>
      </c>
      <c r="AB440" t="b">
        <f>OR(Tabla512[[#This Row],[Tiempo_lineal (ns)]]&gt;$L$508,Tabla512[[#This Row],[Tiempo_lineal (ns)]]&lt;$L$509)</f>
        <v>0</v>
      </c>
      <c r="AC440" t="b">
        <f>OR(Tabla512[[#This Row],[Tiempo_normal (ns)]]&gt;$M$508,Tabla512[[#This Row],[Tiempo_normal (ns)]]&lt;$M$509)</f>
        <v>0</v>
      </c>
      <c r="AD440" s="5">
        <v>437</v>
      </c>
      <c r="AE440" t="b">
        <f>OR(Tabla613[[#This Row],[Tiempo_lineal (ns)]]&gt;$O$508,Tabla613[[#This Row],[Tiempo_lineal (ns)]]&lt;$O$509)</f>
        <v>0</v>
      </c>
      <c r="AF440" s="6" t="b">
        <f>OR(Tabla613[[#This Row],[Tiempo_normal (ns)]]&gt;$P$508,Tabla613[[#This Row],[Tiempo_normal (ns)]]&lt;$P$509)</f>
        <v>0</v>
      </c>
    </row>
    <row r="441" spans="2:32" x14ac:dyDescent="0.3">
      <c r="B441">
        <v>438</v>
      </c>
      <c r="C441">
        <v>5017</v>
      </c>
      <c r="D441">
        <v>1897</v>
      </c>
      <c r="E441">
        <v>438</v>
      </c>
      <c r="F441">
        <v>4773</v>
      </c>
      <c r="G441">
        <v>3940</v>
      </c>
      <c r="H441">
        <v>438</v>
      </c>
      <c r="I441">
        <v>7549</v>
      </c>
      <c r="J441">
        <v>7536</v>
      </c>
      <c r="K441">
        <v>438</v>
      </c>
      <c r="L441">
        <v>9295</v>
      </c>
      <c r="M441">
        <v>8805</v>
      </c>
      <c r="N441">
        <v>438</v>
      </c>
      <c r="O441">
        <v>10109</v>
      </c>
      <c r="P441">
        <v>7232</v>
      </c>
      <c r="R441" s="7">
        <v>438</v>
      </c>
      <c r="S441" t="b">
        <f>OR(Tabla19[[#This Row],[Tiempo_lineal (ns)]]&gt;$C$508,Tabla19[[#This Row],[Tiempo_lineal (ns)]]&lt;$C$509)</f>
        <v>0</v>
      </c>
      <c r="T441" t="b">
        <f>OR(Tabla19[[#This Row],[Tiempo_normal (ns)]]&gt;$D$508,Tabla19[[#This Row],[Tiempo_normal (ns)]]&lt;$D$509)</f>
        <v>0</v>
      </c>
      <c r="U441" s="7">
        <v>438</v>
      </c>
      <c r="V441" t="b">
        <f>OR(Tabla310[[#This Row],[Tiempo_lineal (ns)]]&gt;$F$508,Tabla310[[#This Row],[Tiempo_lineal (ns)]]&lt;$F$509)</f>
        <v>0</v>
      </c>
      <c r="W441" t="b">
        <f>OR(Tabla310[[#This Row],[Tiempo_normal (ns)]]&gt;$G$508,Tabla310[[#This Row],[Tiempo_normal (ns)]]&lt;$G$509)</f>
        <v>0</v>
      </c>
      <c r="X441" s="7">
        <v>438</v>
      </c>
      <c r="Y441" t="b">
        <f>OR(Tabla411[[#This Row],[Tiempo_lineal (ns)]]&gt;$I$508,Tabla411[[#This Row],[Tiempo_lineal (ns)]]&lt;$I$509)</f>
        <v>0</v>
      </c>
      <c r="Z441" t="b">
        <f>OR(Tabla411[[#This Row],[Tiempo_normal (ns)]]&gt;$J$508,Tabla411[[#This Row],[Tiempo_normal (ns)]]&lt;$J$509)</f>
        <v>0</v>
      </c>
      <c r="AA441" s="7">
        <v>438</v>
      </c>
      <c r="AB441" t="b">
        <f>OR(Tabla512[[#This Row],[Tiempo_lineal (ns)]]&gt;$L$508,Tabla512[[#This Row],[Tiempo_lineal (ns)]]&lt;$L$509)</f>
        <v>0</v>
      </c>
      <c r="AC441" t="b">
        <f>OR(Tabla512[[#This Row],[Tiempo_normal (ns)]]&gt;$M$508,Tabla512[[#This Row],[Tiempo_normal (ns)]]&lt;$M$509)</f>
        <v>0</v>
      </c>
      <c r="AD441" s="7">
        <v>438</v>
      </c>
      <c r="AE441" t="b">
        <f>OR(Tabla613[[#This Row],[Tiempo_lineal (ns)]]&gt;$O$508,Tabla613[[#This Row],[Tiempo_lineal (ns)]]&lt;$O$509)</f>
        <v>0</v>
      </c>
      <c r="AF441" s="6" t="b">
        <f>OR(Tabla613[[#This Row],[Tiempo_normal (ns)]]&gt;$P$508,Tabla613[[#This Row],[Tiempo_normal (ns)]]&lt;$P$509)</f>
        <v>0</v>
      </c>
    </row>
    <row r="442" spans="2:32" x14ac:dyDescent="0.3">
      <c r="B442">
        <v>439</v>
      </c>
      <c r="C442">
        <v>4692</v>
      </c>
      <c r="D442">
        <v>3207</v>
      </c>
      <c r="E442">
        <v>439</v>
      </c>
      <c r="F442">
        <v>7185</v>
      </c>
      <c r="G442">
        <v>3280</v>
      </c>
      <c r="H442">
        <v>439</v>
      </c>
      <c r="I442">
        <v>6713</v>
      </c>
      <c r="J442">
        <v>6193</v>
      </c>
      <c r="K442">
        <v>439</v>
      </c>
      <c r="L442">
        <v>12008</v>
      </c>
      <c r="M442">
        <v>7996</v>
      </c>
      <c r="N442">
        <v>439</v>
      </c>
      <c r="O442">
        <v>8929</v>
      </c>
      <c r="P442">
        <v>6647</v>
      </c>
      <c r="R442" s="5">
        <v>439</v>
      </c>
      <c r="S442" t="b">
        <f>OR(Tabla19[[#This Row],[Tiempo_lineal (ns)]]&gt;$C$508,Tabla19[[#This Row],[Tiempo_lineal (ns)]]&lt;$C$509)</f>
        <v>0</v>
      </c>
      <c r="T442" t="b">
        <f>OR(Tabla19[[#This Row],[Tiempo_normal (ns)]]&gt;$D$508,Tabla19[[#This Row],[Tiempo_normal (ns)]]&lt;$D$509)</f>
        <v>0</v>
      </c>
      <c r="U442" s="5">
        <v>439</v>
      </c>
      <c r="V442" t="b">
        <f>OR(Tabla310[[#This Row],[Tiempo_lineal (ns)]]&gt;$F$508,Tabla310[[#This Row],[Tiempo_lineal (ns)]]&lt;$F$509)</f>
        <v>0</v>
      </c>
      <c r="W442" t="b">
        <f>OR(Tabla310[[#This Row],[Tiempo_normal (ns)]]&gt;$G$508,Tabla310[[#This Row],[Tiempo_normal (ns)]]&lt;$G$509)</f>
        <v>0</v>
      </c>
      <c r="X442" s="5">
        <v>439</v>
      </c>
      <c r="Y442" t="b">
        <f>OR(Tabla411[[#This Row],[Tiempo_lineal (ns)]]&gt;$I$508,Tabla411[[#This Row],[Tiempo_lineal (ns)]]&lt;$I$509)</f>
        <v>0</v>
      </c>
      <c r="Z442" t="b">
        <f>OR(Tabla411[[#This Row],[Tiempo_normal (ns)]]&gt;$J$508,Tabla411[[#This Row],[Tiempo_normal (ns)]]&lt;$J$509)</f>
        <v>0</v>
      </c>
      <c r="AA442" s="5">
        <v>439</v>
      </c>
      <c r="AB442" t="b">
        <f>OR(Tabla512[[#This Row],[Tiempo_lineal (ns)]]&gt;$L$508,Tabla512[[#This Row],[Tiempo_lineal (ns)]]&lt;$L$509)</f>
        <v>0</v>
      </c>
      <c r="AC442" t="b">
        <f>OR(Tabla512[[#This Row],[Tiempo_normal (ns)]]&gt;$M$508,Tabla512[[#This Row],[Tiempo_normal (ns)]]&lt;$M$509)</f>
        <v>0</v>
      </c>
      <c r="AD442" s="5">
        <v>439</v>
      </c>
      <c r="AE442" t="b">
        <f>OR(Tabla613[[#This Row],[Tiempo_lineal (ns)]]&gt;$O$508,Tabla613[[#This Row],[Tiempo_lineal (ns)]]&lt;$O$509)</f>
        <v>0</v>
      </c>
      <c r="AF442" s="6" t="b">
        <f>OR(Tabla613[[#This Row],[Tiempo_normal (ns)]]&gt;$P$508,Tabla613[[#This Row],[Tiempo_normal (ns)]]&lt;$P$509)</f>
        <v>0</v>
      </c>
    </row>
    <row r="443" spans="2:32" x14ac:dyDescent="0.3">
      <c r="B443">
        <v>440</v>
      </c>
      <c r="C443">
        <v>4950</v>
      </c>
      <c r="D443">
        <v>1333</v>
      </c>
      <c r="E443">
        <v>440</v>
      </c>
      <c r="F443">
        <v>5670</v>
      </c>
      <c r="G443">
        <v>2806</v>
      </c>
      <c r="H443">
        <v>440</v>
      </c>
      <c r="I443">
        <v>6431</v>
      </c>
      <c r="J443">
        <v>4006</v>
      </c>
      <c r="K443">
        <v>440</v>
      </c>
      <c r="L443">
        <v>16584</v>
      </c>
      <c r="M443">
        <v>7014</v>
      </c>
      <c r="N443">
        <v>440</v>
      </c>
      <c r="O443">
        <v>10863</v>
      </c>
      <c r="P443">
        <v>6247</v>
      </c>
      <c r="R443" s="7">
        <v>440</v>
      </c>
      <c r="S443" t="b">
        <f>OR(Tabla19[[#This Row],[Tiempo_lineal (ns)]]&gt;$C$508,Tabla19[[#This Row],[Tiempo_lineal (ns)]]&lt;$C$509)</f>
        <v>0</v>
      </c>
      <c r="T443" t="b">
        <f>OR(Tabla19[[#This Row],[Tiempo_normal (ns)]]&gt;$D$508,Tabla19[[#This Row],[Tiempo_normal (ns)]]&lt;$D$509)</f>
        <v>0</v>
      </c>
      <c r="U443" s="7">
        <v>440</v>
      </c>
      <c r="V443" t="b">
        <f>OR(Tabla310[[#This Row],[Tiempo_lineal (ns)]]&gt;$F$508,Tabla310[[#This Row],[Tiempo_lineal (ns)]]&lt;$F$509)</f>
        <v>0</v>
      </c>
      <c r="W443" t="b">
        <f>OR(Tabla310[[#This Row],[Tiempo_normal (ns)]]&gt;$G$508,Tabla310[[#This Row],[Tiempo_normal (ns)]]&lt;$G$509)</f>
        <v>0</v>
      </c>
      <c r="X443" s="7">
        <v>440</v>
      </c>
      <c r="Y443" t="b">
        <f>OR(Tabla411[[#This Row],[Tiempo_lineal (ns)]]&gt;$I$508,Tabla411[[#This Row],[Tiempo_lineal (ns)]]&lt;$I$509)</f>
        <v>0</v>
      </c>
      <c r="Z443" t="b">
        <f>OR(Tabla411[[#This Row],[Tiempo_normal (ns)]]&gt;$J$508,Tabla411[[#This Row],[Tiempo_normal (ns)]]&lt;$J$509)</f>
        <v>0</v>
      </c>
      <c r="AA443" s="7">
        <v>440</v>
      </c>
      <c r="AB443" t="b">
        <f>OR(Tabla512[[#This Row],[Tiempo_lineal (ns)]]&gt;$L$508,Tabla512[[#This Row],[Tiempo_lineal (ns)]]&lt;$L$509)</f>
        <v>0</v>
      </c>
      <c r="AC443" t="b">
        <f>OR(Tabla512[[#This Row],[Tiempo_normal (ns)]]&gt;$M$508,Tabla512[[#This Row],[Tiempo_normal (ns)]]&lt;$M$509)</f>
        <v>0</v>
      </c>
      <c r="AD443" s="7">
        <v>440</v>
      </c>
      <c r="AE443" t="b">
        <f>OR(Tabla613[[#This Row],[Tiempo_lineal (ns)]]&gt;$O$508,Tabla613[[#This Row],[Tiempo_lineal (ns)]]&lt;$O$509)</f>
        <v>0</v>
      </c>
      <c r="AF443" s="6" t="b">
        <f>OR(Tabla613[[#This Row],[Tiempo_normal (ns)]]&gt;$P$508,Tabla613[[#This Row],[Tiempo_normal (ns)]]&lt;$P$509)</f>
        <v>0</v>
      </c>
    </row>
    <row r="444" spans="2:32" x14ac:dyDescent="0.3">
      <c r="B444">
        <v>441</v>
      </c>
      <c r="C444">
        <v>4730</v>
      </c>
      <c r="D444">
        <v>2217</v>
      </c>
      <c r="E444">
        <v>441</v>
      </c>
      <c r="F444">
        <v>4506</v>
      </c>
      <c r="G444">
        <v>2701</v>
      </c>
      <c r="H444">
        <v>441</v>
      </c>
      <c r="I444">
        <v>7415</v>
      </c>
      <c r="J444">
        <v>5186</v>
      </c>
      <c r="K444">
        <v>441</v>
      </c>
      <c r="L444">
        <v>10256</v>
      </c>
      <c r="M444">
        <v>6206</v>
      </c>
      <c r="N444">
        <v>441</v>
      </c>
      <c r="O444">
        <v>11686</v>
      </c>
      <c r="P444">
        <v>7718</v>
      </c>
      <c r="R444" s="5">
        <v>441</v>
      </c>
      <c r="S444" t="b">
        <f>OR(Tabla19[[#This Row],[Tiempo_lineal (ns)]]&gt;$C$508,Tabla19[[#This Row],[Tiempo_lineal (ns)]]&lt;$C$509)</f>
        <v>0</v>
      </c>
      <c r="T444" t="b">
        <f>OR(Tabla19[[#This Row],[Tiempo_normal (ns)]]&gt;$D$508,Tabla19[[#This Row],[Tiempo_normal (ns)]]&lt;$D$509)</f>
        <v>0</v>
      </c>
      <c r="U444" s="5">
        <v>441</v>
      </c>
      <c r="V444" t="b">
        <f>OR(Tabla310[[#This Row],[Tiempo_lineal (ns)]]&gt;$F$508,Tabla310[[#This Row],[Tiempo_lineal (ns)]]&lt;$F$509)</f>
        <v>0</v>
      </c>
      <c r="W444" t="b">
        <f>OR(Tabla310[[#This Row],[Tiempo_normal (ns)]]&gt;$G$508,Tabla310[[#This Row],[Tiempo_normal (ns)]]&lt;$G$509)</f>
        <v>0</v>
      </c>
      <c r="X444" s="5">
        <v>441</v>
      </c>
      <c r="Y444" t="b">
        <f>OR(Tabla411[[#This Row],[Tiempo_lineal (ns)]]&gt;$I$508,Tabla411[[#This Row],[Tiempo_lineal (ns)]]&lt;$I$509)</f>
        <v>0</v>
      </c>
      <c r="Z444" t="b">
        <f>OR(Tabla411[[#This Row],[Tiempo_normal (ns)]]&gt;$J$508,Tabla411[[#This Row],[Tiempo_normal (ns)]]&lt;$J$509)</f>
        <v>0</v>
      </c>
      <c r="AA444" s="5">
        <v>441</v>
      </c>
      <c r="AB444" t="b">
        <f>OR(Tabla512[[#This Row],[Tiempo_lineal (ns)]]&gt;$L$508,Tabla512[[#This Row],[Tiempo_lineal (ns)]]&lt;$L$509)</f>
        <v>0</v>
      </c>
      <c r="AC444" t="b">
        <f>OR(Tabla512[[#This Row],[Tiempo_normal (ns)]]&gt;$M$508,Tabla512[[#This Row],[Tiempo_normal (ns)]]&lt;$M$509)</f>
        <v>0</v>
      </c>
      <c r="AD444" s="5">
        <v>441</v>
      </c>
      <c r="AE444" t="b">
        <f>OR(Tabla613[[#This Row],[Tiempo_lineal (ns)]]&gt;$O$508,Tabla613[[#This Row],[Tiempo_lineal (ns)]]&lt;$O$509)</f>
        <v>0</v>
      </c>
      <c r="AF444" s="6" t="b">
        <f>OR(Tabla613[[#This Row],[Tiempo_normal (ns)]]&gt;$P$508,Tabla613[[#This Row],[Tiempo_normal (ns)]]&lt;$P$509)</f>
        <v>0</v>
      </c>
    </row>
    <row r="445" spans="2:32" x14ac:dyDescent="0.3">
      <c r="B445">
        <v>442</v>
      </c>
      <c r="C445">
        <v>6322</v>
      </c>
      <c r="D445">
        <v>2877</v>
      </c>
      <c r="E445">
        <v>442</v>
      </c>
      <c r="F445">
        <v>3692</v>
      </c>
      <c r="G445">
        <v>2497</v>
      </c>
      <c r="H445">
        <v>442</v>
      </c>
      <c r="I445">
        <v>7463</v>
      </c>
      <c r="J445">
        <v>4189</v>
      </c>
      <c r="K445">
        <v>442</v>
      </c>
      <c r="L445">
        <v>12639</v>
      </c>
      <c r="M445">
        <v>7154</v>
      </c>
      <c r="N445">
        <v>442</v>
      </c>
      <c r="O445">
        <v>9115</v>
      </c>
      <c r="P445">
        <v>41052</v>
      </c>
      <c r="R445" s="7">
        <v>442</v>
      </c>
      <c r="S445" t="b">
        <f>OR(Tabla19[[#This Row],[Tiempo_lineal (ns)]]&gt;$C$508,Tabla19[[#This Row],[Tiempo_lineal (ns)]]&lt;$C$509)</f>
        <v>0</v>
      </c>
      <c r="T445" t="b">
        <f>OR(Tabla19[[#This Row],[Tiempo_normal (ns)]]&gt;$D$508,Tabla19[[#This Row],[Tiempo_normal (ns)]]&lt;$D$509)</f>
        <v>0</v>
      </c>
      <c r="U445" s="7">
        <v>442</v>
      </c>
      <c r="V445" t="b">
        <f>OR(Tabla310[[#This Row],[Tiempo_lineal (ns)]]&gt;$F$508,Tabla310[[#This Row],[Tiempo_lineal (ns)]]&lt;$F$509)</f>
        <v>0</v>
      </c>
      <c r="W445" t="b">
        <f>OR(Tabla310[[#This Row],[Tiempo_normal (ns)]]&gt;$G$508,Tabla310[[#This Row],[Tiempo_normal (ns)]]&lt;$G$509)</f>
        <v>0</v>
      </c>
      <c r="X445" s="7">
        <v>442</v>
      </c>
      <c r="Y445" t="b">
        <f>OR(Tabla411[[#This Row],[Tiempo_lineal (ns)]]&gt;$I$508,Tabla411[[#This Row],[Tiempo_lineal (ns)]]&lt;$I$509)</f>
        <v>0</v>
      </c>
      <c r="Z445" t="b">
        <f>OR(Tabla411[[#This Row],[Tiempo_normal (ns)]]&gt;$J$508,Tabla411[[#This Row],[Tiempo_normal (ns)]]&lt;$J$509)</f>
        <v>0</v>
      </c>
      <c r="AA445" s="7">
        <v>442</v>
      </c>
      <c r="AB445" t="b">
        <f>OR(Tabla512[[#This Row],[Tiempo_lineal (ns)]]&gt;$L$508,Tabla512[[#This Row],[Tiempo_lineal (ns)]]&lt;$L$509)</f>
        <v>0</v>
      </c>
      <c r="AC445" t="b">
        <f>OR(Tabla512[[#This Row],[Tiempo_normal (ns)]]&gt;$M$508,Tabla512[[#This Row],[Tiempo_normal (ns)]]&lt;$M$509)</f>
        <v>0</v>
      </c>
      <c r="AD445" s="7">
        <v>442</v>
      </c>
      <c r="AE445" t="b">
        <f>OR(Tabla613[[#This Row],[Tiempo_lineal (ns)]]&gt;$O$508,Tabla613[[#This Row],[Tiempo_lineal (ns)]]&lt;$O$509)</f>
        <v>0</v>
      </c>
      <c r="AF445" s="6" t="b">
        <f>OR(Tabla613[[#This Row],[Tiempo_normal (ns)]]&gt;$P$508,Tabla613[[#This Row],[Tiempo_normal (ns)]]&lt;$P$509)</f>
        <v>1</v>
      </c>
    </row>
    <row r="446" spans="2:32" x14ac:dyDescent="0.3">
      <c r="B446">
        <v>443</v>
      </c>
      <c r="C446">
        <v>5475</v>
      </c>
      <c r="D446">
        <v>4288</v>
      </c>
      <c r="E446">
        <v>443</v>
      </c>
      <c r="F446">
        <v>4612</v>
      </c>
      <c r="G446">
        <v>3728</v>
      </c>
      <c r="H446">
        <v>443</v>
      </c>
      <c r="I446">
        <v>6932</v>
      </c>
      <c r="J446">
        <v>5128</v>
      </c>
      <c r="K446">
        <v>443</v>
      </c>
      <c r="L446">
        <v>10544</v>
      </c>
      <c r="M446">
        <v>9088</v>
      </c>
      <c r="N446">
        <v>443</v>
      </c>
      <c r="O446">
        <v>20049</v>
      </c>
      <c r="P446">
        <v>6158</v>
      </c>
      <c r="R446" s="5">
        <v>443</v>
      </c>
      <c r="S446" t="b">
        <f>OR(Tabla19[[#This Row],[Tiempo_lineal (ns)]]&gt;$C$508,Tabla19[[#This Row],[Tiempo_lineal (ns)]]&lt;$C$509)</f>
        <v>0</v>
      </c>
      <c r="T446" t="b">
        <f>OR(Tabla19[[#This Row],[Tiempo_normal (ns)]]&gt;$D$508,Tabla19[[#This Row],[Tiempo_normal (ns)]]&lt;$D$509)</f>
        <v>1</v>
      </c>
      <c r="U446" s="5">
        <v>443</v>
      </c>
      <c r="V446" t="b">
        <f>OR(Tabla310[[#This Row],[Tiempo_lineal (ns)]]&gt;$F$508,Tabla310[[#This Row],[Tiempo_lineal (ns)]]&lt;$F$509)</f>
        <v>0</v>
      </c>
      <c r="W446" t="b">
        <f>OR(Tabla310[[#This Row],[Tiempo_normal (ns)]]&gt;$G$508,Tabla310[[#This Row],[Tiempo_normal (ns)]]&lt;$G$509)</f>
        <v>0</v>
      </c>
      <c r="X446" s="5">
        <v>443</v>
      </c>
      <c r="Y446" t="b">
        <f>OR(Tabla411[[#This Row],[Tiempo_lineal (ns)]]&gt;$I$508,Tabla411[[#This Row],[Tiempo_lineal (ns)]]&lt;$I$509)</f>
        <v>0</v>
      </c>
      <c r="Z446" t="b">
        <f>OR(Tabla411[[#This Row],[Tiempo_normal (ns)]]&gt;$J$508,Tabla411[[#This Row],[Tiempo_normal (ns)]]&lt;$J$509)</f>
        <v>0</v>
      </c>
      <c r="AA446" s="5">
        <v>443</v>
      </c>
      <c r="AB446" t="b">
        <f>OR(Tabla512[[#This Row],[Tiempo_lineal (ns)]]&gt;$L$508,Tabla512[[#This Row],[Tiempo_lineal (ns)]]&lt;$L$509)</f>
        <v>0</v>
      </c>
      <c r="AC446" t="b">
        <f>OR(Tabla512[[#This Row],[Tiempo_normal (ns)]]&gt;$M$508,Tabla512[[#This Row],[Tiempo_normal (ns)]]&lt;$M$509)</f>
        <v>0</v>
      </c>
      <c r="AD446" s="5">
        <v>443</v>
      </c>
      <c r="AE446" t="b">
        <f>OR(Tabla613[[#This Row],[Tiempo_lineal (ns)]]&gt;$O$508,Tabla613[[#This Row],[Tiempo_lineal (ns)]]&lt;$O$509)</f>
        <v>1</v>
      </c>
      <c r="AF446" s="6" t="b">
        <f>OR(Tabla613[[#This Row],[Tiempo_normal (ns)]]&gt;$P$508,Tabla613[[#This Row],[Tiempo_normal (ns)]]&lt;$P$509)</f>
        <v>0</v>
      </c>
    </row>
    <row r="447" spans="2:32" x14ac:dyDescent="0.3">
      <c r="B447">
        <v>444</v>
      </c>
      <c r="C447">
        <v>5558</v>
      </c>
      <c r="D447">
        <v>1461</v>
      </c>
      <c r="E447">
        <v>444</v>
      </c>
      <c r="F447">
        <v>4553</v>
      </c>
      <c r="G447">
        <v>3003</v>
      </c>
      <c r="H447">
        <v>444</v>
      </c>
      <c r="I447">
        <v>8000</v>
      </c>
      <c r="J447">
        <v>75372</v>
      </c>
      <c r="K447">
        <v>444</v>
      </c>
      <c r="L447">
        <v>13182</v>
      </c>
      <c r="M447">
        <v>5795</v>
      </c>
      <c r="N447">
        <v>444</v>
      </c>
      <c r="O447">
        <v>28408</v>
      </c>
      <c r="P447">
        <v>8429</v>
      </c>
      <c r="R447" s="7">
        <v>444</v>
      </c>
      <c r="S447" t="b">
        <f>OR(Tabla19[[#This Row],[Tiempo_lineal (ns)]]&gt;$C$508,Tabla19[[#This Row],[Tiempo_lineal (ns)]]&lt;$C$509)</f>
        <v>0</v>
      </c>
      <c r="T447" t="b">
        <f>OR(Tabla19[[#This Row],[Tiempo_normal (ns)]]&gt;$D$508,Tabla19[[#This Row],[Tiempo_normal (ns)]]&lt;$D$509)</f>
        <v>0</v>
      </c>
      <c r="U447" s="7">
        <v>444</v>
      </c>
      <c r="V447" t="b">
        <f>OR(Tabla310[[#This Row],[Tiempo_lineal (ns)]]&gt;$F$508,Tabla310[[#This Row],[Tiempo_lineal (ns)]]&lt;$F$509)</f>
        <v>0</v>
      </c>
      <c r="W447" t="b">
        <f>OR(Tabla310[[#This Row],[Tiempo_normal (ns)]]&gt;$G$508,Tabla310[[#This Row],[Tiempo_normal (ns)]]&lt;$G$509)</f>
        <v>0</v>
      </c>
      <c r="X447" s="7">
        <v>444</v>
      </c>
      <c r="Y447" t="b">
        <f>OR(Tabla411[[#This Row],[Tiempo_lineal (ns)]]&gt;$I$508,Tabla411[[#This Row],[Tiempo_lineal (ns)]]&lt;$I$509)</f>
        <v>0</v>
      </c>
      <c r="Z447" t="b">
        <f>OR(Tabla411[[#This Row],[Tiempo_normal (ns)]]&gt;$J$508,Tabla411[[#This Row],[Tiempo_normal (ns)]]&lt;$J$509)</f>
        <v>1</v>
      </c>
      <c r="AA447" s="7">
        <v>444</v>
      </c>
      <c r="AB447" t="b">
        <f>OR(Tabla512[[#This Row],[Tiempo_lineal (ns)]]&gt;$L$508,Tabla512[[#This Row],[Tiempo_lineal (ns)]]&lt;$L$509)</f>
        <v>0</v>
      </c>
      <c r="AC447" t="b">
        <f>OR(Tabla512[[#This Row],[Tiempo_normal (ns)]]&gt;$M$508,Tabla512[[#This Row],[Tiempo_normal (ns)]]&lt;$M$509)</f>
        <v>0</v>
      </c>
      <c r="AD447" s="7">
        <v>444</v>
      </c>
      <c r="AE447" t="b">
        <f>OR(Tabla613[[#This Row],[Tiempo_lineal (ns)]]&gt;$O$508,Tabla613[[#This Row],[Tiempo_lineal (ns)]]&lt;$O$509)</f>
        <v>1</v>
      </c>
      <c r="AF447" s="6" t="b">
        <f>OR(Tabla613[[#This Row],[Tiempo_normal (ns)]]&gt;$P$508,Tabla613[[#This Row],[Tiempo_normal (ns)]]&lt;$P$509)</f>
        <v>0</v>
      </c>
    </row>
    <row r="448" spans="2:32" x14ac:dyDescent="0.3">
      <c r="B448">
        <v>445</v>
      </c>
      <c r="C448">
        <v>3192</v>
      </c>
      <c r="D448">
        <v>2690</v>
      </c>
      <c r="E448">
        <v>445</v>
      </c>
      <c r="F448">
        <v>5867</v>
      </c>
      <c r="G448">
        <v>2206</v>
      </c>
      <c r="H448">
        <v>445</v>
      </c>
      <c r="I448">
        <v>6978</v>
      </c>
      <c r="J448">
        <v>4779</v>
      </c>
      <c r="K448">
        <v>445</v>
      </c>
      <c r="L448">
        <v>9896</v>
      </c>
      <c r="M448">
        <v>6037</v>
      </c>
      <c r="N448">
        <v>445</v>
      </c>
      <c r="O448">
        <v>12719</v>
      </c>
      <c r="P448">
        <v>6349</v>
      </c>
      <c r="R448" s="5">
        <v>445</v>
      </c>
      <c r="S448" t="b">
        <f>OR(Tabla19[[#This Row],[Tiempo_lineal (ns)]]&gt;$C$508,Tabla19[[#This Row],[Tiempo_lineal (ns)]]&lt;$C$509)</f>
        <v>0</v>
      </c>
      <c r="T448" t="b">
        <f>OR(Tabla19[[#This Row],[Tiempo_normal (ns)]]&gt;$D$508,Tabla19[[#This Row],[Tiempo_normal (ns)]]&lt;$D$509)</f>
        <v>0</v>
      </c>
      <c r="U448" s="5">
        <v>445</v>
      </c>
      <c r="V448" t="b">
        <f>OR(Tabla310[[#This Row],[Tiempo_lineal (ns)]]&gt;$F$508,Tabla310[[#This Row],[Tiempo_lineal (ns)]]&lt;$F$509)</f>
        <v>0</v>
      </c>
      <c r="W448" t="b">
        <f>OR(Tabla310[[#This Row],[Tiempo_normal (ns)]]&gt;$G$508,Tabla310[[#This Row],[Tiempo_normal (ns)]]&lt;$G$509)</f>
        <v>0</v>
      </c>
      <c r="X448" s="5">
        <v>445</v>
      </c>
      <c r="Y448" t="b">
        <f>OR(Tabla411[[#This Row],[Tiempo_lineal (ns)]]&gt;$I$508,Tabla411[[#This Row],[Tiempo_lineal (ns)]]&lt;$I$509)</f>
        <v>0</v>
      </c>
      <c r="Z448" t="b">
        <f>OR(Tabla411[[#This Row],[Tiempo_normal (ns)]]&gt;$J$508,Tabla411[[#This Row],[Tiempo_normal (ns)]]&lt;$J$509)</f>
        <v>0</v>
      </c>
      <c r="AA448" s="5">
        <v>445</v>
      </c>
      <c r="AB448" t="b">
        <f>OR(Tabla512[[#This Row],[Tiempo_lineal (ns)]]&gt;$L$508,Tabla512[[#This Row],[Tiempo_lineal (ns)]]&lt;$L$509)</f>
        <v>0</v>
      </c>
      <c r="AC448" t="b">
        <f>OR(Tabla512[[#This Row],[Tiempo_normal (ns)]]&gt;$M$508,Tabla512[[#This Row],[Tiempo_normal (ns)]]&lt;$M$509)</f>
        <v>0</v>
      </c>
      <c r="AD448" s="5">
        <v>445</v>
      </c>
      <c r="AE448" t="b">
        <f>OR(Tabla613[[#This Row],[Tiempo_lineal (ns)]]&gt;$O$508,Tabla613[[#This Row],[Tiempo_lineal (ns)]]&lt;$O$509)</f>
        <v>0</v>
      </c>
      <c r="AF448" s="6" t="b">
        <f>OR(Tabla613[[#This Row],[Tiempo_normal (ns)]]&gt;$P$508,Tabla613[[#This Row],[Tiempo_normal (ns)]]&lt;$P$509)</f>
        <v>0</v>
      </c>
    </row>
    <row r="449" spans="2:32" x14ac:dyDescent="0.3">
      <c r="B449">
        <v>446</v>
      </c>
      <c r="C449">
        <v>5136</v>
      </c>
      <c r="D449">
        <v>3417</v>
      </c>
      <c r="E449">
        <v>446</v>
      </c>
      <c r="F449">
        <v>3981</v>
      </c>
      <c r="G449">
        <v>2579</v>
      </c>
      <c r="H449">
        <v>446</v>
      </c>
      <c r="I449">
        <v>6930</v>
      </c>
      <c r="J449">
        <v>4709</v>
      </c>
      <c r="K449">
        <v>446</v>
      </c>
      <c r="L449">
        <v>10622</v>
      </c>
      <c r="M449">
        <v>5496</v>
      </c>
      <c r="N449">
        <v>446</v>
      </c>
      <c r="O449">
        <v>11753</v>
      </c>
      <c r="P449">
        <v>5545</v>
      </c>
      <c r="R449" s="7">
        <v>446</v>
      </c>
      <c r="S449" t="b">
        <f>OR(Tabla19[[#This Row],[Tiempo_lineal (ns)]]&gt;$C$508,Tabla19[[#This Row],[Tiempo_lineal (ns)]]&lt;$C$509)</f>
        <v>0</v>
      </c>
      <c r="T449" t="b">
        <f>OR(Tabla19[[#This Row],[Tiempo_normal (ns)]]&gt;$D$508,Tabla19[[#This Row],[Tiempo_normal (ns)]]&lt;$D$509)</f>
        <v>0</v>
      </c>
      <c r="U449" s="7">
        <v>446</v>
      </c>
      <c r="V449" t="b">
        <f>OR(Tabla310[[#This Row],[Tiempo_lineal (ns)]]&gt;$F$508,Tabla310[[#This Row],[Tiempo_lineal (ns)]]&lt;$F$509)</f>
        <v>0</v>
      </c>
      <c r="W449" t="b">
        <f>OR(Tabla310[[#This Row],[Tiempo_normal (ns)]]&gt;$G$508,Tabla310[[#This Row],[Tiempo_normal (ns)]]&lt;$G$509)</f>
        <v>0</v>
      </c>
      <c r="X449" s="7">
        <v>446</v>
      </c>
      <c r="Y449" t="b">
        <f>OR(Tabla411[[#This Row],[Tiempo_lineal (ns)]]&gt;$I$508,Tabla411[[#This Row],[Tiempo_lineal (ns)]]&lt;$I$509)</f>
        <v>0</v>
      </c>
      <c r="Z449" t="b">
        <f>OR(Tabla411[[#This Row],[Tiempo_normal (ns)]]&gt;$J$508,Tabla411[[#This Row],[Tiempo_normal (ns)]]&lt;$J$509)</f>
        <v>0</v>
      </c>
      <c r="AA449" s="7">
        <v>446</v>
      </c>
      <c r="AB449" t="b">
        <f>OR(Tabla512[[#This Row],[Tiempo_lineal (ns)]]&gt;$L$508,Tabla512[[#This Row],[Tiempo_lineal (ns)]]&lt;$L$509)</f>
        <v>0</v>
      </c>
      <c r="AC449" t="b">
        <f>OR(Tabla512[[#This Row],[Tiempo_normal (ns)]]&gt;$M$508,Tabla512[[#This Row],[Tiempo_normal (ns)]]&lt;$M$509)</f>
        <v>0</v>
      </c>
      <c r="AD449" s="7">
        <v>446</v>
      </c>
      <c r="AE449" t="b">
        <f>OR(Tabla613[[#This Row],[Tiempo_lineal (ns)]]&gt;$O$508,Tabla613[[#This Row],[Tiempo_lineal (ns)]]&lt;$O$509)</f>
        <v>0</v>
      </c>
      <c r="AF449" s="6" t="b">
        <f>OR(Tabla613[[#This Row],[Tiempo_normal (ns)]]&gt;$P$508,Tabla613[[#This Row],[Tiempo_normal (ns)]]&lt;$P$509)</f>
        <v>0</v>
      </c>
    </row>
    <row r="450" spans="2:32" x14ac:dyDescent="0.3">
      <c r="B450">
        <v>447</v>
      </c>
      <c r="C450">
        <v>3649</v>
      </c>
      <c r="D450">
        <v>1350</v>
      </c>
      <c r="E450">
        <v>447</v>
      </c>
      <c r="F450">
        <v>4597</v>
      </c>
      <c r="G450">
        <v>2607</v>
      </c>
      <c r="H450">
        <v>447</v>
      </c>
      <c r="I450">
        <v>6590</v>
      </c>
      <c r="J450">
        <v>4012</v>
      </c>
      <c r="K450">
        <v>447</v>
      </c>
      <c r="L450">
        <v>9837</v>
      </c>
      <c r="M450">
        <v>9302</v>
      </c>
      <c r="N450">
        <v>447</v>
      </c>
      <c r="O450">
        <v>11173</v>
      </c>
      <c r="P450">
        <v>5672</v>
      </c>
      <c r="R450" s="5">
        <v>447</v>
      </c>
      <c r="S450" t="b">
        <f>OR(Tabla19[[#This Row],[Tiempo_lineal (ns)]]&gt;$C$508,Tabla19[[#This Row],[Tiempo_lineal (ns)]]&lt;$C$509)</f>
        <v>0</v>
      </c>
      <c r="T450" t="b">
        <f>OR(Tabla19[[#This Row],[Tiempo_normal (ns)]]&gt;$D$508,Tabla19[[#This Row],[Tiempo_normal (ns)]]&lt;$D$509)</f>
        <v>0</v>
      </c>
      <c r="U450" s="5">
        <v>447</v>
      </c>
      <c r="V450" t="b">
        <f>OR(Tabla310[[#This Row],[Tiempo_lineal (ns)]]&gt;$F$508,Tabla310[[#This Row],[Tiempo_lineal (ns)]]&lt;$F$509)</f>
        <v>0</v>
      </c>
      <c r="W450" t="b">
        <f>OR(Tabla310[[#This Row],[Tiempo_normal (ns)]]&gt;$G$508,Tabla310[[#This Row],[Tiempo_normal (ns)]]&lt;$G$509)</f>
        <v>0</v>
      </c>
      <c r="X450" s="5">
        <v>447</v>
      </c>
      <c r="Y450" t="b">
        <f>OR(Tabla411[[#This Row],[Tiempo_lineal (ns)]]&gt;$I$508,Tabla411[[#This Row],[Tiempo_lineal (ns)]]&lt;$I$509)</f>
        <v>0</v>
      </c>
      <c r="Z450" t="b">
        <f>OR(Tabla411[[#This Row],[Tiempo_normal (ns)]]&gt;$J$508,Tabla411[[#This Row],[Tiempo_normal (ns)]]&lt;$J$509)</f>
        <v>0</v>
      </c>
      <c r="AA450" s="5">
        <v>447</v>
      </c>
      <c r="AB450" t="b">
        <f>OR(Tabla512[[#This Row],[Tiempo_lineal (ns)]]&gt;$L$508,Tabla512[[#This Row],[Tiempo_lineal (ns)]]&lt;$L$509)</f>
        <v>0</v>
      </c>
      <c r="AC450" t="b">
        <f>OR(Tabla512[[#This Row],[Tiempo_normal (ns)]]&gt;$M$508,Tabla512[[#This Row],[Tiempo_normal (ns)]]&lt;$M$509)</f>
        <v>0</v>
      </c>
      <c r="AD450" s="5">
        <v>447</v>
      </c>
      <c r="AE450" t="b">
        <f>OR(Tabla613[[#This Row],[Tiempo_lineal (ns)]]&gt;$O$508,Tabla613[[#This Row],[Tiempo_lineal (ns)]]&lt;$O$509)</f>
        <v>0</v>
      </c>
      <c r="AF450" s="6" t="b">
        <f>OR(Tabla613[[#This Row],[Tiempo_normal (ns)]]&gt;$P$508,Tabla613[[#This Row],[Tiempo_normal (ns)]]&lt;$P$509)</f>
        <v>0</v>
      </c>
    </row>
    <row r="451" spans="2:32" x14ac:dyDescent="0.3">
      <c r="B451">
        <v>448</v>
      </c>
      <c r="C451">
        <v>3081</v>
      </c>
      <c r="D451">
        <v>2124</v>
      </c>
      <c r="E451">
        <v>448</v>
      </c>
      <c r="F451">
        <v>3617</v>
      </c>
      <c r="G451">
        <v>1595</v>
      </c>
      <c r="H451">
        <v>448</v>
      </c>
      <c r="I451">
        <v>7921</v>
      </c>
      <c r="J451">
        <v>5890</v>
      </c>
      <c r="K451">
        <v>448</v>
      </c>
      <c r="L451">
        <v>13717</v>
      </c>
      <c r="M451">
        <v>8322</v>
      </c>
      <c r="N451">
        <v>448</v>
      </c>
      <c r="O451">
        <v>11361</v>
      </c>
      <c r="P451">
        <v>5489</v>
      </c>
      <c r="R451" s="7">
        <v>448</v>
      </c>
      <c r="S451" t="b">
        <f>OR(Tabla19[[#This Row],[Tiempo_lineal (ns)]]&gt;$C$508,Tabla19[[#This Row],[Tiempo_lineal (ns)]]&lt;$C$509)</f>
        <v>0</v>
      </c>
      <c r="T451" t="b">
        <f>OR(Tabla19[[#This Row],[Tiempo_normal (ns)]]&gt;$D$508,Tabla19[[#This Row],[Tiempo_normal (ns)]]&lt;$D$509)</f>
        <v>0</v>
      </c>
      <c r="U451" s="7">
        <v>448</v>
      </c>
      <c r="V451" t="b">
        <f>OR(Tabla310[[#This Row],[Tiempo_lineal (ns)]]&gt;$F$508,Tabla310[[#This Row],[Tiempo_lineal (ns)]]&lt;$F$509)</f>
        <v>0</v>
      </c>
      <c r="W451" t="b">
        <f>OR(Tabla310[[#This Row],[Tiempo_normal (ns)]]&gt;$G$508,Tabla310[[#This Row],[Tiempo_normal (ns)]]&lt;$G$509)</f>
        <v>0</v>
      </c>
      <c r="X451" s="7">
        <v>448</v>
      </c>
      <c r="Y451" t="b">
        <f>OR(Tabla411[[#This Row],[Tiempo_lineal (ns)]]&gt;$I$508,Tabla411[[#This Row],[Tiempo_lineal (ns)]]&lt;$I$509)</f>
        <v>0</v>
      </c>
      <c r="Z451" t="b">
        <f>OR(Tabla411[[#This Row],[Tiempo_normal (ns)]]&gt;$J$508,Tabla411[[#This Row],[Tiempo_normal (ns)]]&lt;$J$509)</f>
        <v>0</v>
      </c>
      <c r="AA451" s="7">
        <v>448</v>
      </c>
      <c r="AB451" t="b">
        <f>OR(Tabla512[[#This Row],[Tiempo_lineal (ns)]]&gt;$L$508,Tabla512[[#This Row],[Tiempo_lineal (ns)]]&lt;$L$509)</f>
        <v>0</v>
      </c>
      <c r="AC451" t="b">
        <f>OR(Tabla512[[#This Row],[Tiempo_normal (ns)]]&gt;$M$508,Tabla512[[#This Row],[Tiempo_normal (ns)]]&lt;$M$509)</f>
        <v>0</v>
      </c>
      <c r="AD451" s="7">
        <v>448</v>
      </c>
      <c r="AE451" t="b">
        <f>OR(Tabla613[[#This Row],[Tiempo_lineal (ns)]]&gt;$O$508,Tabla613[[#This Row],[Tiempo_lineal (ns)]]&lt;$O$509)</f>
        <v>0</v>
      </c>
      <c r="AF451" s="6" t="b">
        <f>OR(Tabla613[[#This Row],[Tiempo_normal (ns)]]&gt;$P$508,Tabla613[[#This Row],[Tiempo_normal (ns)]]&lt;$P$509)</f>
        <v>0</v>
      </c>
    </row>
    <row r="452" spans="2:32" x14ac:dyDescent="0.3">
      <c r="B452">
        <v>449</v>
      </c>
      <c r="C452">
        <v>3030</v>
      </c>
      <c r="D452">
        <v>2296</v>
      </c>
      <c r="E452">
        <v>449</v>
      </c>
      <c r="F452">
        <v>3692</v>
      </c>
      <c r="G452">
        <v>5568</v>
      </c>
      <c r="H452">
        <v>449</v>
      </c>
      <c r="I452">
        <v>8584</v>
      </c>
      <c r="J452">
        <v>4376</v>
      </c>
      <c r="K452">
        <v>449</v>
      </c>
      <c r="L452">
        <v>11505</v>
      </c>
      <c r="M452">
        <v>6290</v>
      </c>
      <c r="N452">
        <v>449</v>
      </c>
      <c r="O452">
        <v>12725</v>
      </c>
      <c r="P452">
        <v>9812</v>
      </c>
      <c r="R452" s="5">
        <v>449</v>
      </c>
      <c r="S452" t="b">
        <f>OR(Tabla19[[#This Row],[Tiempo_lineal (ns)]]&gt;$C$508,Tabla19[[#This Row],[Tiempo_lineal (ns)]]&lt;$C$509)</f>
        <v>0</v>
      </c>
      <c r="T452" t="b">
        <f>OR(Tabla19[[#This Row],[Tiempo_normal (ns)]]&gt;$D$508,Tabla19[[#This Row],[Tiempo_normal (ns)]]&lt;$D$509)</f>
        <v>0</v>
      </c>
      <c r="U452" s="5">
        <v>449</v>
      </c>
      <c r="V452" t="b">
        <f>OR(Tabla310[[#This Row],[Tiempo_lineal (ns)]]&gt;$F$508,Tabla310[[#This Row],[Tiempo_lineal (ns)]]&lt;$F$509)</f>
        <v>0</v>
      </c>
      <c r="W452" t="b">
        <f>OR(Tabla310[[#This Row],[Tiempo_normal (ns)]]&gt;$G$508,Tabla310[[#This Row],[Tiempo_normal (ns)]]&lt;$G$509)</f>
        <v>0</v>
      </c>
      <c r="X452" s="5">
        <v>449</v>
      </c>
      <c r="Y452" t="b">
        <f>OR(Tabla411[[#This Row],[Tiempo_lineal (ns)]]&gt;$I$508,Tabla411[[#This Row],[Tiempo_lineal (ns)]]&lt;$I$509)</f>
        <v>0</v>
      </c>
      <c r="Z452" t="b">
        <f>OR(Tabla411[[#This Row],[Tiempo_normal (ns)]]&gt;$J$508,Tabla411[[#This Row],[Tiempo_normal (ns)]]&lt;$J$509)</f>
        <v>0</v>
      </c>
      <c r="AA452" s="5">
        <v>449</v>
      </c>
      <c r="AB452" t="b">
        <f>OR(Tabla512[[#This Row],[Tiempo_lineal (ns)]]&gt;$L$508,Tabla512[[#This Row],[Tiempo_lineal (ns)]]&lt;$L$509)</f>
        <v>0</v>
      </c>
      <c r="AC452" t="b">
        <f>OR(Tabla512[[#This Row],[Tiempo_normal (ns)]]&gt;$M$508,Tabla512[[#This Row],[Tiempo_normal (ns)]]&lt;$M$509)</f>
        <v>0</v>
      </c>
      <c r="AD452" s="5">
        <v>449</v>
      </c>
      <c r="AE452" t="b">
        <f>OR(Tabla613[[#This Row],[Tiempo_lineal (ns)]]&gt;$O$508,Tabla613[[#This Row],[Tiempo_lineal (ns)]]&lt;$O$509)</f>
        <v>0</v>
      </c>
      <c r="AF452" s="6" t="b">
        <f>OR(Tabla613[[#This Row],[Tiempo_normal (ns)]]&gt;$P$508,Tabla613[[#This Row],[Tiempo_normal (ns)]]&lt;$P$509)</f>
        <v>0</v>
      </c>
    </row>
    <row r="453" spans="2:32" x14ac:dyDescent="0.3">
      <c r="B453">
        <v>450</v>
      </c>
      <c r="C453">
        <v>5722</v>
      </c>
      <c r="D453">
        <v>1753</v>
      </c>
      <c r="E453">
        <v>450</v>
      </c>
      <c r="F453">
        <v>4200</v>
      </c>
      <c r="G453">
        <v>1818</v>
      </c>
      <c r="H453">
        <v>450</v>
      </c>
      <c r="I453">
        <v>7114</v>
      </c>
      <c r="J453">
        <v>5888</v>
      </c>
      <c r="K453">
        <v>450</v>
      </c>
      <c r="L453">
        <v>11900</v>
      </c>
      <c r="M453">
        <v>10304</v>
      </c>
      <c r="N453">
        <v>450</v>
      </c>
      <c r="O453">
        <v>11228</v>
      </c>
      <c r="P453">
        <v>7433</v>
      </c>
      <c r="R453" s="7">
        <v>450</v>
      </c>
      <c r="S453" t="b">
        <f>OR(Tabla19[[#This Row],[Tiempo_lineal (ns)]]&gt;$C$508,Tabla19[[#This Row],[Tiempo_lineal (ns)]]&lt;$C$509)</f>
        <v>0</v>
      </c>
      <c r="T453" t="b">
        <f>OR(Tabla19[[#This Row],[Tiempo_normal (ns)]]&gt;$D$508,Tabla19[[#This Row],[Tiempo_normal (ns)]]&lt;$D$509)</f>
        <v>0</v>
      </c>
      <c r="U453" s="7">
        <v>450</v>
      </c>
      <c r="V453" t="b">
        <f>OR(Tabla310[[#This Row],[Tiempo_lineal (ns)]]&gt;$F$508,Tabla310[[#This Row],[Tiempo_lineal (ns)]]&lt;$F$509)</f>
        <v>0</v>
      </c>
      <c r="W453" t="b">
        <f>OR(Tabla310[[#This Row],[Tiempo_normal (ns)]]&gt;$G$508,Tabla310[[#This Row],[Tiempo_normal (ns)]]&lt;$G$509)</f>
        <v>0</v>
      </c>
      <c r="X453" s="7">
        <v>450</v>
      </c>
      <c r="Y453" t="b">
        <f>OR(Tabla411[[#This Row],[Tiempo_lineal (ns)]]&gt;$I$508,Tabla411[[#This Row],[Tiempo_lineal (ns)]]&lt;$I$509)</f>
        <v>0</v>
      </c>
      <c r="Z453" t="b">
        <f>OR(Tabla411[[#This Row],[Tiempo_normal (ns)]]&gt;$J$508,Tabla411[[#This Row],[Tiempo_normal (ns)]]&lt;$J$509)</f>
        <v>0</v>
      </c>
      <c r="AA453" s="7">
        <v>450</v>
      </c>
      <c r="AB453" t="b">
        <f>OR(Tabla512[[#This Row],[Tiempo_lineal (ns)]]&gt;$L$508,Tabla512[[#This Row],[Tiempo_lineal (ns)]]&lt;$L$509)</f>
        <v>0</v>
      </c>
      <c r="AC453" t="b">
        <f>OR(Tabla512[[#This Row],[Tiempo_normal (ns)]]&gt;$M$508,Tabla512[[#This Row],[Tiempo_normal (ns)]]&lt;$M$509)</f>
        <v>0</v>
      </c>
      <c r="AD453" s="7">
        <v>450</v>
      </c>
      <c r="AE453" t="b">
        <f>OR(Tabla613[[#This Row],[Tiempo_lineal (ns)]]&gt;$O$508,Tabla613[[#This Row],[Tiempo_lineal (ns)]]&lt;$O$509)</f>
        <v>0</v>
      </c>
      <c r="AF453" s="6" t="b">
        <f>OR(Tabla613[[#This Row],[Tiempo_normal (ns)]]&gt;$P$508,Tabla613[[#This Row],[Tiempo_normal (ns)]]&lt;$P$509)</f>
        <v>0</v>
      </c>
    </row>
    <row r="454" spans="2:32" x14ac:dyDescent="0.3">
      <c r="B454">
        <v>451</v>
      </c>
      <c r="C454">
        <v>2882</v>
      </c>
      <c r="D454">
        <v>1236</v>
      </c>
      <c r="E454">
        <v>451</v>
      </c>
      <c r="F454">
        <v>4580</v>
      </c>
      <c r="G454">
        <v>2589</v>
      </c>
      <c r="H454">
        <v>451</v>
      </c>
      <c r="I454">
        <v>7593</v>
      </c>
      <c r="J454">
        <v>39109</v>
      </c>
      <c r="K454">
        <v>451</v>
      </c>
      <c r="L454">
        <v>11832</v>
      </c>
      <c r="M454">
        <v>7719</v>
      </c>
      <c r="N454">
        <v>451</v>
      </c>
      <c r="O454">
        <v>9212</v>
      </c>
      <c r="P454">
        <v>5771</v>
      </c>
      <c r="R454" s="5">
        <v>451</v>
      </c>
      <c r="S454" t="b">
        <f>OR(Tabla19[[#This Row],[Tiempo_lineal (ns)]]&gt;$C$508,Tabla19[[#This Row],[Tiempo_lineal (ns)]]&lt;$C$509)</f>
        <v>0</v>
      </c>
      <c r="T454" t="b">
        <f>OR(Tabla19[[#This Row],[Tiempo_normal (ns)]]&gt;$D$508,Tabla19[[#This Row],[Tiempo_normal (ns)]]&lt;$D$509)</f>
        <v>0</v>
      </c>
      <c r="U454" s="5">
        <v>451</v>
      </c>
      <c r="V454" t="b">
        <f>OR(Tabla310[[#This Row],[Tiempo_lineal (ns)]]&gt;$F$508,Tabla310[[#This Row],[Tiempo_lineal (ns)]]&lt;$F$509)</f>
        <v>0</v>
      </c>
      <c r="W454" t="b">
        <f>OR(Tabla310[[#This Row],[Tiempo_normal (ns)]]&gt;$G$508,Tabla310[[#This Row],[Tiempo_normal (ns)]]&lt;$G$509)</f>
        <v>0</v>
      </c>
      <c r="X454" s="5">
        <v>451</v>
      </c>
      <c r="Y454" t="b">
        <f>OR(Tabla411[[#This Row],[Tiempo_lineal (ns)]]&gt;$I$508,Tabla411[[#This Row],[Tiempo_lineal (ns)]]&lt;$I$509)</f>
        <v>0</v>
      </c>
      <c r="Z454" t="b">
        <f>OR(Tabla411[[#This Row],[Tiempo_normal (ns)]]&gt;$J$508,Tabla411[[#This Row],[Tiempo_normal (ns)]]&lt;$J$509)</f>
        <v>1</v>
      </c>
      <c r="AA454" s="5">
        <v>451</v>
      </c>
      <c r="AB454" t="b">
        <f>OR(Tabla512[[#This Row],[Tiempo_lineal (ns)]]&gt;$L$508,Tabla512[[#This Row],[Tiempo_lineal (ns)]]&lt;$L$509)</f>
        <v>0</v>
      </c>
      <c r="AC454" t="b">
        <f>OR(Tabla512[[#This Row],[Tiempo_normal (ns)]]&gt;$M$508,Tabla512[[#This Row],[Tiempo_normal (ns)]]&lt;$M$509)</f>
        <v>0</v>
      </c>
      <c r="AD454" s="5">
        <v>451</v>
      </c>
      <c r="AE454" t="b">
        <f>OR(Tabla613[[#This Row],[Tiempo_lineal (ns)]]&gt;$O$508,Tabla613[[#This Row],[Tiempo_lineal (ns)]]&lt;$O$509)</f>
        <v>0</v>
      </c>
      <c r="AF454" s="6" t="b">
        <f>OR(Tabla613[[#This Row],[Tiempo_normal (ns)]]&gt;$P$508,Tabla613[[#This Row],[Tiempo_normal (ns)]]&lt;$P$509)</f>
        <v>0</v>
      </c>
    </row>
    <row r="455" spans="2:32" x14ac:dyDescent="0.3">
      <c r="B455">
        <v>452</v>
      </c>
      <c r="C455">
        <v>3593</v>
      </c>
      <c r="D455">
        <v>2177</v>
      </c>
      <c r="E455">
        <v>452</v>
      </c>
      <c r="F455">
        <v>4349</v>
      </c>
      <c r="G455">
        <v>1733</v>
      </c>
      <c r="H455">
        <v>452</v>
      </c>
      <c r="I455">
        <v>6752</v>
      </c>
      <c r="J455">
        <v>6192</v>
      </c>
      <c r="K455">
        <v>452</v>
      </c>
      <c r="L455">
        <v>10415</v>
      </c>
      <c r="M455">
        <v>7529</v>
      </c>
      <c r="N455">
        <v>452</v>
      </c>
      <c r="O455">
        <v>10828</v>
      </c>
      <c r="P455">
        <v>6914</v>
      </c>
      <c r="R455" s="7">
        <v>452</v>
      </c>
      <c r="S455" t="b">
        <f>OR(Tabla19[[#This Row],[Tiempo_lineal (ns)]]&gt;$C$508,Tabla19[[#This Row],[Tiempo_lineal (ns)]]&lt;$C$509)</f>
        <v>0</v>
      </c>
      <c r="T455" t="b">
        <f>OR(Tabla19[[#This Row],[Tiempo_normal (ns)]]&gt;$D$508,Tabla19[[#This Row],[Tiempo_normal (ns)]]&lt;$D$509)</f>
        <v>0</v>
      </c>
      <c r="U455" s="7">
        <v>452</v>
      </c>
      <c r="V455" t="b">
        <f>OR(Tabla310[[#This Row],[Tiempo_lineal (ns)]]&gt;$F$508,Tabla310[[#This Row],[Tiempo_lineal (ns)]]&lt;$F$509)</f>
        <v>0</v>
      </c>
      <c r="W455" t="b">
        <f>OR(Tabla310[[#This Row],[Tiempo_normal (ns)]]&gt;$G$508,Tabla310[[#This Row],[Tiempo_normal (ns)]]&lt;$G$509)</f>
        <v>0</v>
      </c>
      <c r="X455" s="7">
        <v>452</v>
      </c>
      <c r="Y455" t="b">
        <f>OR(Tabla411[[#This Row],[Tiempo_lineal (ns)]]&gt;$I$508,Tabla411[[#This Row],[Tiempo_lineal (ns)]]&lt;$I$509)</f>
        <v>0</v>
      </c>
      <c r="Z455" t="b">
        <f>OR(Tabla411[[#This Row],[Tiempo_normal (ns)]]&gt;$J$508,Tabla411[[#This Row],[Tiempo_normal (ns)]]&lt;$J$509)</f>
        <v>0</v>
      </c>
      <c r="AA455" s="7">
        <v>452</v>
      </c>
      <c r="AB455" t="b">
        <f>OR(Tabla512[[#This Row],[Tiempo_lineal (ns)]]&gt;$L$508,Tabla512[[#This Row],[Tiempo_lineal (ns)]]&lt;$L$509)</f>
        <v>0</v>
      </c>
      <c r="AC455" t="b">
        <f>OR(Tabla512[[#This Row],[Tiempo_normal (ns)]]&gt;$M$508,Tabla512[[#This Row],[Tiempo_normal (ns)]]&lt;$M$509)</f>
        <v>0</v>
      </c>
      <c r="AD455" s="7">
        <v>452</v>
      </c>
      <c r="AE455" t="b">
        <f>OR(Tabla613[[#This Row],[Tiempo_lineal (ns)]]&gt;$O$508,Tabla613[[#This Row],[Tiempo_lineal (ns)]]&lt;$O$509)</f>
        <v>0</v>
      </c>
      <c r="AF455" s="6" t="b">
        <f>OR(Tabla613[[#This Row],[Tiempo_normal (ns)]]&gt;$P$508,Tabla613[[#This Row],[Tiempo_normal (ns)]]&lt;$P$509)</f>
        <v>0</v>
      </c>
    </row>
    <row r="456" spans="2:32" x14ac:dyDescent="0.3">
      <c r="B456">
        <v>453</v>
      </c>
      <c r="C456">
        <v>3200</v>
      </c>
      <c r="D456">
        <v>1186</v>
      </c>
      <c r="E456">
        <v>453</v>
      </c>
      <c r="F456">
        <v>3694</v>
      </c>
      <c r="G456">
        <v>2051</v>
      </c>
      <c r="H456">
        <v>453</v>
      </c>
      <c r="I456">
        <v>6485</v>
      </c>
      <c r="J456">
        <v>7004</v>
      </c>
      <c r="K456">
        <v>453</v>
      </c>
      <c r="L456">
        <v>11574</v>
      </c>
      <c r="M456">
        <v>9188</v>
      </c>
      <c r="N456">
        <v>453</v>
      </c>
      <c r="O456">
        <v>10703</v>
      </c>
      <c r="P456">
        <v>9155</v>
      </c>
      <c r="R456" s="5">
        <v>453</v>
      </c>
      <c r="S456" t="b">
        <f>OR(Tabla19[[#This Row],[Tiempo_lineal (ns)]]&gt;$C$508,Tabla19[[#This Row],[Tiempo_lineal (ns)]]&lt;$C$509)</f>
        <v>0</v>
      </c>
      <c r="T456" t="b">
        <f>OR(Tabla19[[#This Row],[Tiempo_normal (ns)]]&gt;$D$508,Tabla19[[#This Row],[Tiempo_normal (ns)]]&lt;$D$509)</f>
        <v>0</v>
      </c>
      <c r="U456" s="5">
        <v>453</v>
      </c>
      <c r="V456" t="b">
        <f>OR(Tabla310[[#This Row],[Tiempo_lineal (ns)]]&gt;$F$508,Tabla310[[#This Row],[Tiempo_lineal (ns)]]&lt;$F$509)</f>
        <v>0</v>
      </c>
      <c r="W456" t="b">
        <f>OR(Tabla310[[#This Row],[Tiempo_normal (ns)]]&gt;$G$508,Tabla310[[#This Row],[Tiempo_normal (ns)]]&lt;$G$509)</f>
        <v>0</v>
      </c>
      <c r="X456" s="5">
        <v>453</v>
      </c>
      <c r="Y456" t="b">
        <f>OR(Tabla411[[#This Row],[Tiempo_lineal (ns)]]&gt;$I$508,Tabla411[[#This Row],[Tiempo_lineal (ns)]]&lt;$I$509)</f>
        <v>0</v>
      </c>
      <c r="Z456" t="b">
        <f>OR(Tabla411[[#This Row],[Tiempo_normal (ns)]]&gt;$J$508,Tabla411[[#This Row],[Tiempo_normal (ns)]]&lt;$J$509)</f>
        <v>0</v>
      </c>
      <c r="AA456" s="5">
        <v>453</v>
      </c>
      <c r="AB456" t="b">
        <f>OR(Tabla512[[#This Row],[Tiempo_lineal (ns)]]&gt;$L$508,Tabla512[[#This Row],[Tiempo_lineal (ns)]]&lt;$L$509)</f>
        <v>0</v>
      </c>
      <c r="AC456" t="b">
        <f>OR(Tabla512[[#This Row],[Tiempo_normal (ns)]]&gt;$M$508,Tabla512[[#This Row],[Tiempo_normal (ns)]]&lt;$M$509)</f>
        <v>0</v>
      </c>
      <c r="AD456" s="5">
        <v>453</v>
      </c>
      <c r="AE456" t="b">
        <f>OR(Tabla613[[#This Row],[Tiempo_lineal (ns)]]&gt;$O$508,Tabla613[[#This Row],[Tiempo_lineal (ns)]]&lt;$O$509)</f>
        <v>0</v>
      </c>
      <c r="AF456" s="6" t="b">
        <f>OR(Tabla613[[#This Row],[Tiempo_normal (ns)]]&gt;$P$508,Tabla613[[#This Row],[Tiempo_normal (ns)]]&lt;$P$509)</f>
        <v>0</v>
      </c>
    </row>
    <row r="457" spans="2:32" x14ac:dyDescent="0.3">
      <c r="B457">
        <v>454</v>
      </c>
      <c r="C457">
        <v>4522</v>
      </c>
      <c r="D457">
        <v>1214</v>
      </c>
      <c r="E457">
        <v>454</v>
      </c>
      <c r="F457">
        <v>4680</v>
      </c>
      <c r="G457">
        <v>2168</v>
      </c>
      <c r="H457">
        <v>454</v>
      </c>
      <c r="I457">
        <v>7656</v>
      </c>
      <c r="J457">
        <v>3790</v>
      </c>
      <c r="K457">
        <v>454</v>
      </c>
      <c r="L457">
        <v>11025</v>
      </c>
      <c r="M457">
        <v>7051</v>
      </c>
      <c r="N457">
        <v>454</v>
      </c>
      <c r="O457">
        <v>13344</v>
      </c>
      <c r="P457">
        <v>7369</v>
      </c>
      <c r="R457" s="7">
        <v>454</v>
      </c>
      <c r="S457" t="b">
        <f>OR(Tabla19[[#This Row],[Tiempo_lineal (ns)]]&gt;$C$508,Tabla19[[#This Row],[Tiempo_lineal (ns)]]&lt;$C$509)</f>
        <v>0</v>
      </c>
      <c r="T457" t="b">
        <f>OR(Tabla19[[#This Row],[Tiempo_normal (ns)]]&gt;$D$508,Tabla19[[#This Row],[Tiempo_normal (ns)]]&lt;$D$509)</f>
        <v>0</v>
      </c>
      <c r="U457" s="7">
        <v>454</v>
      </c>
      <c r="V457" t="b">
        <f>OR(Tabla310[[#This Row],[Tiempo_lineal (ns)]]&gt;$F$508,Tabla310[[#This Row],[Tiempo_lineal (ns)]]&lt;$F$509)</f>
        <v>0</v>
      </c>
      <c r="W457" t="b">
        <f>OR(Tabla310[[#This Row],[Tiempo_normal (ns)]]&gt;$G$508,Tabla310[[#This Row],[Tiempo_normal (ns)]]&lt;$G$509)</f>
        <v>0</v>
      </c>
      <c r="X457" s="7">
        <v>454</v>
      </c>
      <c r="Y457" t="b">
        <f>OR(Tabla411[[#This Row],[Tiempo_lineal (ns)]]&gt;$I$508,Tabla411[[#This Row],[Tiempo_lineal (ns)]]&lt;$I$509)</f>
        <v>0</v>
      </c>
      <c r="Z457" t="b">
        <f>OR(Tabla411[[#This Row],[Tiempo_normal (ns)]]&gt;$J$508,Tabla411[[#This Row],[Tiempo_normal (ns)]]&lt;$J$509)</f>
        <v>0</v>
      </c>
      <c r="AA457" s="7">
        <v>454</v>
      </c>
      <c r="AB457" t="b">
        <f>OR(Tabla512[[#This Row],[Tiempo_lineal (ns)]]&gt;$L$508,Tabla512[[#This Row],[Tiempo_lineal (ns)]]&lt;$L$509)</f>
        <v>0</v>
      </c>
      <c r="AC457" t="b">
        <f>OR(Tabla512[[#This Row],[Tiempo_normal (ns)]]&gt;$M$508,Tabla512[[#This Row],[Tiempo_normal (ns)]]&lt;$M$509)</f>
        <v>0</v>
      </c>
      <c r="AD457" s="7">
        <v>454</v>
      </c>
      <c r="AE457" t="b">
        <f>OR(Tabla613[[#This Row],[Tiempo_lineal (ns)]]&gt;$O$508,Tabla613[[#This Row],[Tiempo_lineal (ns)]]&lt;$O$509)</f>
        <v>0</v>
      </c>
      <c r="AF457" s="6" t="b">
        <f>OR(Tabla613[[#This Row],[Tiempo_normal (ns)]]&gt;$P$508,Tabla613[[#This Row],[Tiempo_normal (ns)]]&lt;$P$509)</f>
        <v>0</v>
      </c>
    </row>
    <row r="458" spans="2:32" x14ac:dyDescent="0.3">
      <c r="B458">
        <v>455</v>
      </c>
      <c r="C458">
        <v>3273</v>
      </c>
      <c r="D458">
        <v>2203</v>
      </c>
      <c r="E458">
        <v>455</v>
      </c>
      <c r="F458">
        <v>5185</v>
      </c>
      <c r="G458">
        <v>6634</v>
      </c>
      <c r="H458">
        <v>455</v>
      </c>
      <c r="I458">
        <v>5649</v>
      </c>
      <c r="J458">
        <v>3958</v>
      </c>
      <c r="K458">
        <v>455</v>
      </c>
      <c r="L458">
        <v>10302</v>
      </c>
      <c r="M458">
        <v>12295</v>
      </c>
      <c r="N458">
        <v>455</v>
      </c>
      <c r="O458">
        <v>9854</v>
      </c>
      <c r="P458">
        <v>6189</v>
      </c>
      <c r="R458" s="5">
        <v>455</v>
      </c>
      <c r="S458" t="b">
        <f>OR(Tabla19[[#This Row],[Tiempo_lineal (ns)]]&gt;$C$508,Tabla19[[#This Row],[Tiempo_lineal (ns)]]&lt;$C$509)</f>
        <v>0</v>
      </c>
      <c r="T458" t="b">
        <f>OR(Tabla19[[#This Row],[Tiempo_normal (ns)]]&gt;$D$508,Tabla19[[#This Row],[Tiempo_normal (ns)]]&lt;$D$509)</f>
        <v>0</v>
      </c>
      <c r="U458" s="5">
        <v>455</v>
      </c>
      <c r="V458" t="b">
        <f>OR(Tabla310[[#This Row],[Tiempo_lineal (ns)]]&gt;$F$508,Tabla310[[#This Row],[Tiempo_lineal (ns)]]&lt;$F$509)</f>
        <v>0</v>
      </c>
      <c r="W458" t="b">
        <f>OR(Tabla310[[#This Row],[Tiempo_normal (ns)]]&gt;$G$508,Tabla310[[#This Row],[Tiempo_normal (ns)]]&lt;$G$509)</f>
        <v>1</v>
      </c>
      <c r="X458" s="5">
        <v>455</v>
      </c>
      <c r="Y458" t="b">
        <f>OR(Tabla411[[#This Row],[Tiempo_lineal (ns)]]&gt;$I$508,Tabla411[[#This Row],[Tiempo_lineal (ns)]]&lt;$I$509)</f>
        <v>0</v>
      </c>
      <c r="Z458" t="b">
        <f>OR(Tabla411[[#This Row],[Tiempo_normal (ns)]]&gt;$J$508,Tabla411[[#This Row],[Tiempo_normal (ns)]]&lt;$J$509)</f>
        <v>0</v>
      </c>
      <c r="AA458" s="5">
        <v>455</v>
      </c>
      <c r="AB458" t="b">
        <f>OR(Tabla512[[#This Row],[Tiempo_lineal (ns)]]&gt;$L$508,Tabla512[[#This Row],[Tiempo_lineal (ns)]]&lt;$L$509)</f>
        <v>0</v>
      </c>
      <c r="AC458" t="b">
        <f>OR(Tabla512[[#This Row],[Tiempo_normal (ns)]]&gt;$M$508,Tabla512[[#This Row],[Tiempo_normal (ns)]]&lt;$M$509)</f>
        <v>1</v>
      </c>
      <c r="AD458" s="5">
        <v>455</v>
      </c>
      <c r="AE458" t="b">
        <f>OR(Tabla613[[#This Row],[Tiempo_lineal (ns)]]&gt;$O$508,Tabla613[[#This Row],[Tiempo_lineal (ns)]]&lt;$O$509)</f>
        <v>0</v>
      </c>
      <c r="AF458" s="6" t="b">
        <f>OR(Tabla613[[#This Row],[Tiempo_normal (ns)]]&gt;$P$508,Tabla613[[#This Row],[Tiempo_normal (ns)]]&lt;$P$509)</f>
        <v>0</v>
      </c>
    </row>
    <row r="459" spans="2:32" x14ac:dyDescent="0.3">
      <c r="B459">
        <v>456</v>
      </c>
      <c r="C459">
        <v>3477</v>
      </c>
      <c r="D459">
        <v>1837</v>
      </c>
      <c r="E459">
        <v>456</v>
      </c>
      <c r="F459">
        <v>5039</v>
      </c>
      <c r="G459">
        <v>2964</v>
      </c>
      <c r="H459">
        <v>456</v>
      </c>
      <c r="I459">
        <v>6299</v>
      </c>
      <c r="J459">
        <v>8591</v>
      </c>
      <c r="K459">
        <v>456</v>
      </c>
      <c r="L459">
        <v>10177</v>
      </c>
      <c r="M459">
        <v>8105</v>
      </c>
      <c r="N459">
        <v>456</v>
      </c>
      <c r="O459">
        <v>11819</v>
      </c>
      <c r="P459">
        <v>15601</v>
      </c>
      <c r="R459" s="7">
        <v>456</v>
      </c>
      <c r="S459" t="b">
        <f>OR(Tabla19[[#This Row],[Tiempo_lineal (ns)]]&gt;$C$508,Tabla19[[#This Row],[Tiempo_lineal (ns)]]&lt;$C$509)</f>
        <v>0</v>
      </c>
      <c r="T459" t="b">
        <f>OR(Tabla19[[#This Row],[Tiempo_normal (ns)]]&gt;$D$508,Tabla19[[#This Row],[Tiempo_normal (ns)]]&lt;$D$509)</f>
        <v>0</v>
      </c>
      <c r="U459" s="7">
        <v>456</v>
      </c>
      <c r="V459" t="b">
        <f>OR(Tabla310[[#This Row],[Tiempo_lineal (ns)]]&gt;$F$508,Tabla310[[#This Row],[Tiempo_lineal (ns)]]&lt;$F$509)</f>
        <v>0</v>
      </c>
      <c r="W459" t="b">
        <f>OR(Tabla310[[#This Row],[Tiempo_normal (ns)]]&gt;$G$508,Tabla310[[#This Row],[Tiempo_normal (ns)]]&lt;$G$509)</f>
        <v>0</v>
      </c>
      <c r="X459" s="7">
        <v>456</v>
      </c>
      <c r="Y459" t="b">
        <f>OR(Tabla411[[#This Row],[Tiempo_lineal (ns)]]&gt;$I$508,Tabla411[[#This Row],[Tiempo_lineal (ns)]]&lt;$I$509)</f>
        <v>0</v>
      </c>
      <c r="Z459" t="b">
        <f>OR(Tabla411[[#This Row],[Tiempo_normal (ns)]]&gt;$J$508,Tabla411[[#This Row],[Tiempo_normal (ns)]]&lt;$J$509)</f>
        <v>0</v>
      </c>
      <c r="AA459" s="7">
        <v>456</v>
      </c>
      <c r="AB459" t="b">
        <f>OR(Tabla512[[#This Row],[Tiempo_lineal (ns)]]&gt;$L$508,Tabla512[[#This Row],[Tiempo_lineal (ns)]]&lt;$L$509)</f>
        <v>0</v>
      </c>
      <c r="AC459" t="b">
        <f>OR(Tabla512[[#This Row],[Tiempo_normal (ns)]]&gt;$M$508,Tabla512[[#This Row],[Tiempo_normal (ns)]]&lt;$M$509)</f>
        <v>0</v>
      </c>
      <c r="AD459" s="7">
        <v>456</v>
      </c>
      <c r="AE459" t="b">
        <f>OR(Tabla613[[#This Row],[Tiempo_lineal (ns)]]&gt;$O$508,Tabla613[[#This Row],[Tiempo_lineal (ns)]]&lt;$O$509)</f>
        <v>0</v>
      </c>
      <c r="AF459" s="6" t="b">
        <f>OR(Tabla613[[#This Row],[Tiempo_normal (ns)]]&gt;$P$508,Tabla613[[#This Row],[Tiempo_normal (ns)]]&lt;$P$509)</f>
        <v>1</v>
      </c>
    </row>
    <row r="460" spans="2:32" x14ac:dyDescent="0.3">
      <c r="B460">
        <v>457</v>
      </c>
      <c r="C460">
        <v>3282</v>
      </c>
      <c r="D460">
        <v>1205</v>
      </c>
      <c r="E460">
        <v>457</v>
      </c>
      <c r="F460">
        <v>4802</v>
      </c>
      <c r="G460">
        <v>3011</v>
      </c>
      <c r="H460">
        <v>457</v>
      </c>
      <c r="I460">
        <v>6737</v>
      </c>
      <c r="J460">
        <v>5793</v>
      </c>
      <c r="K460">
        <v>457</v>
      </c>
      <c r="L460">
        <v>10781</v>
      </c>
      <c r="M460">
        <v>8197</v>
      </c>
      <c r="N460">
        <v>457</v>
      </c>
      <c r="O460">
        <v>13651</v>
      </c>
      <c r="P460">
        <v>6657</v>
      </c>
      <c r="R460" s="5">
        <v>457</v>
      </c>
      <c r="S460" t="b">
        <f>OR(Tabla19[[#This Row],[Tiempo_lineal (ns)]]&gt;$C$508,Tabla19[[#This Row],[Tiempo_lineal (ns)]]&lt;$C$509)</f>
        <v>0</v>
      </c>
      <c r="T460" t="b">
        <f>OR(Tabla19[[#This Row],[Tiempo_normal (ns)]]&gt;$D$508,Tabla19[[#This Row],[Tiempo_normal (ns)]]&lt;$D$509)</f>
        <v>0</v>
      </c>
      <c r="U460" s="5">
        <v>457</v>
      </c>
      <c r="V460" t="b">
        <f>OR(Tabla310[[#This Row],[Tiempo_lineal (ns)]]&gt;$F$508,Tabla310[[#This Row],[Tiempo_lineal (ns)]]&lt;$F$509)</f>
        <v>0</v>
      </c>
      <c r="W460" t="b">
        <f>OR(Tabla310[[#This Row],[Tiempo_normal (ns)]]&gt;$G$508,Tabla310[[#This Row],[Tiempo_normal (ns)]]&lt;$G$509)</f>
        <v>0</v>
      </c>
      <c r="X460" s="5">
        <v>457</v>
      </c>
      <c r="Y460" t="b">
        <f>OR(Tabla411[[#This Row],[Tiempo_lineal (ns)]]&gt;$I$508,Tabla411[[#This Row],[Tiempo_lineal (ns)]]&lt;$I$509)</f>
        <v>0</v>
      </c>
      <c r="Z460" t="b">
        <f>OR(Tabla411[[#This Row],[Tiempo_normal (ns)]]&gt;$J$508,Tabla411[[#This Row],[Tiempo_normal (ns)]]&lt;$J$509)</f>
        <v>0</v>
      </c>
      <c r="AA460" s="5">
        <v>457</v>
      </c>
      <c r="AB460" t="b">
        <f>OR(Tabla512[[#This Row],[Tiempo_lineal (ns)]]&gt;$L$508,Tabla512[[#This Row],[Tiempo_lineal (ns)]]&lt;$L$509)</f>
        <v>0</v>
      </c>
      <c r="AC460" t="b">
        <f>OR(Tabla512[[#This Row],[Tiempo_normal (ns)]]&gt;$M$508,Tabla512[[#This Row],[Tiempo_normal (ns)]]&lt;$M$509)</f>
        <v>0</v>
      </c>
      <c r="AD460" s="5">
        <v>457</v>
      </c>
      <c r="AE460" t="b">
        <f>OR(Tabla613[[#This Row],[Tiempo_lineal (ns)]]&gt;$O$508,Tabla613[[#This Row],[Tiempo_lineal (ns)]]&lt;$O$509)</f>
        <v>0</v>
      </c>
      <c r="AF460" s="6" t="b">
        <f>OR(Tabla613[[#This Row],[Tiempo_normal (ns)]]&gt;$P$508,Tabla613[[#This Row],[Tiempo_normal (ns)]]&lt;$P$509)</f>
        <v>0</v>
      </c>
    </row>
    <row r="461" spans="2:32" x14ac:dyDescent="0.3">
      <c r="B461">
        <v>458</v>
      </c>
      <c r="C461">
        <v>2897</v>
      </c>
      <c r="D461">
        <v>1971</v>
      </c>
      <c r="E461">
        <v>458</v>
      </c>
      <c r="F461">
        <v>4904</v>
      </c>
      <c r="G461">
        <v>2174</v>
      </c>
      <c r="H461">
        <v>458</v>
      </c>
      <c r="I461">
        <v>6899</v>
      </c>
      <c r="J461">
        <v>5078</v>
      </c>
      <c r="K461">
        <v>458</v>
      </c>
      <c r="L461">
        <v>10317</v>
      </c>
      <c r="M461">
        <v>8773</v>
      </c>
      <c r="N461">
        <v>458</v>
      </c>
      <c r="O461">
        <v>12180</v>
      </c>
      <c r="P461">
        <v>5916</v>
      </c>
      <c r="R461" s="7">
        <v>458</v>
      </c>
      <c r="S461" t="b">
        <f>OR(Tabla19[[#This Row],[Tiempo_lineal (ns)]]&gt;$C$508,Tabla19[[#This Row],[Tiempo_lineal (ns)]]&lt;$C$509)</f>
        <v>0</v>
      </c>
      <c r="T461" t="b">
        <f>OR(Tabla19[[#This Row],[Tiempo_normal (ns)]]&gt;$D$508,Tabla19[[#This Row],[Tiempo_normal (ns)]]&lt;$D$509)</f>
        <v>0</v>
      </c>
      <c r="U461" s="7">
        <v>458</v>
      </c>
      <c r="V461" t="b">
        <f>OR(Tabla310[[#This Row],[Tiempo_lineal (ns)]]&gt;$F$508,Tabla310[[#This Row],[Tiempo_lineal (ns)]]&lt;$F$509)</f>
        <v>0</v>
      </c>
      <c r="W461" t="b">
        <f>OR(Tabla310[[#This Row],[Tiempo_normal (ns)]]&gt;$G$508,Tabla310[[#This Row],[Tiempo_normal (ns)]]&lt;$G$509)</f>
        <v>0</v>
      </c>
      <c r="X461" s="7">
        <v>458</v>
      </c>
      <c r="Y461" t="b">
        <f>OR(Tabla411[[#This Row],[Tiempo_lineal (ns)]]&gt;$I$508,Tabla411[[#This Row],[Tiempo_lineal (ns)]]&lt;$I$509)</f>
        <v>0</v>
      </c>
      <c r="Z461" t="b">
        <f>OR(Tabla411[[#This Row],[Tiempo_normal (ns)]]&gt;$J$508,Tabla411[[#This Row],[Tiempo_normal (ns)]]&lt;$J$509)</f>
        <v>0</v>
      </c>
      <c r="AA461" s="7">
        <v>458</v>
      </c>
      <c r="AB461" t="b">
        <f>OR(Tabla512[[#This Row],[Tiempo_lineal (ns)]]&gt;$L$508,Tabla512[[#This Row],[Tiempo_lineal (ns)]]&lt;$L$509)</f>
        <v>0</v>
      </c>
      <c r="AC461" t="b">
        <f>OR(Tabla512[[#This Row],[Tiempo_normal (ns)]]&gt;$M$508,Tabla512[[#This Row],[Tiempo_normal (ns)]]&lt;$M$509)</f>
        <v>0</v>
      </c>
      <c r="AD461" s="7">
        <v>458</v>
      </c>
      <c r="AE461" t="b">
        <f>OR(Tabla613[[#This Row],[Tiempo_lineal (ns)]]&gt;$O$508,Tabla613[[#This Row],[Tiempo_lineal (ns)]]&lt;$O$509)</f>
        <v>0</v>
      </c>
      <c r="AF461" s="6" t="b">
        <f>OR(Tabla613[[#This Row],[Tiempo_normal (ns)]]&gt;$P$508,Tabla613[[#This Row],[Tiempo_normal (ns)]]&lt;$P$509)</f>
        <v>0</v>
      </c>
    </row>
    <row r="462" spans="2:32" x14ac:dyDescent="0.3">
      <c r="B462">
        <v>459</v>
      </c>
      <c r="C462">
        <v>3396</v>
      </c>
      <c r="D462">
        <v>1020</v>
      </c>
      <c r="E462">
        <v>459</v>
      </c>
      <c r="F462">
        <v>5057</v>
      </c>
      <c r="G462">
        <v>5417</v>
      </c>
      <c r="H462">
        <v>459</v>
      </c>
      <c r="I462">
        <v>7102</v>
      </c>
      <c r="J462">
        <v>6997</v>
      </c>
      <c r="K462">
        <v>459</v>
      </c>
      <c r="L462">
        <v>10494</v>
      </c>
      <c r="M462">
        <v>6580</v>
      </c>
      <c r="N462">
        <v>459</v>
      </c>
      <c r="O462">
        <v>9556</v>
      </c>
      <c r="P462">
        <v>6427</v>
      </c>
      <c r="R462" s="5">
        <v>459</v>
      </c>
      <c r="S462" t="b">
        <f>OR(Tabla19[[#This Row],[Tiempo_lineal (ns)]]&gt;$C$508,Tabla19[[#This Row],[Tiempo_lineal (ns)]]&lt;$C$509)</f>
        <v>0</v>
      </c>
      <c r="T462" t="b">
        <f>OR(Tabla19[[#This Row],[Tiempo_normal (ns)]]&gt;$D$508,Tabla19[[#This Row],[Tiempo_normal (ns)]]&lt;$D$509)</f>
        <v>0</v>
      </c>
      <c r="U462" s="5">
        <v>459</v>
      </c>
      <c r="V462" t="b">
        <f>OR(Tabla310[[#This Row],[Tiempo_lineal (ns)]]&gt;$F$508,Tabla310[[#This Row],[Tiempo_lineal (ns)]]&lt;$F$509)</f>
        <v>0</v>
      </c>
      <c r="W462" t="b">
        <f>OR(Tabla310[[#This Row],[Tiempo_normal (ns)]]&gt;$G$508,Tabla310[[#This Row],[Tiempo_normal (ns)]]&lt;$G$509)</f>
        <v>0</v>
      </c>
      <c r="X462" s="5">
        <v>459</v>
      </c>
      <c r="Y462" t="b">
        <f>OR(Tabla411[[#This Row],[Tiempo_lineal (ns)]]&gt;$I$508,Tabla411[[#This Row],[Tiempo_lineal (ns)]]&lt;$I$509)</f>
        <v>0</v>
      </c>
      <c r="Z462" t="b">
        <f>OR(Tabla411[[#This Row],[Tiempo_normal (ns)]]&gt;$J$508,Tabla411[[#This Row],[Tiempo_normal (ns)]]&lt;$J$509)</f>
        <v>0</v>
      </c>
      <c r="AA462" s="5">
        <v>459</v>
      </c>
      <c r="AB462" t="b">
        <f>OR(Tabla512[[#This Row],[Tiempo_lineal (ns)]]&gt;$L$508,Tabla512[[#This Row],[Tiempo_lineal (ns)]]&lt;$L$509)</f>
        <v>0</v>
      </c>
      <c r="AC462" t="b">
        <f>OR(Tabla512[[#This Row],[Tiempo_normal (ns)]]&gt;$M$508,Tabla512[[#This Row],[Tiempo_normal (ns)]]&lt;$M$509)</f>
        <v>0</v>
      </c>
      <c r="AD462" s="5">
        <v>459</v>
      </c>
      <c r="AE462" t="b">
        <f>OR(Tabla613[[#This Row],[Tiempo_lineal (ns)]]&gt;$O$508,Tabla613[[#This Row],[Tiempo_lineal (ns)]]&lt;$O$509)</f>
        <v>0</v>
      </c>
      <c r="AF462" s="6" t="b">
        <f>OR(Tabla613[[#This Row],[Tiempo_normal (ns)]]&gt;$P$508,Tabla613[[#This Row],[Tiempo_normal (ns)]]&lt;$P$509)</f>
        <v>0</v>
      </c>
    </row>
    <row r="463" spans="2:32" x14ac:dyDescent="0.3">
      <c r="B463">
        <v>460</v>
      </c>
      <c r="C463">
        <v>2988</v>
      </c>
      <c r="D463">
        <v>1552</v>
      </c>
      <c r="E463">
        <v>460</v>
      </c>
      <c r="F463">
        <v>6034</v>
      </c>
      <c r="G463">
        <v>3331</v>
      </c>
      <c r="H463">
        <v>460</v>
      </c>
      <c r="I463">
        <v>13093</v>
      </c>
      <c r="J463">
        <v>6913</v>
      </c>
      <c r="K463">
        <v>460</v>
      </c>
      <c r="L463">
        <v>10049</v>
      </c>
      <c r="M463">
        <v>9550</v>
      </c>
      <c r="N463">
        <v>460</v>
      </c>
      <c r="O463">
        <v>12635</v>
      </c>
      <c r="P463">
        <v>6872</v>
      </c>
      <c r="R463" s="7">
        <v>460</v>
      </c>
      <c r="S463" t="b">
        <f>OR(Tabla19[[#This Row],[Tiempo_lineal (ns)]]&gt;$C$508,Tabla19[[#This Row],[Tiempo_lineal (ns)]]&lt;$C$509)</f>
        <v>0</v>
      </c>
      <c r="T463" t="b">
        <f>OR(Tabla19[[#This Row],[Tiempo_normal (ns)]]&gt;$D$508,Tabla19[[#This Row],[Tiempo_normal (ns)]]&lt;$D$509)</f>
        <v>0</v>
      </c>
      <c r="U463" s="7">
        <v>460</v>
      </c>
      <c r="V463" t="b">
        <f>OR(Tabla310[[#This Row],[Tiempo_lineal (ns)]]&gt;$F$508,Tabla310[[#This Row],[Tiempo_lineal (ns)]]&lt;$F$509)</f>
        <v>0</v>
      </c>
      <c r="W463" t="b">
        <f>OR(Tabla310[[#This Row],[Tiempo_normal (ns)]]&gt;$G$508,Tabla310[[#This Row],[Tiempo_normal (ns)]]&lt;$G$509)</f>
        <v>0</v>
      </c>
      <c r="X463" s="7">
        <v>460</v>
      </c>
      <c r="Y463" t="b">
        <f>OR(Tabla411[[#This Row],[Tiempo_lineal (ns)]]&gt;$I$508,Tabla411[[#This Row],[Tiempo_lineal (ns)]]&lt;$I$509)</f>
        <v>1</v>
      </c>
      <c r="Z463" t="b">
        <f>OR(Tabla411[[#This Row],[Tiempo_normal (ns)]]&gt;$J$508,Tabla411[[#This Row],[Tiempo_normal (ns)]]&lt;$J$509)</f>
        <v>0</v>
      </c>
      <c r="AA463" s="7">
        <v>460</v>
      </c>
      <c r="AB463" t="b">
        <f>OR(Tabla512[[#This Row],[Tiempo_lineal (ns)]]&gt;$L$508,Tabla512[[#This Row],[Tiempo_lineal (ns)]]&lt;$L$509)</f>
        <v>0</v>
      </c>
      <c r="AC463" t="b">
        <f>OR(Tabla512[[#This Row],[Tiempo_normal (ns)]]&gt;$M$508,Tabla512[[#This Row],[Tiempo_normal (ns)]]&lt;$M$509)</f>
        <v>0</v>
      </c>
      <c r="AD463" s="7">
        <v>460</v>
      </c>
      <c r="AE463" t="b">
        <f>OR(Tabla613[[#This Row],[Tiempo_lineal (ns)]]&gt;$O$508,Tabla613[[#This Row],[Tiempo_lineal (ns)]]&lt;$O$509)</f>
        <v>0</v>
      </c>
      <c r="AF463" s="6" t="b">
        <f>OR(Tabla613[[#This Row],[Tiempo_normal (ns)]]&gt;$P$508,Tabla613[[#This Row],[Tiempo_normal (ns)]]&lt;$P$509)</f>
        <v>0</v>
      </c>
    </row>
    <row r="464" spans="2:32" x14ac:dyDescent="0.3">
      <c r="B464">
        <v>461</v>
      </c>
      <c r="C464">
        <v>3236</v>
      </c>
      <c r="D464">
        <v>2019</v>
      </c>
      <c r="E464">
        <v>461</v>
      </c>
      <c r="F464">
        <v>6023</v>
      </c>
      <c r="G464">
        <v>2556</v>
      </c>
      <c r="H464">
        <v>461</v>
      </c>
      <c r="I464">
        <v>9374</v>
      </c>
      <c r="J464">
        <v>5121</v>
      </c>
      <c r="K464">
        <v>461</v>
      </c>
      <c r="L464">
        <v>14167</v>
      </c>
      <c r="M464">
        <v>8786</v>
      </c>
      <c r="N464">
        <v>461</v>
      </c>
      <c r="O464">
        <v>13357</v>
      </c>
      <c r="P464">
        <v>8106</v>
      </c>
      <c r="R464" s="5">
        <v>461</v>
      </c>
      <c r="S464" t="b">
        <f>OR(Tabla19[[#This Row],[Tiempo_lineal (ns)]]&gt;$C$508,Tabla19[[#This Row],[Tiempo_lineal (ns)]]&lt;$C$509)</f>
        <v>0</v>
      </c>
      <c r="T464" t="b">
        <f>OR(Tabla19[[#This Row],[Tiempo_normal (ns)]]&gt;$D$508,Tabla19[[#This Row],[Tiempo_normal (ns)]]&lt;$D$509)</f>
        <v>0</v>
      </c>
      <c r="U464" s="5">
        <v>461</v>
      </c>
      <c r="V464" t="b">
        <f>OR(Tabla310[[#This Row],[Tiempo_lineal (ns)]]&gt;$F$508,Tabla310[[#This Row],[Tiempo_lineal (ns)]]&lt;$F$509)</f>
        <v>0</v>
      </c>
      <c r="W464" t="b">
        <f>OR(Tabla310[[#This Row],[Tiempo_normal (ns)]]&gt;$G$508,Tabla310[[#This Row],[Tiempo_normal (ns)]]&lt;$G$509)</f>
        <v>0</v>
      </c>
      <c r="X464" s="5">
        <v>461</v>
      </c>
      <c r="Y464" t="b">
        <f>OR(Tabla411[[#This Row],[Tiempo_lineal (ns)]]&gt;$I$508,Tabla411[[#This Row],[Tiempo_lineal (ns)]]&lt;$I$509)</f>
        <v>0</v>
      </c>
      <c r="Z464" t="b">
        <f>OR(Tabla411[[#This Row],[Tiempo_normal (ns)]]&gt;$J$508,Tabla411[[#This Row],[Tiempo_normal (ns)]]&lt;$J$509)</f>
        <v>0</v>
      </c>
      <c r="AA464" s="5">
        <v>461</v>
      </c>
      <c r="AB464" t="b">
        <f>OR(Tabla512[[#This Row],[Tiempo_lineal (ns)]]&gt;$L$508,Tabla512[[#This Row],[Tiempo_lineal (ns)]]&lt;$L$509)</f>
        <v>0</v>
      </c>
      <c r="AC464" t="b">
        <f>OR(Tabla512[[#This Row],[Tiempo_normal (ns)]]&gt;$M$508,Tabla512[[#This Row],[Tiempo_normal (ns)]]&lt;$M$509)</f>
        <v>0</v>
      </c>
      <c r="AD464" s="5">
        <v>461</v>
      </c>
      <c r="AE464" t="b">
        <f>OR(Tabla613[[#This Row],[Tiempo_lineal (ns)]]&gt;$O$508,Tabla613[[#This Row],[Tiempo_lineal (ns)]]&lt;$O$509)</f>
        <v>0</v>
      </c>
      <c r="AF464" s="6" t="b">
        <f>OR(Tabla613[[#This Row],[Tiempo_normal (ns)]]&gt;$P$508,Tabla613[[#This Row],[Tiempo_normal (ns)]]&lt;$P$509)</f>
        <v>0</v>
      </c>
    </row>
    <row r="465" spans="2:32" x14ac:dyDescent="0.3">
      <c r="B465">
        <v>462</v>
      </c>
      <c r="C465">
        <v>3000</v>
      </c>
      <c r="D465">
        <v>1125</v>
      </c>
      <c r="E465">
        <v>462</v>
      </c>
      <c r="F465">
        <v>3876</v>
      </c>
      <c r="G465">
        <v>2104</v>
      </c>
      <c r="H465">
        <v>462</v>
      </c>
      <c r="I465">
        <v>8555</v>
      </c>
      <c r="J465">
        <v>5405</v>
      </c>
      <c r="K465">
        <v>462</v>
      </c>
      <c r="L465">
        <v>17116</v>
      </c>
      <c r="M465">
        <v>8745</v>
      </c>
      <c r="N465">
        <v>462</v>
      </c>
      <c r="O465">
        <v>9320</v>
      </c>
      <c r="P465">
        <v>7426</v>
      </c>
      <c r="R465" s="7">
        <v>462</v>
      </c>
      <c r="S465" t="b">
        <f>OR(Tabla19[[#This Row],[Tiempo_lineal (ns)]]&gt;$C$508,Tabla19[[#This Row],[Tiempo_lineal (ns)]]&lt;$C$509)</f>
        <v>0</v>
      </c>
      <c r="T465" t="b">
        <f>OR(Tabla19[[#This Row],[Tiempo_normal (ns)]]&gt;$D$508,Tabla19[[#This Row],[Tiempo_normal (ns)]]&lt;$D$509)</f>
        <v>0</v>
      </c>
      <c r="U465" s="7">
        <v>462</v>
      </c>
      <c r="V465" t="b">
        <f>OR(Tabla310[[#This Row],[Tiempo_lineal (ns)]]&gt;$F$508,Tabla310[[#This Row],[Tiempo_lineal (ns)]]&lt;$F$509)</f>
        <v>0</v>
      </c>
      <c r="W465" t="b">
        <f>OR(Tabla310[[#This Row],[Tiempo_normal (ns)]]&gt;$G$508,Tabla310[[#This Row],[Tiempo_normal (ns)]]&lt;$G$509)</f>
        <v>0</v>
      </c>
      <c r="X465" s="7">
        <v>462</v>
      </c>
      <c r="Y465" t="b">
        <f>OR(Tabla411[[#This Row],[Tiempo_lineal (ns)]]&gt;$I$508,Tabla411[[#This Row],[Tiempo_lineal (ns)]]&lt;$I$509)</f>
        <v>0</v>
      </c>
      <c r="Z465" t="b">
        <f>OR(Tabla411[[#This Row],[Tiempo_normal (ns)]]&gt;$J$508,Tabla411[[#This Row],[Tiempo_normal (ns)]]&lt;$J$509)</f>
        <v>0</v>
      </c>
      <c r="AA465" s="7">
        <v>462</v>
      </c>
      <c r="AB465" t="b">
        <f>OR(Tabla512[[#This Row],[Tiempo_lineal (ns)]]&gt;$L$508,Tabla512[[#This Row],[Tiempo_lineal (ns)]]&lt;$L$509)</f>
        <v>1</v>
      </c>
      <c r="AC465" t="b">
        <f>OR(Tabla512[[#This Row],[Tiempo_normal (ns)]]&gt;$M$508,Tabla512[[#This Row],[Tiempo_normal (ns)]]&lt;$M$509)</f>
        <v>0</v>
      </c>
      <c r="AD465" s="7">
        <v>462</v>
      </c>
      <c r="AE465" t="b">
        <f>OR(Tabla613[[#This Row],[Tiempo_lineal (ns)]]&gt;$O$508,Tabla613[[#This Row],[Tiempo_lineal (ns)]]&lt;$O$509)</f>
        <v>0</v>
      </c>
      <c r="AF465" s="6" t="b">
        <f>OR(Tabla613[[#This Row],[Tiempo_normal (ns)]]&gt;$P$508,Tabla613[[#This Row],[Tiempo_normal (ns)]]&lt;$P$509)</f>
        <v>0</v>
      </c>
    </row>
    <row r="466" spans="2:32" x14ac:dyDescent="0.3">
      <c r="B466">
        <v>463</v>
      </c>
      <c r="C466">
        <v>3176</v>
      </c>
      <c r="D466">
        <v>1133</v>
      </c>
      <c r="E466">
        <v>463</v>
      </c>
      <c r="F466">
        <v>4764</v>
      </c>
      <c r="G466">
        <v>2110</v>
      </c>
      <c r="H466">
        <v>463</v>
      </c>
      <c r="I466">
        <v>7574</v>
      </c>
      <c r="J466">
        <v>5059</v>
      </c>
      <c r="K466">
        <v>463</v>
      </c>
      <c r="L466">
        <v>9697</v>
      </c>
      <c r="M466">
        <v>10270</v>
      </c>
      <c r="N466">
        <v>463</v>
      </c>
      <c r="O466">
        <v>10004</v>
      </c>
      <c r="P466">
        <v>7610</v>
      </c>
      <c r="R466" s="5">
        <v>463</v>
      </c>
      <c r="S466" t="b">
        <f>OR(Tabla19[[#This Row],[Tiempo_lineal (ns)]]&gt;$C$508,Tabla19[[#This Row],[Tiempo_lineal (ns)]]&lt;$C$509)</f>
        <v>0</v>
      </c>
      <c r="T466" t="b">
        <f>OR(Tabla19[[#This Row],[Tiempo_normal (ns)]]&gt;$D$508,Tabla19[[#This Row],[Tiempo_normal (ns)]]&lt;$D$509)</f>
        <v>0</v>
      </c>
      <c r="U466" s="5">
        <v>463</v>
      </c>
      <c r="V466" t="b">
        <f>OR(Tabla310[[#This Row],[Tiempo_lineal (ns)]]&gt;$F$508,Tabla310[[#This Row],[Tiempo_lineal (ns)]]&lt;$F$509)</f>
        <v>0</v>
      </c>
      <c r="W466" t="b">
        <f>OR(Tabla310[[#This Row],[Tiempo_normal (ns)]]&gt;$G$508,Tabla310[[#This Row],[Tiempo_normal (ns)]]&lt;$G$509)</f>
        <v>0</v>
      </c>
      <c r="X466" s="5">
        <v>463</v>
      </c>
      <c r="Y466" t="b">
        <f>OR(Tabla411[[#This Row],[Tiempo_lineal (ns)]]&gt;$I$508,Tabla411[[#This Row],[Tiempo_lineal (ns)]]&lt;$I$509)</f>
        <v>0</v>
      </c>
      <c r="Z466" t="b">
        <f>OR(Tabla411[[#This Row],[Tiempo_normal (ns)]]&gt;$J$508,Tabla411[[#This Row],[Tiempo_normal (ns)]]&lt;$J$509)</f>
        <v>0</v>
      </c>
      <c r="AA466" s="5">
        <v>463</v>
      </c>
      <c r="AB466" t="b">
        <f>OR(Tabla512[[#This Row],[Tiempo_lineal (ns)]]&gt;$L$508,Tabla512[[#This Row],[Tiempo_lineal (ns)]]&lt;$L$509)</f>
        <v>0</v>
      </c>
      <c r="AC466" t="b">
        <f>OR(Tabla512[[#This Row],[Tiempo_normal (ns)]]&gt;$M$508,Tabla512[[#This Row],[Tiempo_normal (ns)]]&lt;$M$509)</f>
        <v>0</v>
      </c>
      <c r="AD466" s="5">
        <v>463</v>
      </c>
      <c r="AE466" t="b">
        <f>OR(Tabla613[[#This Row],[Tiempo_lineal (ns)]]&gt;$O$508,Tabla613[[#This Row],[Tiempo_lineal (ns)]]&lt;$O$509)</f>
        <v>0</v>
      </c>
      <c r="AF466" s="6" t="b">
        <f>OR(Tabla613[[#This Row],[Tiempo_normal (ns)]]&gt;$P$508,Tabla613[[#This Row],[Tiempo_normal (ns)]]&lt;$P$509)</f>
        <v>0</v>
      </c>
    </row>
    <row r="467" spans="2:32" x14ac:dyDescent="0.3">
      <c r="B467">
        <v>464</v>
      </c>
      <c r="C467">
        <v>2974</v>
      </c>
      <c r="D467">
        <v>1639</v>
      </c>
      <c r="E467">
        <v>464</v>
      </c>
      <c r="F467">
        <v>4271</v>
      </c>
      <c r="G467">
        <v>1907</v>
      </c>
      <c r="H467">
        <v>464</v>
      </c>
      <c r="I467">
        <v>11125</v>
      </c>
      <c r="J467">
        <v>4339</v>
      </c>
      <c r="K467">
        <v>464</v>
      </c>
      <c r="L467">
        <v>17267</v>
      </c>
      <c r="M467">
        <v>7885</v>
      </c>
      <c r="N467">
        <v>464</v>
      </c>
      <c r="O467">
        <v>11261</v>
      </c>
      <c r="P467">
        <v>7851</v>
      </c>
      <c r="R467" s="7">
        <v>464</v>
      </c>
      <c r="S467" t="b">
        <f>OR(Tabla19[[#This Row],[Tiempo_lineal (ns)]]&gt;$C$508,Tabla19[[#This Row],[Tiempo_lineal (ns)]]&lt;$C$509)</f>
        <v>0</v>
      </c>
      <c r="T467" t="b">
        <f>OR(Tabla19[[#This Row],[Tiempo_normal (ns)]]&gt;$D$508,Tabla19[[#This Row],[Tiempo_normal (ns)]]&lt;$D$509)</f>
        <v>0</v>
      </c>
      <c r="U467" s="7">
        <v>464</v>
      </c>
      <c r="V467" t="b">
        <f>OR(Tabla310[[#This Row],[Tiempo_lineal (ns)]]&gt;$F$508,Tabla310[[#This Row],[Tiempo_lineal (ns)]]&lt;$F$509)</f>
        <v>0</v>
      </c>
      <c r="W467" t="b">
        <f>OR(Tabla310[[#This Row],[Tiempo_normal (ns)]]&gt;$G$508,Tabla310[[#This Row],[Tiempo_normal (ns)]]&lt;$G$509)</f>
        <v>0</v>
      </c>
      <c r="X467" s="7">
        <v>464</v>
      </c>
      <c r="Y467" t="b">
        <f>OR(Tabla411[[#This Row],[Tiempo_lineal (ns)]]&gt;$I$508,Tabla411[[#This Row],[Tiempo_lineal (ns)]]&lt;$I$509)</f>
        <v>0</v>
      </c>
      <c r="Z467" t="b">
        <f>OR(Tabla411[[#This Row],[Tiempo_normal (ns)]]&gt;$J$508,Tabla411[[#This Row],[Tiempo_normal (ns)]]&lt;$J$509)</f>
        <v>0</v>
      </c>
      <c r="AA467" s="7">
        <v>464</v>
      </c>
      <c r="AB467" t="b">
        <f>OR(Tabla512[[#This Row],[Tiempo_lineal (ns)]]&gt;$L$508,Tabla512[[#This Row],[Tiempo_lineal (ns)]]&lt;$L$509)</f>
        <v>1</v>
      </c>
      <c r="AC467" t="b">
        <f>OR(Tabla512[[#This Row],[Tiempo_normal (ns)]]&gt;$M$508,Tabla512[[#This Row],[Tiempo_normal (ns)]]&lt;$M$509)</f>
        <v>0</v>
      </c>
      <c r="AD467" s="7">
        <v>464</v>
      </c>
      <c r="AE467" t="b">
        <f>OR(Tabla613[[#This Row],[Tiempo_lineal (ns)]]&gt;$O$508,Tabla613[[#This Row],[Tiempo_lineal (ns)]]&lt;$O$509)</f>
        <v>0</v>
      </c>
      <c r="AF467" s="6" t="b">
        <f>OR(Tabla613[[#This Row],[Tiempo_normal (ns)]]&gt;$P$508,Tabla613[[#This Row],[Tiempo_normal (ns)]]&lt;$P$509)</f>
        <v>0</v>
      </c>
    </row>
    <row r="468" spans="2:32" x14ac:dyDescent="0.3">
      <c r="B468">
        <v>465</v>
      </c>
      <c r="C468">
        <v>2843</v>
      </c>
      <c r="D468">
        <v>1585</v>
      </c>
      <c r="E468">
        <v>465</v>
      </c>
      <c r="F468">
        <v>7023</v>
      </c>
      <c r="G468">
        <v>3824</v>
      </c>
      <c r="H468">
        <v>465</v>
      </c>
      <c r="I468">
        <v>8137</v>
      </c>
      <c r="J468">
        <v>5848</v>
      </c>
      <c r="K468">
        <v>465</v>
      </c>
      <c r="L468">
        <v>10511</v>
      </c>
      <c r="M468">
        <v>7730</v>
      </c>
      <c r="N468">
        <v>465</v>
      </c>
      <c r="O468">
        <v>10680</v>
      </c>
      <c r="P468">
        <v>5848</v>
      </c>
      <c r="R468" s="5">
        <v>465</v>
      </c>
      <c r="S468" t="b">
        <f>OR(Tabla19[[#This Row],[Tiempo_lineal (ns)]]&gt;$C$508,Tabla19[[#This Row],[Tiempo_lineal (ns)]]&lt;$C$509)</f>
        <v>0</v>
      </c>
      <c r="T468" t="b">
        <f>OR(Tabla19[[#This Row],[Tiempo_normal (ns)]]&gt;$D$508,Tabla19[[#This Row],[Tiempo_normal (ns)]]&lt;$D$509)</f>
        <v>0</v>
      </c>
      <c r="U468" s="5">
        <v>465</v>
      </c>
      <c r="V468" t="b">
        <f>OR(Tabla310[[#This Row],[Tiempo_lineal (ns)]]&gt;$F$508,Tabla310[[#This Row],[Tiempo_lineal (ns)]]&lt;$F$509)</f>
        <v>0</v>
      </c>
      <c r="W468" t="b">
        <f>OR(Tabla310[[#This Row],[Tiempo_normal (ns)]]&gt;$G$508,Tabla310[[#This Row],[Tiempo_normal (ns)]]&lt;$G$509)</f>
        <v>0</v>
      </c>
      <c r="X468" s="5">
        <v>465</v>
      </c>
      <c r="Y468" t="b">
        <f>OR(Tabla411[[#This Row],[Tiempo_lineal (ns)]]&gt;$I$508,Tabla411[[#This Row],[Tiempo_lineal (ns)]]&lt;$I$509)</f>
        <v>0</v>
      </c>
      <c r="Z468" t="b">
        <f>OR(Tabla411[[#This Row],[Tiempo_normal (ns)]]&gt;$J$508,Tabla411[[#This Row],[Tiempo_normal (ns)]]&lt;$J$509)</f>
        <v>0</v>
      </c>
      <c r="AA468" s="5">
        <v>465</v>
      </c>
      <c r="AB468" t="b">
        <f>OR(Tabla512[[#This Row],[Tiempo_lineal (ns)]]&gt;$L$508,Tabla512[[#This Row],[Tiempo_lineal (ns)]]&lt;$L$509)</f>
        <v>0</v>
      </c>
      <c r="AC468" t="b">
        <f>OR(Tabla512[[#This Row],[Tiempo_normal (ns)]]&gt;$M$508,Tabla512[[#This Row],[Tiempo_normal (ns)]]&lt;$M$509)</f>
        <v>0</v>
      </c>
      <c r="AD468" s="5">
        <v>465</v>
      </c>
      <c r="AE468" t="b">
        <f>OR(Tabla613[[#This Row],[Tiempo_lineal (ns)]]&gt;$O$508,Tabla613[[#This Row],[Tiempo_lineal (ns)]]&lt;$O$509)</f>
        <v>0</v>
      </c>
      <c r="AF468" s="6" t="b">
        <f>OR(Tabla613[[#This Row],[Tiempo_normal (ns)]]&gt;$P$508,Tabla613[[#This Row],[Tiempo_normal (ns)]]&lt;$P$509)</f>
        <v>0</v>
      </c>
    </row>
    <row r="469" spans="2:32" x14ac:dyDescent="0.3">
      <c r="B469">
        <v>466</v>
      </c>
      <c r="C469">
        <v>3301</v>
      </c>
      <c r="D469">
        <v>1033</v>
      </c>
      <c r="E469">
        <v>466</v>
      </c>
      <c r="F469">
        <v>6893</v>
      </c>
      <c r="G469">
        <v>3874</v>
      </c>
      <c r="H469">
        <v>466</v>
      </c>
      <c r="I469">
        <v>7043</v>
      </c>
      <c r="J469">
        <v>4424</v>
      </c>
      <c r="K469">
        <v>466</v>
      </c>
      <c r="L469">
        <v>13962</v>
      </c>
      <c r="M469">
        <v>8762</v>
      </c>
      <c r="N469">
        <v>466</v>
      </c>
      <c r="O469">
        <v>12334</v>
      </c>
      <c r="P469">
        <v>7367</v>
      </c>
      <c r="R469" s="7">
        <v>466</v>
      </c>
      <c r="S469" t="b">
        <f>OR(Tabla19[[#This Row],[Tiempo_lineal (ns)]]&gt;$C$508,Tabla19[[#This Row],[Tiempo_lineal (ns)]]&lt;$C$509)</f>
        <v>0</v>
      </c>
      <c r="T469" t="b">
        <f>OR(Tabla19[[#This Row],[Tiempo_normal (ns)]]&gt;$D$508,Tabla19[[#This Row],[Tiempo_normal (ns)]]&lt;$D$509)</f>
        <v>0</v>
      </c>
      <c r="U469" s="7">
        <v>466</v>
      </c>
      <c r="V469" t="b">
        <f>OR(Tabla310[[#This Row],[Tiempo_lineal (ns)]]&gt;$F$508,Tabla310[[#This Row],[Tiempo_lineal (ns)]]&lt;$F$509)</f>
        <v>0</v>
      </c>
      <c r="W469" t="b">
        <f>OR(Tabla310[[#This Row],[Tiempo_normal (ns)]]&gt;$G$508,Tabla310[[#This Row],[Tiempo_normal (ns)]]&lt;$G$509)</f>
        <v>0</v>
      </c>
      <c r="X469" s="7">
        <v>466</v>
      </c>
      <c r="Y469" t="b">
        <f>OR(Tabla411[[#This Row],[Tiempo_lineal (ns)]]&gt;$I$508,Tabla411[[#This Row],[Tiempo_lineal (ns)]]&lt;$I$509)</f>
        <v>0</v>
      </c>
      <c r="Z469" t="b">
        <f>OR(Tabla411[[#This Row],[Tiempo_normal (ns)]]&gt;$J$508,Tabla411[[#This Row],[Tiempo_normal (ns)]]&lt;$J$509)</f>
        <v>0</v>
      </c>
      <c r="AA469" s="7">
        <v>466</v>
      </c>
      <c r="AB469" t="b">
        <f>OR(Tabla512[[#This Row],[Tiempo_lineal (ns)]]&gt;$L$508,Tabla512[[#This Row],[Tiempo_lineal (ns)]]&lt;$L$509)</f>
        <v>0</v>
      </c>
      <c r="AC469" t="b">
        <f>OR(Tabla512[[#This Row],[Tiempo_normal (ns)]]&gt;$M$508,Tabla512[[#This Row],[Tiempo_normal (ns)]]&lt;$M$509)</f>
        <v>0</v>
      </c>
      <c r="AD469" s="7">
        <v>466</v>
      </c>
      <c r="AE469" t="b">
        <f>OR(Tabla613[[#This Row],[Tiempo_lineal (ns)]]&gt;$O$508,Tabla613[[#This Row],[Tiempo_lineal (ns)]]&lt;$O$509)</f>
        <v>0</v>
      </c>
      <c r="AF469" s="6" t="b">
        <f>OR(Tabla613[[#This Row],[Tiempo_normal (ns)]]&gt;$P$508,Tabla613[[#This Row],[Tiempo_normal (ns)]]&lt;$P$509)</f>
        <v>0</v>
      </c>
    </row>
    <row r="470" spans="2:32" x14ac:dyDescent="0.3">
      <c r="B470">
        <v>467</v>
      </c>
      <c r="C470">
        <v>3143</v>
      </c>
      <c r="D470">
        <v>2092</v>
      </c>
      <c r="E470">
        <v>467</v>
      </c>
      <c r="F470">
        <v>4577</v>
      </c>
      <c r="G470">
        <v>2819</v>
      </c>
      <c r="H470">
        <v>467</v>
      </c>
      <c r="I470">
        <v>7869</v>
      </c>
      <c r="J470">
        <v>10542</v>
      </c>
      <c r="K470">
        <v>467</v>
      </c>
      <c r="L470">
        <v>9125</v>
      </c>
      <c r="M470">
        <v>5634</v>
      </c>
      <c r="N470">
        <v>467</v>
      </c>
      <c r="O470">
        <v>13338</v>
      </c>
      <c r="P470">
        <v>6859</v>
      </c>
      <c r="R470" s="5">
        <v>467</v>
      </c>
      <c r="S470" t="b">
        <f>OR(Tabla19[[#This Row],[Tiempo_lineal (ns)]]&gt;$C$508,Tabla19[[#This Row],[Tiempo_lineal (ns)]]&lt;$C$509)</f>
        <v>0</v>
      </c>
      <c r="T470" t="b">
        <f>OR(Tabla19[[#This Row],[Tiempo_normal (ns)]]&gt;$D$508,Tabla19[[#This Row],[Tiempo_normal (ns)]]&lt;$D$509)</f>
        <v>0</v>
      </c>
      <c r="U470" s="5">
        <v>467</v>
      </c>
      <c r="V470" t="b">
        <f>OR(Tabla310[[#This Row],[Tiempo_lineal (ns)]]&gt;$F$508,Tabla310[[#This Row],[Tiempo_lineal (ns)]]&lt;$F$509)</f>
        <v>0</v>
      </c>
      <c r="W470" t="b">
        <f>OR(Tabla310[[#This Row],[Tiempo_normal (ns)]]&gt;$G$508,Tabla310[[#This Row],[Tiempo_normal (ns)]]&lt;$G$509)</f>
        <v>0</v>
      </c>
      <c r="X470" s="5">
        <v>467</v>
      </c>
      <c r="Y470" t="b">
        <f>OR(Tabla411[[#This Row],[Tiempo_lineal (ns)]]&gt;$I$508,Tabla411[[#This Row],[Tiempo_lineal (ns)]]&lt;$I$509)</f>
        <v>0</v>
      </c>
      <c r="Z470" t="b">
        <f>OR(Tabla411[[#This Row],[Tiempo_normal (ns)]]&gt;$J$508,Tabla411[[#This Row],[Tiempo_normal (ns)]]&lt;$J$509)</f>
        <v>1</v>
      </c>
      <c r="AA470" s="5">
        <v>467</v>
      </c>
      <c r="AB470" t="b">
        <f>OR(Tabla512[[#This Row],[Tiempo_lineal (ns)]]&gt;$L$508,Tabla512[[#This Row],[Tiempo_lineal (ns)]]&lt;$L$509)</f>
        <v>0</v>
      </c>
      <c r="AC470" t="b">
        <f>OR(Tabla512[[#This Row],[Tiempo_normal (ns)]]&gt;$M$508,Tabla512[[#This Row],[Tiempo_normal (ns)]]&lt;$M$509)</f>
        <v>0</v>
      </c>
      <c r="AD470" s="5">
        <v>467</v>
      </c>
      <c r="AE470" t="b">
        <f>OR(Tabla613[[#This Row],[Tiempo_lineal (ns)]]&gt;$O$508,Tabla613[[#This Row],[Tiempo_lineal (ns)]]&lt;$O$509)</f>
        <v>0</v>
      </c>
      <c r="AF470" s="6" t="b">
        <f>OR(Tabla613[[#This Row],[Tiempo_normal (ns)]]&gt;$P$508,Tabla613[[#This Row],[Tiempo_normal (ns)]]&lt;$P$509)</f>
        <v>0</v>
      </c>
    </row>
    <row r="471" spans="2:32" x14ac:dyDescent="0.3">
      <c r="B471">
        <v>468</v>
      </c>
      <c r="C471">
        <v>3423</v>
      </c>
      <c r="D471">
        <v>1764</v>
      </c>
      <c r="E471">
        <v>468</v>
      </c>
      <c r="F471">
        <v>3865</v>
      </c>
      <c r="G471">
        <v>1473</v>
      </c>
      <c r="H471">
        <v>468</v>
      </c>
      <c r="I471">
        <v>10799</v>
      </c>
      <c r="J471">
        <v>8023</v>
      </c>
      <c r="K471">
        <v>468</v>
      </c>
      <c r="L471">
        <v>10726</v>
      </c>
      <c r="M471">
        <v>7567</v>
      </c>
      <c r="N471">
        <v>468</v>
      </c>
      <c r="O471">
        <v>11097</v>
      </c>
      <c r="P471">
        <v>7592</v>
      </c>
      <c r="R471" s="7">
        <v>468</v>
      </c>
      <c r="S471" t="b">
        <f>OR(Tabla19[[#This Row],[Tiempo_lineal (ns)]]&gt;$C$508,Tabla19[[#This Row],[Tiempo_lineal (ns)]]&lt;$C$509)</f>
        <v>0</v>
      </c>
      <c r="T471" t="b">
        <f>OR(Tabla19[[#This Row],[Tiempo_normal (ns)]]&gt;$D$508,Tabla19[[#This Row],[Tiempo_normal (ns)]]&lt;$D$509)</f>
        <v>0</v>
      </c>
      <c r="U471" s="7">
        <v>468</v>
      </c>
      <c r="V471" t="b">
        <f>OR(Tabla310[[#This Row],[Tiempo_lineal (ns)]]&gt;$F$508,Tabla310[[#This Row],[Tiempo_lineal (ns)]]&lt;$F$509)</f>
        <v>0</v>
      </c>
      <c r="W471" t="b">
        <f>OR(Tabla310[[#This Row],[Tiempo_normal (ns)]]&gt;$G$508,Tabla310[[#This Row],[Tiempo_normal (ns)]]&lt;$G$509)</f>
        <v>0</v>
      </c>
      <c r="X471" s="7">
        <v>468</v>
      </c>
      <c r="Y471" t="b">
        <f>OR(Tabla411[[#This Row],[Tiempo_lineal (ns)]]&gt;$I$508,Tabla411[[#This Row],[Tiempo_lineal (ns)]]&lt;$I$509)</f>
        <v>0</v>
      </c>
      <c r="Z471" t="b">
        <f>OR(Tabla411[[#This Row],[Tiempo_normal (ns)]]&gt;$J$508,Tabla411[[#This Row],[Tiempo_normal (ns)]]&lt;$J$509)</f>
        <v>0</v>
      </c>
      <c r="AA471" s="7">
        <v>468</v>
      </c>
      <c r="AB471" t="b">
        <f>OR(Tabla512[[#This Row],[Tiempo_lineal (ns)]]&gt;$L$508,Tabla512[[#This Row],[Tiempo_lineal (ns)]]&lt;$L$509)</f>
        <v>0</v>
      </c>
      <c r="AC471" t="b">
        <f>OR(Tabla512[[#This Row],[Tiempo_normal (ns)]]&gt;$M$508,Tabla512[[#This Row],[Tiempo_normal (ns)]]&lt;$M$509)</f>
        <v>0</v>
      </c>
      <c r="AD471" s="7">
        <v>468</v>
      </c>
      <c r="AE471" t="b">
        <f>OR(Tabla613[[#This Row],[Tiempo_lineal (ns)]]&gt;$O$508,Tabla613[[#This Row],[Tiempo_lineal (ns)]]&lt;$O$509)</f>
        <v>0</v>
      </c>
      <c r="AF471" s="6" t="b">
        <f>OR(Tabla613[[#This Row],[Tiempo_normal (ns)]]&gt;$P$508,Tabla613[[#This Row],[Tiempo_normal (ns)]]&lt;$P$509)</f>
        <v>0</v>
      </c>
    </row>
    <row r="472" spans="2:32" x14ac:dyDescent="0.3">
      <c r="B472">
        <v>469</v>
      </c>
      <c r="C472">
        <v>4682</v>
      </c>
      <c r="D472">
        <v>2052</v>
      </c>
      <c r="E472">
        <v>469</v>
      </c>
      <c r="F472">
        <v>4631</v>
      </c>
      <c r="G472">
        <v>4013</v>
      </c>
      <c r="H472">
        <v>469</v>
      </c>
      <c r="I472">
        <v>7948</v>
      </c>
      <c r="J472">
        <v>10024</v>
      </c>
      <c r="K472">
        <v>469</v>
      </c>
      <c r="L472">
        <v>15974</v>
      </c>
      <c r="M472">
        <v>10004</v>
      </c>
      <c r="N472">
        <v>469</v>
      </c>
      <c r="O472">
        <v>15220</v>
      </c>
      <c r="P472">
        <v>9072</v>
      </c>
      <c r="R472" s="5">
        <v>469</v>
      </c>
      <c r="S472" t="b">
        <f>OR(Tabla19[[#This Row],[Tiempo_lineal (ns)]]&gt;$C$508,Tabla19[[#This Row],[Tiempo_lineal (ns)]]&lt;$C$509)</f>
        <v>0</v>
      </c>
      <c r="T472" t="b">
        <f>OR(Tabla19[[#This Row],[Tiempo_normal (ns)]]&gt;$D$508,Tabla19[[#This Row],[Tiempo_normal (ns)]]&lt;$D$509)</f>
        <v>0</v>
      </c>
      <c r="U472" s="5">
        <v>469</v>
      </c>
      <c r="V472" t="b">
        <f>OR(Tabla310[[#This Row],[Tiempo_lineal (ns)]]&gt;$F$508,Tabla310[[#This Row],[Tiempo_lineal (ns)]]&lt;$F$509)</f>
        <v>0</v>
      </c>
      <c r="W472" t="b">
        <f>OR(Tabla310[[#This Row],[Tiempo_normal (ns)]]&gt;$G$508,Tabla310[[#This Row],[Tiempo_normal (ns)]]&lt;$G$509)</f>
        <v>0</v>
      </c>
      <c r="X472" s="5">
        <v>469</v>
      </c>
      <c r="Y472" t="b">
        <f>OR(Tabla411[[#This Row],[Tiempo_lineal (ns)]]&gt;$I$508,Tabla411[[#This Row],[Tiempo_lineal (ns)]]&lt;$I$509)</f>
        <v>0</v>
      </c>
      <c r="Z472" t="b">
        <f>OR(Tabla411[[#This Row],[Tiempo_normal (ns)]]&gt;$J$508,Tabla411[[#This Row],[Tiempo_normal (ns)]]&lt;$J$509)</f>
        <v>0</v>
      </c>
      <c r="AA472" s="5">
        <v>469</v>
      </c>
      <c r="AB472" t="b">
        <f>OR(Tabla512[[#This Row],[Tiempo_lineal (ns)]]&gt;$L$508,Tabla512[[#This Row],[Tiempo_lineal (ns)]]&lt;$L$509)</f>
        <v>0</v>
      </c>
      <c r="AC472" t="b">
        <f>OR(Tabla512[[#This Row],[Tiempo_normal (ns)]]&gt;$M$508,Tabla512[[#This Row],[Tiempo_normal (ns)]]&lt;$M$509)</f>
        <v>0</v>
      </c>
      <c r="AD472" s="5">
        <v>469</v>
      </c>
      <c r="AE472" t="b">
        <f>OR(Tabla613[[#This Row],[Tiempo_lineal (ns)]]&gt;$O$508,Tabla613[[#This Row],[Tiempo_lineal (ns)]]&lt;$O$509)</f>
        <v>0</v>
      </c>
      <c r="AF472" s="6" t="b">
        <f>OR(Tabla613[[#This Row],[Tiempo_normal (ns)]]&gt;$P$508,Tabla613[[#This Row],[Tiempo_normal (ns)]]&lt;$P$509)</f>
        <v>0</v>
      </c>
    </row>
    <row r="473" spans="2:32" x14ac:dyDescent="0.3">
      <c r="B473">
        <v>470</v>
      </c>
      <c r="C473">
        <v>2849</v>
      </c>
      <c r="D473">
        <v>2375</v>
      </c>
      <c r="E473">
        <v>470</v>
      </c>
      <c r="F473">
        <v>8735</v>
      </c>
      <c r="G473">
        <v>3944</v>
      </c>
      <c r="H473">
        <v>470</v>
      </c>
      <c r="I473">
        <v>6854</v>
      </c>
      <c r="J473">
        <v>4088</v>
      </c>
      <c r="K473">
        <v>470</v>
      </c>
      <c r="L473">
        <v>12743</v>
      </c>
      <c r="M473">
        <v>7163</v>
      </c>
      <c r="N473">
        <v>470</v>
      </c>
      <c r="O473">
        <v>14121</v>
      </c>
      <c r="P473">
        <v>6010</v>
      </c>
      <c r="R473" s="7">
        <v>470</v>
      </c>
      <c r="S473" t="b">
        <f>OR(Tabla19[[#This Row],[Tiempo_lineal (ns)]]&gt;$C$508,Tabla19[[#This Row],[Tiempo_lineal (ns)]]&lt;$C$509)</f>
        <v>0</v>
      </c>
      <c r="T473" t="b">
        <f>OR(Tabla19[[#This Row],[Tiempo_normal (ns)]]&gt;$D$508,Tabla19[[#This Row],[Tiempo_normal (ns)]]&lt;$D$509)</f>
        <v>0</v>
      </c>
      <c r="U473" s="7">
        <v>470</v>
      </c>
      <c r="V473" t="b">
        <f>OR(Tabla310[[#This Row],[Tiempo_lineal (ns)]]&gt;$F$508,Tabla310[[#This Row],[Tiempo_lineal (ns)]]&lt;$F$509)</f>
        <v>1</v>
      </c>
      <c r="W473" t="b">
        <f>OR(Tabla310[[#This Row],[Tiempo_normal (ns)]]&gt;$G$508,Tabla310[[#This Row],[Tiempo_normal (ns)]]&lt;$G$509)</f>
        <v>0</v>
      </c>
      <c r="X473" s="7">
        <v>470</v>
      </c>
      <c r="Y473" t="b">
        <f>OR(Tabla411[[#This Row],[Tiempo_lineal (ns)]]&gt;$I$508,Tabla411[[#This Row],[Tiempo_lineal (ns)]]&lt;$I$509)</f>
        <v>0</v>
      </c>
      <c r="Z473" t="b">
        <f>OR(Tabla411[[#This Row],[Tiempo_normal (ns)]]&gt;$J$508,Tabla411[[#This Row],[Tiempo_normal (ns)]]&lt;$J$509)</f>
        <v>0</v>
      </c>
      <c r="AA473" s="7">
        <v>470</v>
      </c>
      <c r="AB473" t="b">
        <f>OR(Tabla512[[#This Row],[Tiempo_lineal (ns)]]&gt;$L$508,Tabla512[[#This Row],[Tiempo_lineal (ns)]]&lt;$L$509)</f>
        <v>0</v>
      </c>
      <c r="AC473" t="b">
        <f>OR(Tabla512[[#This Row],[Tiempo_normal (ns)]]&gt;$M$508,Tabla512[[#This Row],[Tiempo_normal (ns)]]&lt;$M$509)</f>
        <v>0</v>
      </c>
      <c r="AD473" s="7">
        <v>470</v>
      </c>
      <c r="AE473" t="b">
        <f>OR(Tabla613[[#This Row],[Tiempo_lineal (ns)]]&gt;$O$508,Tabla613[[#This Row],[Tiempo_lineal (ns)]]&lt;$O$509)</f>
        <v>0</v>
      </c>
      <c r="AF473" s="6" t="b">
        <f>OR(Tabla613[[#This Row],[Tiempo_normal (ns)]]&gt;$P$508,Tabla613[[#This Row],[Tiempo_normal (ns)]]&lt;$P$509)</f>
        <v>0</v>
      </c>
    </row>
    <row r="474" spans="2:32" x14ac:dyDescent="0.3">
      <c r="B474">
        <v>471</v>
      </c>
      <c r="C474">
        <v>3579</v>
      </c>
      <c r="D474">
        <v>1225</v>
      </c>
      <c r="E474">
        <v>471</v>
      </c>
      <c r="F474">
        <v>4943</v>
      </c>
      <c r="G474">
        <v>2335</v>
      </c>
      <c r="H474">
        <v>471</v>
      </c>
      <c r="I474">
        <v>7103</v>
      </c>
      <c r="J474">
        <v>3841</v>
      </c>
      <c r="K474">
        <v>471</v>
      </c>
      <c r="L474">
        <v>10011</v>
      </c>
      <c r="M474">
        <v>6043</v>
      </c>
      <c r="N474">
        <v>471</v>
      </c>
      <c r="O474">
        <v>12571</v>
      </c>
      <c r="P474">
        <v>7258</v>
      </c>
      <c r="R474" s="5">
        <v>471</v>
      </c>
      <c r="S474" t="b">
        <f>OR(Tabla19[[#This Row],[Tiempo_lineal (ns)]]&gt;$C$508,Tabla19[[#This Row],[Tiempo_lineal (ns)]]&lt;$C$509)</f>
        <v>0</v>
      </c>
      <c r="T474" t="b">
        <f>OR(Tabla19[[#This Row],[Tiempo_normal (ns)]]&gt;$D$508,Tabla19[[#This Row],[Tiempo_normal (ns)]]&lt;$D$509)</f>
        <v>0</v>
      </c>
      <c r="U474" s="5">
        <v>471</v>
      </c>
      <c r="V474" t="b">
        <f>OR(Tabla310[[#This Row],[Tiempo_lineal (ns)]]&gt;$F$508,Tabla310[[#This Row],[Tiempo_lineal (ns)]]&lt;$F$509)</f>
        <v>0</v>
      </c>
      <c r="W474" t="b">
        <f>OR(Tabla310[[#This Row],[Tiempo_normal (ns)]]&gt;$G$508,Tabla310[[#This Row],[Tiempo_normal (ns)]]&lt;$G$509)</f>
        <v>0</v>
      </c>
      <c r="X474" s="5">
        <v>471</v>
      </c>
      <c r="Y474" t="b">
        <f>OR(Tabla411[[#This Row],[Tiempo_lineal (ns)]]&gt;$I$508,Tabla411[[#This Row],[Tiempo_lineal (ns)]]&lt;$I$509)</f>
        <v>0</v>
      </c>
      <c r="Z474" t="b">
        <f>OR(Tabla411[[#This Row],[Tiempo_normal (ns)]]&gt;$J$508,Tabla411[[#This Row],[Tiempo_normal (ns)]]&lt;$J$509)</f>
        <v>0</v>
      </c>
      <c r="AA474" s="5">
        <v>471</v>
      </c>
      <c r="AB474" t="b">
        <f>OR(Tabla512[[#This Row],[Tiempo_lineal (ns)]]&gt;$L$508,Tabla512[[#This Row],[Tiempo_lineal (ns)]]&lt;$L$509)</f>
        <v>0</v>
      </c>
      <c r="AC474" t="b">
        <f>OR(Tabla512[[#This Row],[Tiempo_normal (ns)]]&gt;$M$508,Tabla512[[#This Row],[Tiempo_normal (ns)]]&lt;$M$509)</f>
        <v>0</v>
      </c>
      <c r="AD474" s="5">
        <v>471</v>
      </c>
      <c r="AE474" t="b">
        <f>OR(Tabla613[[#This Row],[Tiempo_lineal (ns)]]&gt;$O$508,Tabla613[[#This Row],[Tiempo_lineal (ns)]]&lt;$O$509)</f>
        <v>0</v>
      </c>
      <c r="AF474" s="6" t="b">
        <f>OR(Tabla613[[#This Row],[Tiempo_normal (ns)]]&gt;$P$508,Tabla613[[#This Row],[Tiempo_normal (ns)]]&lt;$P$509)</f>
        <v>0</v>
      </c>
    </row>
    <row r="475" spans="2:32" x14ac:dyDescent="0.3">
      <c r="B475">
        <v>472</v>
      </c>
      <c r="C475">
        <v>3116</v>
      </c>
      <c r="D475">
        <v>1159</v>
      </c>
      <c r="E475">
        <v>472</v>
      </c>
      <c r="F475">
        <v>5317</v>
      </c>
      <c r="G475">
        <v>1481</v>
      </c>
      <c r="H475">
        <v>472</v>
      </c>
      <c r="I475">
        <v>7625</v>
      </c>
      <c r="J475">
        <v>5513</v>
      </c>
      <c r="K475">
        <v>472</v>
      </c>
      <c r="L475">
        <v>12355</v>
      </c>
      <c r="M475">
        <v>5934</v>
      </c>
      <c r="N475">
        <v>472</v>
      </c>
      <c r="O475">
        <v>9376</v>
      </c>
      <c r="P475">
        <v>7992</v>
      </c>
      <c r="R475" s="7">
        <v>472</v>
      </c>
      <c r="S475" t="b">
        <f>OR(Tabla19[[#This Row],[Tiempo_lineal (ns)]]&gt;$C$508,Tabla19[[#This Row],[Tiempo_lineal (ns)]]&lt;$C$509)</f>
        <v>0</v>
      </c>
      <c r="T475" t="b">
        <f>OR(Tabla19[[#This Row],[Tiempo_normal (ns)]]&gt;$D$508,Tabla19[[#This Row],[Tiempo_normal (ns)]]&lt;$D$509)</f>
        <v>0</v>
      </c>
      <c r="U475" s="7">
        <v>472</v>
      </c>
      <c r="V475" t="b">
        <f>OR(Tabla310[[#This Row],[Tiempo_lineal (ns)]]&gt;$F$508,Tabla310[[#This Row],[Tiempo_lineal (ns)]]&lt;$F$509)</f>
        <v>0</v>
      </c>
      <c r="W475" t="b">
        <f>OR(Tabla310[[#This Row],[Tiempo_normal (ns)]]&gt;$G$508,Tabla310[[#This Row],[Tiempo_normal (ns)]]&lt;$G$509)</f>
        <v>0</v>
      </c>
      <c r="X475" s="7">
        <v>472</v>
      </c>
      <c r="Y475" t="b">
        <f>OR(Tabla411[[#This Row],[Tiempo_lineal (ns)]]&gt;$I$508,Tabla411[[#This Row],[Tiempo_lineal (ns)]]&lt;$I$509)</f>
        <v>0</v>
      </c>
      <c r="Z475" t="b">
        <f>OR(Tabla411[[#This Row],[Tiempo_normal (ns)]]&gt;$J$508,Tabla411[[#This Row],[Tiempo_normal (ns)]]&lt;$J$509)</f>
        <v>0</v>
      </c>
      <c r="AA475" s="7">
        <v>472</v>
      </c>
      <c r="AB475" t="b">
        <f>OR(Tabla512[[#This Row],[Tiempo_lineal (ns)]]&gt;$L$508,Tabla512[[#This Row],[Tiempo_lineal (ns)]]&lt;$L$509)</f>
        <v>0</v>
      </c>
      <c r="AC475" t="b">
        <f>OR(Tabla512[[#This Row],[Tiempo_normal (ns)]]&gt;$M$508,Tabla512[[#This Row],[Tiempo_normal (ns)]]&lt;$M$509)</f>
        <v>0</v>
      </c>
      <c r="AD475" s="7">
        <v>472</v>
      </c>
      <c r="AE475" t="b">
        <f>OR(Tabla613[[#This Row],[Tiempo_lineal (ns)]]&gt;$O$508,Tabla613[[#This Row],[Tiempo_lineal (ns)]]&lt;$O$509)</f>
        <v>0</v>
      </c>
      <c r="AF475" s="6" t="b">
        <f>OR(Tabla613[[#This Row],[Tiempo_normal (ns)]]&gt;$P$508,Tabla613[[#This Row],[Tiempo_normal (ns)]]&lt;$P$509)</f>
        <v>0</v>
      </c>
    </row>
    <row r="476" spans="2:32" x14ac:dyDescent="0.3">
      <c r="B476">
        <v>473</v>
      </c>
      <c r="C476">
        <v>5349</v>
      </c>
      <c r="D476">
        <v>2874</v>
      </c>
      <c r="E476">
        <v>473</v>
      </c>
      <c r="F476">
        <v>4012</v>
      </c>
      <c r="G476">
        <v>2608</v>
      </c>
      <c r="H476">
        <v>473</v>
      </c>
      <c r="I476">
        <v>6436</v>
      </c>
      <c r="J476">
        <v>3434</v>
      </c>
      <c r="K476">
        <v>473</v>
      </c>
      <c r="L476">
        <v>13613</v>
      </c>
      <c r="M476">
        <v>10723</v>
      </c>
      <c r="N476">
        <v>473</v>
      </c>
      <c r="O476">
        <v>12267</v>
      </c>
      <c r="P476">
        <v>6493</v>
      </c>
      <c r="R476" s="5">
        <v>473</v>
      </c>
      <c r="S476" t="b">
        <f>OR(Tabla19[[#This Row],[Tiempo_lineal (ns)]]&gt;$C$508,Tabla19[[#This Row],[Tiempo_lineal (ns)]]&lt;$C$509)</f>
        <v>0</v>
      </c>
      <c r="T476" t="b">
        <f>OR(Tabla19[[#This Row],[Tiempo_normal (ns)]]&gt;$D$508,Tabla19[[#This Row],[Tiempo_normal (ns)]]&lt;$D$509)</f>
        <v>0</v>
      </c>
      <c r="U476" s="5">
        <v>473</v>
      </c>
      <c r="V476" t="b">
        <f>OR(Tabla310[[#This Row],[Tiempo_lineal (ns)]]&gt;$F$508,Tabla310[[#This Row],[Tiempo_lineal (ns)]]&lt;$F$509)</f>
        <v>0</v>
      </c>
      <c r="W476" t="b">
        <f>OR(Tabla310[[#This Row],[Tiempo_normal (ns)]]&gt;$G$508,Tabla310[[#This Row],[Tiempo_normal (ns)]]&lt;$G$509)</f>
        <v>0</v>
      </c>
      <c r="X476" s="5">
        <v>473</v>
      </c>
      <c r="Y476" t="b">
        <f>OR(Tabla411[[#This Row],[Tiempo_lineal (ns)]]&gt;$I$508,Tabla411[[#This Row],[Tiempo_lineal (ns)]]&lt;$I$509)</f>
        <v>0</v>
      </c>
      <c r="Z476" t="b">
        <f>OR(Tabla411[[#This Row],[Tiempo_normal (ns)]]&gt;$J$508,Tabla411[[#This Row],[Tiempo_normal (ns)]]&lt;$J$509)</f>
        <v>0</v>
      </c>
      <c r="AA476" s="5">
        <v>473</v>
      </c>
      <c r="AB476" t="b">
        <f>OR(Tabla512[[#This Row],[Tiempo_lineal (ns)]]&gt;$L$508,Tabla512[[#This Row],[Tiempo_lineal (ns)]]&lt;$L$509)</f>
        <v>0</v>
      </c>
      <c r="AC476" t="b">
        <f>OR(Tabla512[[#This Row],[Tiempo_normal (ns)]]&gt;$M$508,Tabla512[[#This Row],[Tiempo_normal (ns)]]&lt;$M$509)</f>
        <v>0</v>
      </c>
      <c r="AD476" s="5">
        <v>473</v>
      </c>
      <c r="AE476" t="b">
        <f>OR(Tabla613[[#This Row],[Tiempo_lineal (ns)]]&gt;$O$508,Tabla613[[#This Row],[Tiempo_lineal (ns)]]&lt;$O$509)</f>
        <v>0</v>
      </c>
      <c r="AF476" s="6" t="b">
        <f>OR(Tabla613[[#This Row],[Tiempo_normal (ns)]]&gt;$P$508,Tabla613[[#This Row],[Tiempo_normal (ns)]]&lt;$P$509)</f>
        <v>0</v>
      </c>
    </row>
    <row r="477" spans="2:32" x14ac:dyDescent="0.3">
      <c r="B477">
        <v>474</v>
      </c>
      <c r="C477">
        <v>4591</v>
      </c>
      <c r="D477">
        <v>1651</v>
      </c>
      <c r="E477">
        <v>474</v>
      </c>
      <c r="F477">
        <v>3860</v>
      </c>
      <c r="G477">
        <v>1932</v>
      </c>
      <c r="H477">
        <v>474</v>
      </c>
      <c r="I477">
        <v>9207</v>
      </c>
      <c r="J477">
        <v>6505</v>
      </c>
      <c r="K477">
        <v>474</v>
      </c>
      <c r="L477">
        <v>8942</v>
      </c>
      <c r="M477">
        <v>8444</v>
      </c>
      <c r="N477">
        <v>474</v>
      </c>
      <c r="O477">
        <v>13376</v>
      </c>
      <c r="P477">
        <v>9898</v>
      </c>
      <c r="R477" s="7">
        <v>474</v>
      </c>
      <c r="S477" t="b">
        <f>OR(Tabla19[[#This Row],[Tiempo_lineal (ns)]]&gt;$C$508,Tabla19[[#This Row],[Tiempo_lineal (ns)]]&lt;$C$509)</f>
        <v>0</v>
      </c>
      <c r="T477" t="b">
        <f>OR(Tabla19[[#This Row],[Tiempo_normal (ns)]]&gt;$D$508,Tabla19[[#This Row],[Tiempo_normal (ns)]]&lt;$D$509)</f>
        <v>0</v>
      </c>
      <c r="U477" s="7">
        <v>474</v>
      </c>
      <c r="V477" t="b">
        <f>OR(Tabla310[[#This Row],[Tiempo_lineal (ns)]]&gt;$F$508,Tabla310[[#This Row],[Tiempo_lineal (ns)]]&lt;$F$509)</f>
        <v>0</v>
      </c>
      <c r="W477" t="b">
        <f>OR(Tabla310[[#This Row],[Tiempo_normal (ns)]]&gt;$G$508,Tabla310[[#This Row],[Tiempo_normal (ns)]]&lt;$G$509)</f>
        <v>0</v>
      </c>
      <c r="X477" s="7">
        <v>474</v>
      </c>
      <c r="Y477" t="b">
        <f>OR(Tabla411[[#This Row],[Tiempo_lineal (ns)]]&gt;$I$508,Tabla411[[#This Row],[Tiempo_lineal (ns)]]&lt;$I$509)</f>
        <v>0</v>
      </c>
      <c r="Z477" t="b">
        <f>OR(Tabla411[[#This Row],[Tiempo_normal (ns)]]&gt;$J$508,Tabla411[[#This Row],[Tiempo_normal (ns)]]&lt;$J$509)</f>
        <v>0</v>
      </c>
      <c r="AA477" s="7">
        <v>474</v>
      </c>
      <c r="AB477" t="b">
        <f>OR(Tabla512[[#This Row],[Tiempo_lineal (ns)]]&gt;$L$508,Tabla512[[#This Row],[Tiempo_lineal (ns)]]&lt;$L$509)</f>
        <v>0</v>
      </c>
      <c r="AC477" t="b">
        <f>OR(Tabla512[[#This Row],[Tiempo_normal (ns)]]&gt;$M$508,Tabla512[[#This Row],[Tiempo_normal (ns)]]&lt;$M$509)</f>
        <v>0</v>
      </c>
      <c r="AD477" s="7">
        <v>474</v>
      </c>
      <c r="AE477" t="b">
        <f>OR(Tabla613[[#This Row],[Tiempo_lineal (ns)]]&gt;$O$508,Tabla613[[#This Row],[Tiempo_lineal (ns)]]&lt;$O$509)</f>
        <v>0</v>
      </c>
      <c r="AF477" s="6" t="b">
        <f>OR(Tabla613[[#This Row],[Tiempo_normal (ns)]]&gt;$P$508,Tabla613[[#This Row],[Tiempo_normal (ns)]]&lt;$P$509)</f>
        <v>0</v>
      </c>
    </row>
    <row r="478" spans="2:32" x14ac:dyDescent="0.3">
      <c r="B478">
        <v>475</v>
      </c>
      <c r="C478">
        <v>4181</v>
      </c>
      <c r="D478">
        <v>2004</v>
      </c>
      <c r="E478">
        <v>475</v>
      </c>
      <c r="F478">
        <v>8703</v>
      </c>
      <c r="G478">
        <v>4131</v>
      </c>
      <c r="H478">
        <v>475</v>
      </c>
      <c r="I478">
        <v>9176</v>
      </c>
      <c r="J478">
        <v>3693</v>
      </c>
      <c r="K478">
        <v>475</v>
      </c>
      <c r="L478">
        <v>10508</v>
      </c>
      <c r="M478">
        <v>5894</v>
      </c>
      <c r="N478">
        <v>475</v>
      </c>
      <c r="O478">
        <v>11313</v>
      </c>
      <c r="P478">
        <v>5972</v>
      </c>
      <c r="R478" s="5">
        <v>475</v>
      </c>
      <c r="S478" t="b">
        <f>OR(Tabla19[[#This Row],[Tiempo_lineal (ns)]]&gt;$C$508,Tabla19[[#This Row],[Tiempo_lineal (ns)]]&lt;$C$509)</f>
        <v>0</v>
      </c>
      <c r="T478" t="b">
        <f>OR(Tabla19[[#This Row],[Tiempo_normal (ns)]]&gt;$D$508,Tabla19[[#This Row],[Tiempo_normal (ns)]]&lt;$D$509)</f>
        <v>0</v>
      </c>
      <c r="U478" s="5">
        <v>475</v>
      </c>
      <c r="V478" t="b">
        <f>OR(Tabla310[[#This Row],[Tiempo_lineal (ns)]]&gt;$F$508,Tabla310[[#This Row],[Tiempo_lineal (ns)]]&lt;$F$509)</f>
        <v>1</v>
      </c>
      <c r="W478" t="b">
        <f>OR(Tabla310[[#This Row],[Tiempo_normal (ns)]]&gt;$G$508,Tabla310[[#This Row],[Tiempo_normal (ns)]]&lt;$G$509)</f>
        <v>0</v>
      </c>
      <c r="X478" s="5">
        <v>475</v>
      </c>
      <c r="Y478" t="b">
        <f>OR(Tabla411[[#This Row],[Tiempo_lineal (ns)]]&gt;$I$508,Tabla411[[#This Row],[Tiempo_lineal (ns)]]&lt;$I$509)</f>
        <v>0</v>
      </c>
      <c r="Z478" t="b">
        <f>OR(Tabla411[[#This Row],[Tiempo_normal (ns)]]&gt;$J$508,Tabla411[[#This Row],[Tiempo_normal (ns)]]&lt;$J$509)</f>
        <v>0</v>
      </c>
      <c r="AA478" s="5">
        <v>475</v>
      </c>
      <c r="AB478" t="b">
        <f>OR(Tabla512[[#This Row],[Tiempo_lineal (ns)]]&gt;$L$508,Tabla512[[#This Row],[Tiempo_lineal (ns)]]&lt;$L$509)</f>
        <v>0</v>
      </c>
      <c r="AC478" t="b">
        <f>OR(Tabla512[[#This Row],[Tiempo_normal (ns)]]&gt;$M$508,Tabla512[[#This Row],[Tiempo_normal (ns)]]&lt;$M$509)</f>
        <v>0</v>
      </c>
      <c r="AD478" s="5">
        <v>475</v>
      </c>
      <c r="AE478" t="b">
        <f>OR(Tabla613[[#This Row],[Tiempo_lineal (ns)]]&gt;$O$508,Tabla613[[#This Row],[Tiempo_lineal (ns)]]&lt;$O$509)</f>
        <v>0</v>
      </c>
      <c r="AF478" s="6" t="b">
        <f>OR(Tabla613[[#This Row],[Tiempo_normal (ns)]]&gt;$P$508,Tabla613[[#This Row],[Tiempo_normal (ns)]]&lt;$P$509)</f>
        <v>0</v>
      </c>
    </row>
    <row r="479" spans="2:32" x14ac:dyDescent="0.3">
      <c r="B479">
        <v>476</v>
      </c>
      <c r="C479">
        <v>7371</v>
      </c>
      <c r="D479">
        <v>2341</v>
      </c>
      <c r="E479">
        <v>476</v>
      </c>
      <c r="F479">
        <v>4936</v>
      </c>
      <c r="G479">
        <v>2255</v>
      </c>
      <c r="H479">
        <v>476</v>
      </c>
      <c r="I479">
        <v>9669</v>
      </c>
      <c r="J479">
        <v>4254</v>
      </c>
      <c r="K479">
        <v>476</v>
      </c>
      <c r="L479">
        <v>9931</v>
      </c>
      <c r="M479">
        <v>12671</v>
      </c>
      <c r="N479">
        <v>476</v>
      </c>
      <c r="O479">
        <v>12457</v>
      </c>
      <c r="P479">
        <v>7717</v>
      </c>
      <c r="R479" s="7">
        <v>476</v>
      </c>
      <c r="S479" t="b">
        <f>OR(Tabla19[[#This Row],[Tiempo_lineal (ns)]]&gt;$C$508,Tabla19[[#This Row],[Tiempo_lineal (ns)]]&lt;$C$509)</f>
        <v>1</v>
      </c>
      <c r="T479" t="b">
        <f>OR(Tabla19[[#This Row],[Tiempo_normal (ns)]]&gt;$D$508,Tabla19[[#This Row],[Tiempo_normal (ns)]]&lt;$D$509)</f>
        <v>0</v>
      </c>
      <c r="U479" s="7">
        <v>476</v>
      </c>
      <c r="V479" t="b">
        <f>OR(Tabla310[[#This Row],[Tiempo_lineal (ns)]]&gt;$F$508,Tabla310[[#This Row],[Tiempo_lineal (ns)]]&lt;$F$509)</f>
        <v>0</v>
      </c>
      <c r="W479" t="b">
        <f>OR(Tabla310[[#This Row],[Tiempo_normal (ns)]]&gt;$G$508,Tabla310[[#This Row],[Tiempo_normal (ns)]]&lt;$G$509)</f>
        <v>0</v>
      </c>
      <c r="X479" s="7">
        <v>476</v>
      </c>
      <c r="Y479" t="b">
        <f>OR(Tabla411[[#This Row],[Tiempo_lineal (ns)]]&gt;$I$508,Tabla411[[#This Row],[Tiempo_lineal (ns)]]&lt;$I$509)</f>
        <v>0</v>
      </c>
      <c r="Z479" t="b">
        <f>OR(Tabla411[[#This Row],[Tiempo_normal (ns)]]&gt;$J$508,Tabla411[[#This Row],[Tiempo_normal (ns)]]&lt;$J$509)</f>
        <v>0</v>
      </c>
      <c r="AA479" s="7">
        <v>476</v>
      </c>
      <c r="AB479" t="b">
        <f>OR(Tabla512[[#This Row],[Tiempo_lineal (ns)]]&gt;$L$508,Tabla512[[#This Row],[Tiempo_lineal (ns)]]&lt;$L$509)</f>
        <v>0</v>
      </c>
      <c r="AC479" t="b">
        <f>OR(Tabla512[[#This Row],[Tiempo_normal (ns)]]&gt;$M$508,Tabla512[[#This Row],[Tiempo_normal (ns)]]&lt;$M$509)</f>
        <v>1</v>
      </c>
      <c r="AD479" s="7">
        <v>476</v>
      </c>
      <c r="AE479" t="b">
        <f>OR(Tabla613[[#This Row],[Tiempo_lineal (ns)]]&gt;$O$508,Tabla613[[#This Row],[Tiempo_lineal (ns)]]&lt;$O$509)</f>
        <v>0</v>
      </c>
      <c r="AF479" s="6" t="b">
        <f>OR(Tabla613[[#This Row],[Tiempo_normal (ns)]]&gt;$P$508,Tabla613[[#This Row],[Tiempo_normal (ns)]]&lt;$P$509)</f>
        <v>0</v>
      </c>
    </row>
    <row r="480" spans="2:32" x14ac:dyDescent="0.3">
      <c r="B480">
        <v>477</v>
      </c>
      <c r="C480">
        <v>5343</v>
      </c>
      <c r="D480">
        <v>2143</v>
      </c>
      <c r="E480">
        <v>477</v>
      </c>
      <c r="F480">
        <v>5341</v>
      </c>
      <c r="G480">
        <v>2455</v>
      </c>
      <c r="H480">
        <v>477</v>
      </c>
      <c r="I480">
        <v>9766</v>
      </c>
      <c r="J480">
        <v>3834</v>
      </c>
      <c r="K480">
        <v>477</v>
      </c>
      <c r="L480">
        <v>11480</v>
      </c>
      <c r="M480">
        <v>5457</v>
      </c>
      <c r="N480">
        <v>477</v>
      </c>
      <c r="O480">
        <v>10438</v>
      </c>
      <c r="P480">
        <v>8626</v>
      </c>
      <c r="R480" s="5">
        <v>477</v>
      </c>
      <c r="S480" t="b">
        <f>OR(Tabla19[[#This Row],[Tiempo_lineal (ns)]]&gt;$C$508,Tabla19[[#This Row],[Tiempo_lineal (ns)]]&lt;$C$509)</f>
        <v>0</v>
      </c>
      <c r="T480" t="b">
        <f>OR(Tabla19[[#This Row],[Tiempo_normal (ns)]]&gt;$D$508,Tabla19[[#This Row],[Tiempo_normal (ns)]]&lt;$D$509)</f>
        <v>0</v>
      </c>
      <c r="U480" s="5">
        <v>477</v>
      </c>
      <c r="V480" t="b">
        <f>OR(Tabla310[[#This Row],[Tiempo_lineal (ns)]]&gt;$F$508,Tabla310[[#This Row],[Tiempo_lineal (ns)]]&lt;$F$509)</f>
        <v>0</v>
      </c>
      <c r="W480" t="b">
        <f>OR(Tabla310[[#This Row],[Tiempo_normal (ns)]]&gt;$G$508,Tabla310[[#This Row],[Tiempo_normal (ns)]]&lt;$G$509)</f>
        <v>0</v>
      </c>
      <c r="X480" s="5">
        <v>477</v>
      </c>
      <c r="Y480" t="b">
        <f>OR(Tabla411[[#This Row],[Tiempo_lineal (ns)]]&gt;$I$508,Tabla411[[#This Row],[Tiempo_lineal (ns)]]&lt;$I$509)</f>
        <v>0</v>
      </c>
      <c r="Z480" t="b">
        <f>OR(Tabla411[[#This Row],[Tiempo_normal (ns)]]&gt;$J$508,Tabla411[[#This Row],[Tiempo_normal (ns)]]&lt;$J$509)</f>
        <v>0</v>
      </c>
      <c r="AA480" s="5">
        <v>477</v>
      </c>
      <c r="AB480" t="b">
        <f>OR(Tabla512[[#This Row],[Tiempo_lineal (ns)]]&gt;$L$508,Tabla512[[#This Row],[Tiempo_lineal (ns)]]&lt;$L$509)</f>
        <v>0</v>
      </c>
      <c r="AC480" t="b">
        <f>OR(Tabla512[[#This Row],[Tiempo_normal (ns)]]&gt;$M$508,Tabla512[[#This Row],[Tiempo_normal (ns)]]&lt;$M$509)</f>
        <v>0</v>
      </c>
      <c r="AD480" s="5">
        <v>477</v>
      </c>
      <c r="AE480" t="b">
        <f>OR(Tabla613[[#This Row],[Tiempo_lineal (ns)]]&gt;$O$508,Tabla613[[#This Row],[Tiempo_lineal (ns)]]&lt;$O$509)</f>
        <v>0</v>
      </c>
      <c r="AF480" s="6" t="b">
        <f>OR(Tabla613[[#This Row],[Tiempo_normal (ns)]]&gt;$P$508,Tabla613[[#This Row],[Tiempo_normal (ns)]]&lt;$P$509)</f>
        <v>0</v>
      </c>
    </row>
    <row r="481" spans="2:32" x14ac:dyDescent="0.3">
      <c r="B481">
        <v>478</v>
      </c>
      <c r="C481">
        <v>4803</v>
      </c>
      <c r="D481">
        <v>2267</v>
      </c>
      <c r="E481">
        <v>478</v>
      </c>
      <c r="F481">
        <v>4893</v>
      </c>
      <c r="G481">
        <v>1785</v>
      </c>
      <c r="H481">
        <v>478</v>
      </c>
      <c r="I481">
        <v>7892</v>
      </c>
      <c r="J481">
        <v>3969</v>
      </c>
      <c r="K481">
        <v>478</v>
      </c>
      <c r="L481">
        <v>13465</v>
      </c>
      <c r="M481">
        <v>10338</v>
      </c>
      <c r="N481">
        <v>478</v>
      </c>
      <c r="O481">
        <v>44503</v>
      </c>
      <c r="P481">
        <v>5063</v>
      </c>
      <c r="R481" s="7">
        <v>478</v>
      </c>
      <c r="S481" t="b">
        <f>OR(Tabla19[[#This Row],[Tiempo_lineal (ns)]]&gt;$C$508,Tabla19[[#This Row],[Tiempo_lineal (ns)]]&lt;$C$509)</f>
        <v>0</v>
      </c>
      <c r="T481" t="b">
        <f>OR(Tabla19[[#This Row],[Tiempo_normal (ns)]]&gt;$D$508,Tabla19[[#This Row],[Tiempo_normal (ns)]]&lt;$D$509)</f>
        <v>0</v>
      </c>
      <c r="U481" s="7">
        <v>478</v>
      </c>
      <c r="V481" t="b">
        <f>OR(Tabla310[[#This Row],[Tiempo_lineal (ns)]]&gt;$F$508,Tabla310[[#This Row],[Tiempo_lineal (ns)]]&lt;$F$509)</f>
        <v>0</v>
      </c>
      <c r="W481" t="b">
        <f>OR(Tabla310[[#This Row],[Tiempo_normal (ns)]]&gt;$G$508,Tabla310[[#This Row],[Tiempo_normal (ns)]]&lt;$G$509)</f>
        <v>0</v>
      </c>
      <c r="X481" s="7">
        <v>478</v>
      </c>
      <c r="Y481" t="b">
        <f>OR(Tabla411[[#This Row],[Tiempo_lineal (ns)]]&gt;$I$508,Tabla411[[#This Row],[Tiempo_lineal (ns)]]&lt;$I$509)</f>
        <v>0</v>
      </c>
      <c r="Z481" t="b">
        <f>OR(Tabla411[[#This Row],[Tiempo_normal (ns)]]&gt;$J$508,Tabla411[[#This Row],[Tiempo_normal (ns)]]&lt;$J$509)</f>
        <v>0</v>
      </c>
      <c r="AA481" s="7">
        <v>478</v>
      </c>
      <c r="AB481" t="b">
        <f>OR(Tabla512[[#This Row],[Tiempo_lineal (ns)]]&gt;$L$508,Tabla512[[#This Row],[Tiempo_lineal (ns)]]&lt;$L$509)</f>
        <v>0</v>
      </c>
      <c r="AC481" t="b">
        <f>OR(Tabla512[[#This Row],[Tiempo_normal (ns)]]&gt;$M$508,Tabla512[[#This Row],[Tiempo_normal (ns)]]&lt;$M$509)</f>
        <v>0</v>
      </c>
      <c r="AD481" s="7">
        <v>478</v>
      </c>
      <c r="AE481" t="b">
        <f>OR(Tabla613[[#This Row],[Tiempo_lineal (ns)]]&gt;$O$508,Tabla613[[#This Row],[Tiempo_lineal (ns)]]&lt;$O$509)</f>
        <v>1</v>
      </c>
      <c r="AF481" s="6" t="b">
        <f>OR(Tabla613[[#This Row],[Tiempo_normal (ns)]]&gt;$P$508,Tabla613[[#This Row],[Tiempo_normal (ns)]]&lt;$P$509)</f>
        <v>0</v>
      </c>
    </row>
    <row r="482" spans="2:32" x14ac:dyDescent="0.3">
      <c r="B482">
        <v>479</v>
      </c>
      <c r="C482">
        <v>5436</v>
      </c>
      <c r="D482">
        <v>1398</v>
      </c>
      <c r="E482">
        <v>479</v>
      </c>
      <c r="F482">
        <v>4555</v>
      </c>
      <c r="G482">
        <v>2128</v>
      </c>
      <c r="H482">
        <v>479</v>
      </c>
      <c r="I482">
        <v>9197</v>
      </c>
      <c r="J482">
        <v>10207</v>
      </c>
      <c r="K482">
        <v>479</v>
      </c>
      <c r="L482">
        <v>10337</v>
      </c>
      <c r="M482">
        <v>7789</v>
      </c>
      <c r="N482">
        <v>479</v>
      </c>
      <c r="O482">
        <v>11460</v>
      </c>
      <c r="P482">
        <v>10266</v>
      </c>
      <c r="R482" s="5">
        <v>479</v>
      </c>
      <c r="S482" t="b">
        <f>OR(Tabla19[[#This Row],[Tiempo_lineal (ns)]]&gt;$C$508,Tabla19[[#This Row],[Tiempo_lineal (ns)]]&lt;$C$509)</f>
        <v>0</v>
      </c>
      <c r="T482" t="b">
        <f>OR(Tabla19[[#This Row],[Tiempo_normal (ns)]]&gt;$D$508,Tabla19[[#This Row],[Tiempo_normal (ns)]]&lt;$D$509)</f>
        <v>0</v>
      </c>
      <c r="U482" s="5">
        <v>479</v>
      </c>
      <c r="V482" t="b">
        <f>OR(Tabla310[[#This Row],[Tiempo_lineal (ns)]]&gt;$F$508,Tabla310[[#This Row],[Tiempo_lineal (ns)]]&lt;$F$509)</f>
        <v>0</v>
      </c>
      <c r="W482" t="b">
        <f>OR(Tabla310[[#This Row],[Tiempo_normal (ns)]]&gt;$G$508,Tabla310[[#This Row],[Tiempo_normal (ns)]]&lt;$G$509)</f>
        <v>0</v>
      </c>
      <c r="X482" s="5">
        <v>479</v>
      </c>
      <c r="Y482" t="b">
        <f>OR(Tabla411[[#This Row],[Tiempo_lineal (ns)]]&gt;$I$508,Tabla411[[#This Row],[Tiempo_lineal (ns)]]&lt;$I$509)</f>
        <v>0</v>
      </c>
      <c r="Z482" t="b">
        <f>OR(Tabla411[[#This Row],[Tiempo_normal (ns)]]&gt;$J$508,Tabla411[[#This Row],[Tiempo_normal (ns)]]&lt;$J$509)</f>
        <v>0</v>
      </c>
      <c r="AA482" s="5">
        <v>479</v>
      </c>
      <c r="AB482" t="b">
        <f>OR(Tabla512[[#This Row],[Tiempo_lineal (ns)]]&gt;$L$508,Tabla512[[#This Row],[Tiempo_lineal (ns)]]&lt;$L$509)</f>
        <v>0</v>
      </c>
      <c r="AC482" t="b">
        <f>OR(Tabla512[[#This Row],[Tiempo_normal (ns)]]&gt;$M$508,Tabla512[[#This Row],[Tiempo_normal (ns)]]&lt;$M$509)</f>
        <v>0</v>
      </c>
      <c r="AD482" s="5">
        <v>479</v>
      </c>
      <c r="AE482" t="b">
        <f>OR(Tabla613[[#This Row],[Tiempo_lineal (ns)]]&gt;$O$508,Tabla613[[#This Row],[Tiempo_lineal (ns)]]&lt;$O$509)</f>
        <v>0</v>
      </c>
      <c r="AF482" s="6" t="b">
        <f>OR(Tabla613[[#This Row],[Tiempo_normal (ns)]]&gt;$P$508,Tabla613[[#This Row],[Tiempo_normal (ns)]]&lt;$P$509)</f>
        <v>0</v>
      </c>
    </row>
    <row r="483" spans="2:32" x14ac:dyDescent="0.3">
      <c r="B483">
        <v>480</v>
      </c>
      <c r="C483">
        <v>4858</v>
      </c>
      <c r="D483">
        <v>1929</v>
      </c>
      <c r="E483">
        <v>480</v>
      </c>
      <c r="F483">
        <v>4772</v>
      </c>
      <c r="G483">
        <v>2978</v>
      </c>
      <c r="H483">
        <v>480</v>
      </c>
      <c r="I483">
        <v>7962</v>
      </c>
      <c r="J483">
        <v>3346</v>
      </c>
      <c r="K483">
        <v>480</v>
      </c>
      <c r="L483">
        <v>8880</v>
      </c>
      <c r="M483">
        <v>6592</v>
      </c>
      <c r="N483">
        <v>480</v>
      </c>
      <c r="O483">
        <v>13327</v>
      </c>
      <c r="P483">
        <v>8269</v>
      </c>
      <c r="R483" s="7">
        <v>480</v>
      </c>
      <c r="S483" t="b">
        <f>OR(Tabla19[[#This Row],[Tiempo_lineal (ns)]]&gt;$C$508,Tabla19[[#This Row],[Tiempo_lineal (ns)]]&lt;$C$509)</f>
        <v>0</v>
      </c>
      <c r="T483" t="b">
        <f>OR(Tabla19[[#This Row],[Tiempo_normal (ns)]]&gt;$D$508,Tabla19[[#This Row],[Tiempo_normal (ns)]]&lt;$D$509)</f>
        <v>0</v>
      </c>
      <c r="U483" s="7">
        <v>480</v>
      </c>
      <c r="V483" t="b">
        <f>OR(Tabla310[[#This Row],[Tiempo_lineal (ns)]]&gt;$F$508,Tabla310[[#This Row],[Tiempo_lineal (ns)]]&lt;$F$509)</f>
        <v>0</v>
      </c>
      <c r="W483" t="b">
        <f>OR(Tabla310[[#This Row],[Tiempo_normal (ns)]]&gt;$G$508,Tabla310[[#This Row],[Tiempo_normal (ns)]]&lt;$G$509)</f>
        <v>0</v>
      </c>
      <c r="X483" s="7">
        <v>480</v>
      </c>
      <c r="Y483" t="b">
        <f>OR(Tabla411[[#This Row],[Tiempo_lineal (ns)]]&gt;$I$508,Tabla411[[#This Row],[Tiempo_lineal (ns)]]&lt;$I$509)</f>
        <v>0</v>
      </c>
      <c r="Z483" t="b">
        <f>OR(Tabla411[[#This Row],[Tiempo_normal (ns)]]&gt;$J$508,Tabla411[[#This Row],[Tiempo_normal (ns)]]&lt;$J$509)</f>
        <v>0</v>
      </c>
      <c r="AA483" s="7">
        <v>480</v>
      </c>
      <c r="AB483" t="b">
        <f>OR(Tabla512[[#This Row],[Tiempo_lineal (ns)]]&gt;$L$508,Tabla512[[#This Row],[Tiempo_lineal (ns)]]&lt;$L$509)</f>
        <v>0</v>
      </c>
      <c r="AC483" t="b">
        <f>OR(Tabla512[[#This Row],[Tiempo_normal (ns)]]&gt;$M$508,Tabla512[[#This Row],[Tiempo_normal (ns)]]&lt;$M$509)</f>
        <v>0</v>
      </c>
      <c r="AD483" s="7">
        <v>480</v>
      </c>
      <c r="AE483" t="b">
        <f>OR(Tabla613[[#This Row],[Tiempo_lineal (ns)]]&gt;$O$508,Tabla613[[#This Row],[Tiempo_lineal (ns)]]&lt;$O$509)</f>
        <v>0</v>
      </c>
      <c r="AF483" s="6" t="b">
        <f>OR(Tabla613[[#This Row],[Tiempo_normal (ns)]]&gt;$P$508,Tabla613[[#This Row],[Tiempo_normal (ns)]]&lt;$P$509)</f>
        <v>0</v>
      </c>
    </row>
    <row r="484" spans="2:32" x14ac:dyDescent="0.3">
      <c r="B484">
        <v>481</v>
      </c>
      <c r="C484">
        <v>5115</v>
      </c>
      <c r="D484">
        <v>2055</v>
      </c>
      <c r="E484">
        <v>481</v>
      </c>
      <c r="F484">
        <v>4684</v>
      </c>
      <c r="G484">
        <v>2001</v>
      </c>
      <c r="H484">
        <v>481</v>
      </c>
      <c r="I484">
        <v>8709</v>
      </c>
      <c r="J484">
        <v>4826</v>
      </c>
      <c r="K484">
        <v>481</v>
      </c>
      <c r="L484">
        <v>13194</v>
      </c>
      <c r="M484">
        <v>6102</v>
      </c>
      <c r="N484">
        <v>481</v>
      </c>
      <c r="O484">
        <v>16380</v>
      </c>
      <c r="P484">
        <v>7989</v>
      </c>
      <c r="R484" s="5">
        <v>481</v>
      </c>
      <c r="S484" t="b">
        <f>OR(Tabla19[[#This Row],[Tiempo_lineal (ns)]]&gt;$C$508,Tabla19[[#This Row],[Tiempo_lineal (ns)]]&lt;$C$509)</f>
        <v>0</v>
      </c>
      <c r="T484" t="b">
        <f>OR(Tabla19[[#This Row],[Tiempo_normal (ns)]]&gt;$D$508,Tabla19[[#This Row],[Tiempo_normal (ns)]]&lt;$D$509)</f>
        <v>0</v>
      </c>
      <c r="U484" s="5">
        <v>481</v>
      </c>
      <c r="V484" t="b">
        <f>OR(Tabla310[[#This Row],[Tiempo_lineal (ns)]]&gt;$F$508,Tabla310[[#This Row],[Tiempo_lineal (ns)]]&lt;$F$509)</f>
        <v>0</v>
      </c>
      <c r="W484" t="b">
        <f>OR(Tabla310[[#This Row],[Tiempo_normal (ns)]]&gt;$G$508,Tabla310[[#This Row],[Tiempo_normal (ns)]]&lt;$G$509)</f>
        <v>0</v>
      </c>
      <c r="X484" s="5">
        <v>481</v>
      </c>
      <c r="Y484" t="b">
        <f>OR(Tabla411[[#This Row],[Tiempo_lineal (ns)]]&gt;$I$508,Tabla411[[#This Row],[Tiempo_lineal (ns)]]&lt;$I$509)</f>
        <v>0</v>
      </c>
      <c r="Z484" t="b">
        <f>OR(Tabla411[[#This Row],[Tiempo_normal (ns)]]&gt;$J$508,Tabla411[[#This Row],[Tiempo_normal (ns)]]&lt;$J$509)</f>
        <v>0</v>
      </c>
      <c r="AA484" s="5">
        <v>481</v>
      </c>
      <c r="AB484" t="b">
        <f>OR(Tabla512[[#This Row],[Tiempo_lineal (ns)]]&gt;$L$508,Tabla512[[#This Row],[Tiempo_lineal (ns)]]&lt;$L$509)</f>
        <v>0</v>
      </c>
      <c r="AC484" t="b">
        <f>OR(Tabla512[[#This Row],[Tiempo_normal (ns)]]&gt;$M$508,Tabla512[[#This Row],[Tiempo_normal (ns)]]&lt;$M$509)</f>
        <v>0</v>
      </c>
      <c r="AD484" s="5">
        <v>481</v>
      </c>
      <c r="AE484" t="b">
        <f>OR(Tabla613[[#This Row],[Tiempo_lineal (ns)]]&gt;$O$508,Tabla613[[#This Row],[Tiempo_lineal (ns)]]&lt;$O$509)</f>
        <v>0</v>
      </c>
      <c r="AF484" s="6" t="b">
        <f>OR(Tabla613[[#This Row],[Tiempo_normal (ns)]]&gt;$P$508,Tabla613[[#This Row],[Tiempo_normal (ns)]]&lt;$P$509)</f>
        <v>0</v>
      </c>
    </row>
    <row r="485" spans="2:32" x14ac:dyDescent="0.3">
      <c r="B485">
        <v>482</v>
      </c>
      <c r="C485">
        <v>6357</v>
      </c>
      <c r="D485">
        <v>2444</v>
      </c>
      <c r="E485">
        <v>482</v>
      </c>
      <c r="F485">
        <v>3858</v>
      </c>
      <c r="G485">
        <v>1677</v>
      </c>
      <c r="H485">
        <v>482</v>
      </c>
      <c r="I485">
        <v>13495</v>
      </c>
      <c r="J485">
        <v>8054</v>
      </c>
      <c r="K485">
        <v>482</v>
      </c>
      <c r="L485">
        <v>8544</v>
      </c>
      <c r="M485">
        <v>7036</v>
      </c>
      <c r="N485">
        <v>482</v>
      </c>
      <c r="O485">
        <v>9792</v>
      </c>
      <c r="P485">
        <v>8158</v>
      </c>
      <c r="R485" s="7">
        <v>482</v>
      </c>
      <c r="S485" t="b">
        <f>OR(Tabla19[[#This Row],[Tiempo_lineal (ns)]]&gt;$C$508,Tabla19[[#This Row],[Tiempo_lineal (ns)]]&lt;$C$509)</f>
        <v>0</v>
      </c>
      <c r="T485" t="b">
        <f>OR(Tabla19[[#This Row],[Tiempo_normal (ns)]]&gt;$D$508,Tabla19[[#This Row],[Tiempo_normal (ns)]]&lt;$D$509)</f>
        <v>0</v>
      </c>
      <c r="U485" s="7">
        <v>482</v>
      </c>
      <c r="V485" t="b">
        <f>OR(Tabla310[[#This Row],[Tiempo_lineal (ns)]]&gt;$F$508,Tabla310[[#This Row],[Tiempo_lineal (ns)]]&lt;$F$509)</f>
        <v>0</v>
      </c>
      <c r="W485" t="b">
        <f>OR(Tabla310[[#This Row],[Tiempo_normal (ns)]]&gt;$G$508,Tabla310[[#This Row],[Tiempo_normal (ns)]]&lt;$G$509)</f>
        <v>0</v>
      </c>
      <c r="X485" s="7">
        <v>482</v>
      </c>
      <c r="Y485" t="b">
        <f>OR(Tabla411[[#This Row],[Tiempo_lineal (ns)]]&gt;$I$508,Tabla411[[#This Row],[Tiempo_lineal (ns)]]&lt;$I$509)</f>
        <v>1</v>
      </c>
      <c r="Z485" t="b">
        <f>OR(Tabla411[[#This Row],[Tiempo_normal (ns)]]&gt;$J$508,Tabla411[[#This Row],[Tiempo_normal (ns)]]&lt;$J$509)</f>
        <v>0</v>
      </c>
      <c r="AA485" s="7">
        <v>482</v>
      </c>
      <c r="AB485" t="b">
        <f>OR(Tabla512[[#This Row],[Tiempo_lineal (ns)]]&gt;$L$508,Tabla512[[#This Row],[Tiempo_lineal (ns)]]&lt;$L$509)</f>
        <v>0</v>
      </c>
      <c r="AC485" t="b">
        <f>OR(Tabla512[[#This Row],[Tiempo_normal (ns)]]&gt;$M$508,Tabla512[[#This Row],[Tiempo_normal (ns)]]&lt;$M$509)</f>
        <v>0</v>
      </c>
      <c r="AD485" s="7">
        <v>482</v>
      </c>
      <c r="AE485" t="b">
        <f>OR(Tabla613[[#This Row],[Tiempo_lineal (ns)]]&gt;$O$508,Tabla613[[#This Row],[Tiempo_lineal (ns)]]&lt;$O$509)</f>
        <v>0</v>
      </c>
      <c r="AF485" s="6" t="b">
        <f>OR(Tabla613[[#This Row],[Tiempo_normal (ns)]]&gt;$P$508,Tabla613[[#This Row],[Tiempo_normal (ns)]]&lt;$P$509)</f>
        <v>0</v>
      </c>
    </row>
    <row r="486" spans="2:32" x14ac:dyDescent="0.3">
      <c r="B486">
        <v>483</v>
      </c>
      <c r="C486">
        <v>5409</v>
      </c>
      <c r="D486">
        <v>3664</v>
      </c>
      <c r="E486">
        <v>483</v>
      </c>
      <c r="F486">
        <v>3571</v>
      </c>
      <c r="G486">
        <v>2614</v>
      </c>
      <c r="H486">
        <v>483</v>
      </c>
      <c r="I486">
        <v>7465</v>
      </c>
      <c r="J486">
        <v>4398</v>
      </c>
      <c r="K486">
        <v>483</v>
      </c>
      <c r="L486">
        <v>13271</v>
      </c>
      <c r="M486">
        <v>6797</v>
      </c>
      <c r="N486">
        <v>483</v>
      </c>
      <c r="O486">
        <v>10409</v>
      </c>
      <c r="P486">
        <v>6660</v>
      </c>
      <c r="R486" s="5">
        <v>483</v>
      </c>
      <c r="S486" t="b">
        <f>OR(Tabla19[[#This Row],[Tiempo_lineal (ns)]]&gt;$C$508,Tabla19[[#This Row],[Tiempo_lineal (ns)]]&lt;$C$509)</f>
        <v>0</v>
      </c>
      <c r="T486" t="b">
        <f>OR(Tabla19[[#This Row],[Tiempo_normal (ns)]]&gt;$D$508,Tabla19[[#This Row],[Tiempo_normal (ns)]]&lt;$D$509)</f>
        <v>0</v>
      </c>
      <c r="U486" s="5">
        <v>483</v>
      </c>
      <c r="V486" t="b">
        <f>OR(Tabla310[[#This Row],[Tiempo_lineal (ns)]]&gt;$F$508,Tabla310[[#This Row],[Tiempo_lineal (ns)]]&lt;$F$509)</f>
        <v>0</v>
      </c>
      <c r="W486" t="b">
        <f>OR(Tabla310[[#This Row],[Tiempo_normal (ns)]]&gt;$G$508,Tabla310[[#This Row],[Tiempo_normal (ns)]]&lt;$G$509)</f>
        <v>0</v>
      </c>
      <c r="X486" s="5">
        <v>483</v>
      </c>
      <c r="Y486" t="b">
        <f>OR(Tabla411[[#This Row],[Tiempo_lineal (ns)]]&gt;$I$508,Tabla411[[#This Row],[Tiempo_lineal (ns)]]&lt;$I$509)</f>
        <v>0</v>
      </c>
      <c r="Z486" t="b">
        <f>OR(Tabla411[[#This Row],[Tiempo_normal (ns)]]&gt;$J$508,Tabla411[[#This Row],[Tiempo_normal (ns)]]&lt;$J$509)</f>
        <v>0</v>
      </c>
      <c r="AA486" s="5">
        <v>483</v>
      </c>
      <c r="AB486" t="b">
        <f>OR(Tabla512[[#This Row],[Tiempo_lineal (ns)]]&gt;$L$508,Tabla512[[#This Row],[Tiempo_lineal (ns)]]&lt;$L$509)</f>
        <v>0</v>
      </c>
      <c r="AC486" t="b">
        <f>OR(Tabla512[[#This Row],[Tiempo_normal (ns)]]&gt;$M$508,Tabla512[[#This Row],[Tiempo_normal (ns)]]&lt;$M$509)</f>
        <v>0</v>
      </c>
      <c r="AD486" s="5">
        <v>483</v>
      </c>
      <c r="AE486" t="b">
        <f>OR(Tabla613[[#This Row],[Tiempo_lineal (ns)]]&gt;$O$508,Tabla613[[#This Row],[Tiempo_lineal (ns)]]&lt;$O$509)</f>
        <v>0</v>
      </c>
      <c r="AF486" s="6" t="b">
        <f>OR(Tabla613[[#This Row],[Tiempo_normal (ns)]]&gt;$P$508,Tabla613[[#This Row],[Tiempo_normal (ns)]]&lt;$P$509)</f>
        <v>0</v>
      </c>
    </row>
    <row r="487" spans="2:32" x14ac:dyDescent="0.3">
      <c r="B487">
        <v>484</v>
      </c>
      <c r="C487">
        <v>5141</v>
      </c>
      <c r="D487">
        <v>1635</v>
      </c>
      <c r="E487">
        <v>484</v>
      </c>
      <c r="F487">
        <v>3967</v>
      </c>
      <c r="G487">
        <v>1069</v>
      </c>
      <c r="H487">
        <v>484</v>
      </c>
      <c r="I487">
        <v>8546</v>
      </c>
      <c r="J487">
        <v>3802</v>
      </c>
      <c r="K487">
        <v>484</v>
      </c>
      <c r="L487">
        <v>10331</v>
      </c>
      <c r="M487">
        <v>6084</v>
      </c>
      <c r="N487">
        <v>484</v>
      </c>
      <c r="O487">
        <v>13145</v>
      </c>
      <c r="P487">
        <v>6445</v>
      </c>
      <c r="R487" s="7">
        <v>484</v>
      </c>
      <c r="S487" t="b">
        <f>OR(Tabla19[[#This Row],[Tiempo_lineal (ns)]]&gt;$C$508,Tabla19[[#This Row],[Tiempo_lineal (ns)]]&lt;$C$509)</f>
        <v>0</v>
      </c>
      <c r="T487" t="b">
        <f>OR(Tabla19[[#This Row],[Tiempo_normal (ns)]]&gt;$D$508,Tabla19[[#This Row],[Tiempo_normal (ns)]]&lt;$D$509)</f>
        <v>0</v>
      </c>
      <c r="U487" s="7">
        <v>484</v>
      </c>
      <c r="V487" t="b">
        <f>OR(Tabla310[[#This Row],[Tiempo_lineal (ns)]]&gt;$F$508,Tabla310[[#This Row],[Tiempo_lineal (ns)]]&lt;$F$509)</f>
        <v>0</v>
      </c>
      <c r="W487" t="b">
        <f>OR(Tabla310[[#This Row],[Tiempo_normal (ns)]]&gt;$G$508,Tabla310[[#This Row],[Tiempo_normal (ns)]]&lt;$G$509)</f>
        <v>0</v>
      </c>
      <c r="X487" s="7">
        <v>484</v>
      </c>
      <c r="Y487" t="b">
        <f>OR(Tabla411[[#This Row],[Tiempo_lineal (ns)]]&gt;$I$508,Tabla411[[#This Row],[Tiempo_lineal (ns)]]&lt;$I$509)</f>
        <v>0</v>
      </c>
      <c r="Z487" t="b">
        <f>OR(Tabla411[[#This Row],[Tiempo_normal (ns)]]&gt;$J$508,Tabla411[[#This Row],[Tiempo_normal (ns)]]&lt;$J$509)</f>
        <v>0</v>
      </c>
      <c r="AA487" s="7">
        <v>484</v>
      </c>
      <c r="AB487" t="b">
        <f>OR(Tabla512[[#This Row],[Tiempo_lineal (ns)]]&gt;$L$508,Tabla512[[#This Row],[Tiempo_lineal (ns)]]&lt;$L$509)</f>
        <v>0</v>
      </c>
      <c r="AC487" t="b">
        <f>OR(Tabla512[[#This Row],[Tiempo_normal (ns)]]&gt;$M$508,Tabla512[[#This Row],[Tiempo_normal (ns)]]&lt;$M$509)</f>
        <v>0</v>
      </c>
      <c r="AD487" s="7">
        <v>484</v>
      </c>
      <c r="AE487" t="b">
        <f>OR(Tabla613[[#This Row],[Tiempo_lineal (ns)]]&gt;$O$508,Tabla613[[#This Row],[Tiempo_lineal (ns)]]&lt;$O$509)</f>
        <v>0</v>
      </c>
      <c r="AF487" s="6" t="b">
        <f>OR(Tabla613[[#This Row],[Tiempo_normal (ns)]]&gt;$P$508,Tabla613[[#This Row],[Tiempo_normal (ns)]]&lt;$P$509)</f>
        <v>0</v>
      </c>
    </row>
    <row r="488" spans="2:32" x14ac:dyDescent="0.3">
      <c r="B488">
        <v>485</v>
      </c>
      <c r="C488">
        <v>5457</v>
      </c>
      <c r="D488">
        <v>3147</v>
      </c>
      <c r="E488">
        <v>485</v>
      </c>
      <c r="F488">
        <v>3480</v>
      </c>
      <c r="G488">
        <v>3161</v>
      </c>
      <c r="H488">
        <v>485</v>
      </c>
      <c r="I488">
        <v>8678</v>
      </c>
      <c r="J488">
        <v>4996</v>
      </c>
      <c r="K488">
        <v>485</v>
      </c>
      <c r="L488">
        <v>10007</v>
      </c>
      <c r="M488">
        <v>9148</v>
      </c>
      <c r="N488">
        <v>485</v>
      </c>
      <c r="O488">
        <v>9456</v>
      </c>
      <c r="P488">
        <v>7641</v>
      </c>
      <c r="R488" s="5">
        <v>485</v>
      </c>
      <c r="S488" t="b">
        <f>OR(Tabla19[[#This Row],[Tiempo_lineal (ns)]]&gt;$C$508,Tabla19[[#This Row],[Tiempo_lineal (ns)]]&lt;$C$509)</f>
        <v>0</v>
      </c>
      <c r="T488" t="b">
        <f>OR(Tabla19[[#This Row],[Tiempo_normal (ns)]]&gt;$D$508,Tabla19[[#This Row],[Tiempo_normal (ns)]]&lt;$D$509)</f>
        <v>0</v>
      </c>
      <c r="U488" s="5">
        <v>485</v>
      </c>
      <c r="V488" t="b">
        <f>OR(Tabla310[[#This Row],[Tiempo_lineal (ns)]]&gt;$F$508,Tabla310[[#This Row],[Tiempo_lineal (ns)]]&lt;$F$509)</f>
        <v>0</v>
      </c>
      <c r="W488" t="b">
        <f>OR(Tabla310[[#This Row],[Tiempo_normal (ns)]]&gt;$G$508,Tabla310[[#This Row],[Tiempo_normal (ns)]]&lt;$G$509)</f>
        <v>0</v>
      </c>
      <c r="X488" s="5">
        <v>485</v>
      </c>
      <c r="Y488" t="b">
        <f>OR(Tabla411[[#This Row],[Tiempo_lineal (ns)]]&gt;$I$508,Tabla411[[#This Row],[Tiempo_lineal (ns)]]&lt;$I$509)</f>
        <v>0</v>
      </c>
      <c r="Z488" t="b">
        <f>OR(Tabla411[[#This Row],[Tiempo_normal (ns)]]&gt;$J$508,Tabla411[[#This Row],[Tiempo_normal (ns)]]&lt;$J$509)</f>
        <v>0</v>
      </c>
      <c r="AA488" s="5">
        <v>485</v>
      </c>
      <c r="AB488" t="b">
        <f>OR(Tabla512[[#This Row],[Tiempo_lineal (ns)]]&gt;$L$508,Tabla512[[#This Row],[Tiempo_lineal (ns)]]&lt;$L$509)</f>
        <v>0</v>
      </c>
      <c r="AC488" t="b">
        <f>OR(Tabla512[[#This Row],[Tiempo_normal (ns)]]&gt;$M$508,Tabla512[[#This Row],[Tiempo_normal (ns)]]&lt;$M$509)</f>
        <v>0</v>
      </c>
      <c r="AD488" s="5">
        <v>485</v>
      </c>
      <c r="AE488" t="b">
        <f>OR(Tabla613[[#This Row],[Tiempo_lineal (ns)]]&gt;$O$508,Tabla613[[#This Row],[Tiempo_lineal (ns)]]&lt;$O$509)</f>
        <v>0</v>
      </c>
      <c r="AF488" s="6" t="b">
        <f>OR(Tabla613[[#This Row],[Tiempo_normal (ns)]]&gt;$P$508,Tabla613[[#This Row],[Tiempo_normal (ns)]]&lt;$P$509)</f>
        <v>0</v>
      </c>
    </row>
    <row r="489" spans="2:32" x14ac:dyDescent="0.3">
      <c r="B489">
        <v>486</v>
      </c>
      <c r="C489">
        <v>3820</v>
      </c>
      <c r="D489">
        <v>1786</v>
      </c>
      <c r="E489">
        <v>486</v>
      </c>
      <c r="F489">
        <v>4300</v>
      </c>
      <c r="G489">
        <v>2729</v>
      </c>
      <c r="H489">
        <v>486</v>
      </c>
      <c r="I489">
        <v>7099</v>
      </c>
      <c r="J489">
        <v>5228</v>
      </c>
      <c r="K489">
        <v>486</v>
      </c>
      <c r="L489">
        <v>10829</v>
      </c>
      <c r="M489">
        <v>6711</v>
      </c>
      <c r="N489">
        <v>486</v>
      </c>
      <c r="O489">
        <v>13728</v>
      </c>
      <c r="P489">
        <v>6662</v>
      </c>
      <c r="R489" s="7">
        <v>486</v>
      </c>
      <c r="S489" t="b">
        <f>OR(Tabla19[[#This Row],[Tiempo_lineal (ns)]]&gt;$C$508,Tabla19[[#This Row],[Tiempo_lineal (ns)]]&lt;$C$509)</f>
        <v>0</v>
      </c>
      <c r="T489" t="b">
        <f>OR(Tabla19[[#This Row],[Tiempo_normal (ns)]]&gt;$D$508,Tabla19[[#This Row],[Tiempo_normal (ns)]]&lt;$D$509)</f>
        <v>0</v>
      </c>
      <c r="U489" s="7">
        <v>486</v>
      </c>
      <c r="V489" t="b">
        <f>OR(Tabla310[[#This Row],[Tiempo_lineal (ns)]]&gt;$F$508,Tabla310[[#This Row],[Tiempo_lineal (ns)]]&lt;$F$509)</f>
        <v>0</v>
      </c>
      <c r="W489" t="b">
        <f>OR(Tabla310[[#This Row],[Tiempo_normal (ns)]]&gt;$G$508,Tabla310[[#This Row],[Tiempo_normal (ns)]]&lt;$G$509)</f>
        <v>0</v>
      </c>
      <c r="X489" s="7">
        <v>486</v>
      </c>
      <c r="Y489" t="b">
        <f>OR(Tabla411[[#This Row],[Tiempo_lineal (ns)]]&gt;$I$508,Tabla411[[#This Row],[Tiempo_lineal (ns)]]&lt;$I$509)</f>
        <v>0</v>
      </c>
      <c r="Z489" t="b">
        <f>OR(Tabla411[[#This Row],[Tiempo_normal (ns)]]&gt;$J$508,Tabla411[[#This Row],[Tiempo_normal (ns)]]&lt;$J$509)</f>
        <v>0</v>
      </c>
      <c r="AA489" s="7">
        <v>486</v>
      </c>
      <c r="AB489" t="b">
        <f>OR(Tabla512[[#This Row],[Tiempo_lineal (ns)]]&gt;$L$508,Tabla512[[#This Row],[Tiempo_lineal (ns)]]&lt;$L$509)</f>
        <v>0</v>
      </c>
      <c r="AC489" t="b">
        <f>OR(Tabla512[[#This Row],[Tiempo_normal (ns)]]&gt;$M$508,Tabla512[[#This Row],[Tiempo_normal (ns)]]&lt;$M$509)</f>
        <v>0</v>
      </c>
      <c r="AD489" s="7">
        <v>486</v>
      </c>
      <c r="AE489" t="b">
        <f>OR(Tabla613[[#This Row],[Tiempo_lineal (ns)]]&gt;$O$508,Tabla613[[#This Row],[Tiempo_lineal (ns)]]&lt;$O$509)</f>
        <v>0</v>
      </c>
      <c r="AF489" s="6" t="b">
        <f>OR(Tabla613[[#This Row],[Tiempo_normal (ns)]]&gt;$P$508,Tabla613[[#This Row],[Tiempo_normal (ns)]]&lt;$P$509)</f>
        <v>0</v>
      </c>
    </row>
    <row r="490" spans="2:32" x14ac:dyDescent="0.3">
      <c r="B490">
        <v>487</v>
      </c>
      <c r="C490">
        <v>3139</v>
      </c>
      <c r="D490">
        <v>3075</v>
      </c>
      <c r="E490">
        <v>487</v>
      </c>
      <c r="F490">
        <v>4245</v>
      </c>
      <c r="G490">
        <v>2035</v>
      </c>
      <c r="H490">
        <v>487</v>
      </c>
      <c r="I490">
        <v>7686</v>
      </c>
      <c r="J490">
        <v>6332</v>
      </c>
      <c r="K490">
        <v>487</v>
      </c>
      <c r="L490">
        <v>9008</v>
      </c>
      <c r="M490">
        <v>6433</v>
      </c>
      <c r="N490">
        <v>487</v>
      </c>
      <c r="O490">
        <v>12101</v>
      </c>
      <c r="P490">
        <v>9201</v>
      </c>
      <c r="R490" s="5">
        <v>487</v>
      </c>
      <c r="S490" t="b">
        <f>OR(Tabla19[[#This Row],[Tiempo_lineal (ns)]]&gt;$C$508,Tabla19[[#This Row],[Tiempo_lineal (ns)]]&lt;$C$509)</f>
        <v>0</v>
      </c>
      <c r="T490" t="b">
        <f>OR(Tabla19[[#This Row],[Tiempo_normal (ns)]]&gt;$D$508,Tabla19[[#This Row],[Tiempo_normal (ns)]]&lt;$D$509)</f>
        <v>0</v>
      </c>
      <c r="U490" s="5">
        <v>487</v>
      </c>
      <c r="V490" t="b">
        <f>OR(Tabla310[[#This Row],[Tiempo_lineal (ns)]]&gt;$F$508,Tabla310[[#This Row],[Tiempo_lineal (ns)]]&lt;$F$509)</f>
        <v>0</v>
      </c>
      <c r="W490" t="b">
        <f>OR(Tabla310[[#This Row],[Tiempo_normal (ns)]]&gt;$G$508,Tabla310[[#This Row],[Tiempo_normal (ns)]]&lt;$G$509)</f>
        <v>0</v>
      </c>
      <c r="X490" s="5">
        <v>487</v>
      </c>
      <c r="Y490" t="b">
        <f>OR(Tabla411[[#This Row],[Tiempo_lineal (ns)]]&gt;$I$508,Tabla411[[#This Row],[Tiempo_lineal (ns)]]&lt;$I$509)</f>
        <v>0</v>
      </c>
      <c r="Z490" t="b">
        <f>OR(Tabla411[[#This Row],[Tiempo_normal (ns)]]&gt;$J$508,Tabla411[[#This Row],[Tiempo_normal (ns)]]&lt;$J$509)</f>
        <v>0</v>
      </c>
      <c r="AA490" s="5">
        <v>487</v>
      </c>
      <c r="AB490" t="b">
        <f>OR(Tabla512[[#This Row],[Tiempo_lineal (ns)]]&gt;$L$508,Tabla512[[#This Row],[Tiempo_lineal (ns)]]&lt;$L$509)</f>
        <v>0</v>
      </c>
      <c r="AC490" t="b">
        <f>OR(Tabla512[[#This Row],[Tiempo_normal (ns)]]&gt;$M$508,Tabla512[[#This Row],[Tiempo_normal (ns)]]&lt;$M$509)</f>
        <v>0</v>
      </c>
      <c r="AD490" s="5">
        <v>487</v>
      </c>
      <c r="AE490" t="b">
        <f>OR(Tabla613[[#This Row],[Tiempo_lineal (ns)]]&gt;$O$508,Tabla613[[#This Row],[Tiempo_lineal (ns)]]&lt;$O$509)</f>
        <v>0</v>
      </c>
      <c r="AF490" s="6" t="b">
        <f>OR(Tabla613[[#This Row],[Tiempo_normal (ns)]]&gt;$P$508,Tabla613[[#This Row],[Tiempo_normal (ns)]]&lt;$P$509)</f>
        <v>0</v>
      </c>
    </row>
    <row r="491" spans="2:32" x14ac:dyDescent="0.3">
      <c r="B491">
        <v>488</v>
      </c>
      <c r="C491">
        <v>5372</v>
      </c>
      <c r="D491">
        <v>2182</v>
      </c>
      <c r="E491">
        <v>488</v>
      </c>
      <c r="F491">
        <v>4100</v>
      </c>
      <c r="G491">
        <v>1267</v>
      </c>
      <c r="H491">
        <v>488</v>
      </c>
      <c r="I491">
        <v>7468</v>
      </c>
      <c r="J491">
        <v>5985</v>
      </c>
      <c r="K491">
        <v>488</v>
      </c>
      <c r="L491">
        <v>8592</v>
      </c>
      <c r="M491">
        <v>8057</v>
      </c>
      <c r="N491">
        <v>488</v>
      </c>
      <c r="O491">
        <v>10052</v>
      </c>
      <c r="P491">
        <v>6249</v>
      </c>
      <c r="R491" s="7">
        <v>488</v>
      </c>
      <c r="S491" t="b">
        <f>OR(Tabla19[[#This Row],[Tiempo_lineal (ns)]]&gt;$C$508,Tabla19[[#This Row],[Tiempo_lineal (ns)]]&lt;$C$509)</f>
        <v>0</v>
      </c>
      <c r="T491" t="b">
        <f>OR(Tabla19[[#This Row],[Tiempo_normal (ns)]]&gt;$D$508,Tabla19[[#This Row],[Tiempo_normal (ns)]]&lt;$D$509)</f>
        <v>0</v>
      </c>
      <c r="U491" s="7">
        <v>488</v>
      </c>
      <c r="V491" t="b">
        <f>OR(Tabla310[[#This Row],[Tiempo_lineal (ns)]]&gt;$F$508,Tabla310[[#This Row],[Tiempo_lineal (ns)]]&lt;$F$509)</f>
        <v>0</v>
      </c>
      <c r="W491" t="b">
        <f>OR(Tabla310[[#This Row],[Tiempo_normal (ns)]]&gt;$G$508,Tabla310[[#This Row],[Tiempo_normal (ns)]]&lt;$G$509)</f>
        <v>0</v>
      </c>
      <c r="X491" s="7">
        <v>488</v>
      </c>
      <c r="Y491" t="b">
        <f>OR(Tabla411[[#This Row],[Tiempo_lineal (ns)]]&gt;$I$508,Tabla411[[#This Row],[Tiempo_lineal (ns)]]&lt;$I$509)</f>
        <v>0</v>
      </c>
      <c r="Z491" t="b">
        <f>OR(Tabla411[[#This Row],[Tiempo_normal (ns)]]&gt;$J$508,Tabla411[[#This Row],[Tiempo_normal (ns)]]&lt;$J$509)</f>
        <v>0</v>
      </c>
      <c r="AA491" s="7">
        <v>488</v>
      </c>
      <c r="AB491" t="b">
        <f>OR(Tabla512[[#This Row],[Tiempo_lineal (ns)]]&gt;$L$508,Tabla512[[#This Row],[Tiempo_lineal (ns)]]&lt;$L$509)</f>
        <v>0</v>
      </c>
      <c r="AC491" t="b">
        <f>OR(Tabla512[[#This Row],[Tiempo_normal (ns)]]&gt;$M$508,Tabla512[[#This Row],[Tiempo_normal (ns)]]&lt;$M$509)</f>
        <v>0</v>
      </c>
      <c r="AD491" s="7">
        <v>488</v>
      </c>
      <c r="AE491" t="b">
        <f>OR(Tabla613[[#This Row],[Tiempo_lineal (ns)]]&gt;$O$508,Tabla613[[#This Row],[Tiempo_lineal (ns)]]&lt;$O$509)</f>
        <v>0</v>
      </c>
      <c r="AF491" s="6" t="b">
        <f>OR(Tabla613[[#This Row],[Tiempo_normal (ns)]]&gt;$P$508,Tabla613[[#This Row],[Tiempo_normal (ns)]]&lt;$P$509)</f>
        <v>0</v>
      </c>
    </row>
    <row r="492" spans="2:32" x14ac:dyDescent="0.3">
      <c r="B492">
        <v>489</v>
      </c>
      <c r="C492">
        <v>5645</v>
      </c>
      <c r="D492">
        <v>1046</v>
      </c>
      <c r="E492">
        <v>489</v>
      </c>
      <c r="F492">
        <v>3655</v>
      </c>
      <c r="G492">
        <v>2429</v>
      </c>
      <c r="H492">
        <v>489</v>
      </c>
      <c r="I492">
        <v>5786</v>
      </c>
      <c r="J492">
        <v>10245</v>
      </c>
      <c r="K492">
        <v>489</v>
      </c>
      <c r="L492">
        <v>9447</v>
      </c>
      <c r="M492">
        <v>6898</v>
      </c>
      <c r="N492">
        <v>489</v>
      </c>
      <c r="O492">
        <v>9550</v>
      </c>
      <c r="P492">
        <v>8143</v>
      </c>
      <c r="R492" s="5">
        <v>489</v>
      </c>
      <c r="S492" t="b">
        <f>OR(Tabla19[[#This Row],[Tiempo_lineal (ns)]]&gt;$C$508,Tabla19[[#This Row],[Tiempo_lineal (ns)]]&lt;$C$509)</f>
        <v>0</v>
      </c>
      <c r="T492" t="b">
        <f>OR(Tabla19[[#This Row],[Tiempo_normal (ns)]]&gt;$D$508,Tabla19[[#This Row],[Tiempo_normal (ns)]]&lt;$D$509)</f>
        <v>0</v>
      </c>
      <c r="U492" s="5">
        <v>489</v>
      </c>
      <c r="V492" t="b">
        <f>OR(Tabla310[[#This Row],[Tiempo_lineal (ns)]]&gt;$F$508,Tabla310[[#This Row],[Tiempo_lineal (ns)]]&lt;$F$509)</f>
        <v>0</v>
      </c>
      <c r="W492" t="b">
        <f>OR(Tabla310[[#This Row],[Tiempo_normal (ns)]]&gt;$G$508,Tabla310[[#This Row],[Tiempo_normal (ns)]]&lt;$G$509)</f>
        <v>0</v>
      </c>
      <c r="X492" s="5">
        <v>489</v>
      </c>
      <c r="Y492" t="b">
        <f>OR(Tabla411[[#This Row],[Tiempo_lineal (ns)]]&gt;$I$508,Tabla411[[#This Row],[Tiempo_lineal (ns)]]&lt;$I$509)</f>
        <v>0</v>
      </c>
      <c r="Z492" t="b">
        <f>OR(Tabla411[[#This Row],[Tiempo_normal (ns)]]&gt;$J$508,Tabla411[[#This Row],[Tiempo_normal (ns)]]&lt;$J$509)</f>
        <v>1</v>
      </c>
      <c r="AA492" s="5">
        <v>489</v>
      </c>
      <c r="AB492" t="b">
        <f>OR(Tabla512[[#This Row],[Tiempo_lineal (ns)]]&gt;$L$508,Tabla512[[#This Row],[Tiempo_lineal (ns)]]&lt;$L$509)</f>
        <v>0</v>
      </c>
      <c r="AC492" t="b">
        <f>OR(Tabla512[[#This Row],[Tiempo_normal (ns)]]&gt;$M$508,Tabla512[[#This Row],[Tiempo_normal (ns)]]&lt;$M$509)</f>
        <v>0</v>
      </c>
      <c r="AD492" s="5">
        <v>489</v>
      </c>
      <c r="AE492" t="b">
        <f>OR(Tabla613[[#This Row],[Tiempo_lineal (ns)]]&gt;$O$508,Tabla613[[#This Row],[Tiempo_lineal (ns)]]&lt;$O$509)</f>
        <v>0</v>
      </c>
      <c r="AF492" s="6" t="b">
        <f>OR(Tabla613[[#This Row],[Tiempo_normal (ns)]]&gt;$P$508,Tabla613[[#This Row],[Tiempo_normal (ns)]]&lt;$P$509)</f>
        <v>0</v>
      </c>
    </row>
    <row r="493" spans="2:32" x14ac:dyDescent="0.3">
      <c r="B493">
        <v>490</v>
      </c>
      <c r="C493">
        <v>4420</v>
      </c>
      <c r="D493">
        <v>2861</v>
      </c>
      <c r="E493">
        <v>490</v>
      </c>
      <c r="F493">
        <v>5424</v>
      </c>
      <c r="G493">
        <v>5099</v>
      </c>
      <c r="H493">
        <v>490</v>
      </c>
      <c r="I493">
        <v>7987</v>
      </c>
      <c r="J493">
        <v>6075</v>
      </c>
      <c r="K493">
        <v>490</v>
      </c>
      <c r="L493">
        <v>14044</v>
      </c>
      <c r="M493">
        <v>8610</v>
      </c>
      <c r="N493">
        <v>490</v>
      </c>
      <c r="O493">
        <v>10871</v>
      </c>
      <c r="P493">
        <v>7955</v>
      </c>
      <c r="R493" s="7">
        <v>490</v>
      </c>
      <c r="S493" t="b">
        <f>OR(Tabla19[[#This Row],[Tiempo_lineal (ns)]]&gt;$C$508,Tabla19[[#This Row],[Tiempo_lineal (ns)]]&lt;$C$509)</f>
        <v>0</v>
      </c>
      <c r="T493" t="b">
        <f>OR(Tabla19[[#This Row],[Tiempo_normal (ns)]]&gt;$D$508,Tabla19[[#This Row],[Tiempo_normal (ns)]]&lt;$D$509)</f>
        <v>0</v>
      </c>
      <c r="U493" s="7">
        <v>490</v>
      </c>
      <c r="V493" t="b">
        <f>OR(Tabla310[[#This Row],[Tiempo_lineal (ns)]]&gt;$F$508,Tabla310[[#This Row],[Tiempo_lineal (ns)]]&lt;$F$509)</f>
        <v>0</v>
      </c>
      <c r="W493" t="b">
        <f>OR(Tabla310[[#This Row],[Tiempo_normal (ns)]]&gt;$G$508,Tabla310[[#This Row],[Tiempo_normal (ns)]]&lt;$G$509)</f>
        <v>0</v>
      </c>
      <c r="X493" s="7">
        <v>490</v>
      </c>
      <c r="Y493" t="b">
        <f>OR(Tabla411[[#This Row],[Tiempo_lineal (ns)]]&gt;$I$508,Tabla411[[#This Row],[Tiempo_lineal (ns)]]&lt;$I$509)</f>
        <v>0</v>
      </c>
      <c r="Z493" t="b">
        <f>OR(Tabla411[[#This Row],[Tiempo_normal (ns)]]&gt;$J$508,Tabla411[[#This Row],[Tiempo_normal (ns)]]&lt;$J$509)</f>
        <v>0</v>
      </c>
      <c r="AA493" s="7">
        <v>490</v>
      </c>
      <c r="AB493" t="b">
        <f>OR(Tabla512[[#This Row],[Tiempo_lineal (ns)]]&gt;$L$508,Tabla512[[#This Row],[Tiempo_lineal (ns)]]&lt;$L$509)</f>
        <v>0</v>
      </c>
      <c r="AC493" t="b">
        <f>OR(Tabla512[[#This Row],[Tiempo_normal (ns)]]&gt;$M$508,Tabla512[[#This Row],[Tiempo_normal (ns)]]&lt;$M$509)</f>
        <v>0</v>
      </c>
      <c r="AD493" s="7">
        <v>490</v>
      </c>
      <c r="AE493" t="b">
        <f>OR(Tabla613[[#This Row],[Tiempo_lineal (ns)]]&gt;$O$508,Tabla613[[#This Row],[Tiempo_lineal (ns)]]&lt;$O$509)</f>
        <v>0</v>
      </c>
      <c r="AF493" s="6" t="b">
        <f>OR(Tabla613[[#This Row],[Tiempo_normal (ns)]]&gt;$P$508,Tabla613[[#This Row],[Tiempo_normal (ns)]]&lt;$P$509)</f>
        <v>0</v>
      </c>
    </row>
    <row r="494" spans="2:32" x14ac:dyDescent="0.3">
      <c r="B494">
        <v>491</v>
      </c>
      <c r="C494">
        <v>5179</v>
      </c>
      <c r="D494">
        <v>1831</v>
      </c>
      <c r="E494">
        <v>491</v>
      </c>
      <c r="F494">
        <v>7882</v>
      </c>
      <c r="G494">
        <v>3722</v>
      </c>
      <c r="H494">
        <v>491</v>
      </c>
      <c r="I494">
        <v>7053</v>
      </c>
      <c r="J494">
        <v>6063</v>
      </c>
      <c r="K494">
        <v>491</v>
      </c>
      <c r="L494">
        <v>13349</v>
      </c>
      <c r="M494">
        <v>7971</v>
      </c>
      <c r="N494">
        <v>491</v>
      </c>
      <c r="O494">
        <v>9025</v>
      </c>
      <c r="P494">
        <v>6717</v>
      </c>
      <c r="R494" s="5">
        <v>491</v>
      </c>
      <c r="S494" t="b">
        <f>OR(Tabla19[[#This Row],[Tiempo_lineal (ns)]]&gt;$C$508,Tabla19[[#This Row],[Tiempo_lineal (ns)]]&lt;$C$509)</f>
        <v>0</v>
      </c>
      <c r="T494" t="b">
        <f>OR(Tabla19[[#This Row],[Tiempo_normal (ns)]]&gt;$D$508,Tabla19[[#This Row],[Tiempo_normal (ns)]]&lt;$D$509)</f>
        <v>0</v>
      </c>
      <c r="U494" s="5">
        <v>491</v>
      </c>
      <c r="V494" t="b">
        <f>OR(Tabla310[[#This Row],[Tiempo_lineal (ns)]]&gt;$F$508,Tabla310[[#This Row],[Tiempo_lineal (ns)]]&lt;$F$509)</f>
        <v>0</v>
      </c>
      <c r="W494" t="b">
        <f>OR(Tabla310[[#This Row],[Tiempo_normal (ns)]]&gt;$G$508,Tabla310[[#This Row],[Tiempo_normal (ns)]]&lt;$G$509)</f>
        <v>0</v>
      </c>
      <c r="X494" s="5">
        <v>491</v>
      </c>
      <c r="Y494" t="b">
        <f>OR(Tabla411[[#This Row],[Tiempo_lineal (ns)]]&gt;$I$508,Tabla411[[#This Row],[Tiempo_lineal (ns)]]&lt;$I$509)</f>
        <v>0</v>
      </c>
      <c r="Z494" t="b">
        <f>OR(Tabla411[[#This Row],[Tiempo_normal (ns)]]&gt;$J$508,Tabla411[[#This Row],[Tiempo_normal (ns)]]&lt;$J$509)</f>
        <v>0</v>
      </c>
      <c r="AA494" s="5">
        <v>491</v>
      </c>
      <c r="AB494" t="b">
        <f>OR(Tabla512[[#This Row],[Tiempo_lineal (ns)]]&gt;$L$508,Tabla512[[#This Row],[Tiempo_lineal (ns)]]&lt;$L$509)</f>
        <v>0</v>
      </c>
      <c r="AC494" t="b">
        <f>OR(Tabla512[[#This Row],[Tiempo_normal (ns)]]&gt;$M$508,Tabla512[[#This Row],[Tiempo_normal (ns)]]&lt;$M$509)</f>
        <v>0</v>
      </c>
      <c r="AD494" s="5">
        <v>491</v>
      </c>
      <c r="AE494" t="b">
        <f>OR(Tabla613[[#This Row],[Tiempo_lineal (ns)]]&gt;$O$508,Tabla613[[#This Row],[Tiempo_lineal (ns)]]&lt;$O$509)</f>
        <v>0</v>
      </c>
      <c r="AF494" s="6" t="b">
        <f>OR(Tabla613[[#This Row],[Tiempo_normal (ns)]]&gt;$P$508,Tabla613[[#This Row],[Tiempo_normal (ns)]]&lt;$P$509)</f>
        <v>0</v>
      </c>
    </row>
    <row r="495" spans="2:32" x14ac:dyDescent="0.3">
      <c r="B495">
        <v>492</v>
      </c>
      <c r="C495">
        <v>4854</v>
      </c>
      <c r="D495">
        <v>2497</v>
      </c>
      <c r="E495">
        <v>492</v>
      </c>
      <c r="F495">
        <v>3822</v>
      </c>
      <c r="G495">
        <v>2972</v>
      </c>
      <c r="H495">
        <v>492</v>
      </c>
      <c r="I495">
        <v>10751</v>
      </c>
      <c r="J495">
        <v>4753</v>
      </c>
      <c r="K495">
        <v>492</v>
      </c>
      <c r="L495">
        <v>20642</v>
      </c>
      <c r="M495">
        <v>7596</v>
      </c>
      <c r="N495">
        <v>492</v>
      </c>
      <c r="O495">
        <v>9503</v>
      </c>
      <c r="P495">
        <v>6454</v>
      </c>
      <c r="R495" s="7">
        <v>492</v>
      </c>
      <c r="S495" t="b">
        <f>OR(Tabla19[[#This Row],[Tiempo_lineal (ns)]]&gt;$C$508,Tabla19[[#This Row],[Tiempo_lineal (ns)]]&lt;$C$509)</f>
        <v>0</v>
      </c>
      <c r="T495" t="b">
        <f>OR(Tabla19[[#This Row],[Tiempo_normal (ns)]]&gt;$D$508,Tabla19[[#This Row],[Tiempo_normal (ns)]]&lt;$D$509)</f>
        <v>0</v>
      </c>
      <c r="U495" s="7">
        <v>492</v>
      </c>
      <c r="V495" t="b">
        <f>OR(Tabla310[[#This Row],[Tiempo_lineal (ns)]]&gt;$F$508,Tabla310[[#This Row],[Tiempo_lineal (ns)]]&lt;$F$509)</f>
        <v>0</v>
      </c>
      <c r="W495" t="b">
        <f>OR(Tabla310[[#This Row],[Tiempo_normal (ns)]]&gt;$G$508,Tabla310[[#This Row],[Tiempo_normal (ns)]]&lt;$G$509)</f>
        <v>0</v>
      </c>
      <c r="X495" s="7">
        <v>492</v>
      </c>
      <c r="Y495" t="b">
        <f>OR(Tabla411[[#This Row],[Tiempo_lineal (ns)]]&gt;$I$508,Tabla411[[#This Row],[Tiempo_lineal (ns)]]&lt;$I$509)</f>
        <v>0</v>
      </c>
      <c r="Z495" t="b">
        <f>OR(Tabla411[[#This Row],[Tiempo_normal (ns)]]&gt;$J$508,Tabla411[[#This Row],[Tiempo_normal (ns)]]&lt;$J$509)</f>
        <v>0</v>
      </c>
      <c r="AA495" s="7">
        <v>492</v>
      </c>
      <c r="AB495" t="b">
        <f>OR(Tabla512[[#This Row],[Tiempo_lineal (ns)]]&gt;$L$508,Tabla512[[#This Row],[Tiempo_lineal (ns)]]&lt;$L$509)</f>
        <v>1</v>
      </c>
      <c r="AC495" t="b">
        <f>OR(Tabla512[[#This Row],[Tiempo_normal (ns)]]&gt;$M$508,Tabla512[[#This Row],[Tiempo_normal (ns)]]&lt;$M$509)</f>
        <v>0</v>
      </c>
      <c r="AD495" s="7">
        <v>492</v>
      </c>
      <c r="AE495" t="b">
        <f>OR(Tabla613[[#This Row],[Tiempo_lineal (ns)]]&gt;$O$508,Tabla613[[#This Row],[Tiempo_lineal (ns)]]&lt;$O$509)</f>
        <v>0</v>
      </c>
      <c r="AF495" s="6" t="b">
        <f>OR(Tabla613[[#This Row],[Tiempo_normal (ns)]]&gt;$P$508,Tabla613[[#This Row],[Tiempo_normal (ns)]]&lt;$P$509)</f>
        <v>0</v>
      </c>
    </row>
    <row r="496" spans="2:32" x14ac:dyDescent="0.3">
      <c r="B496">
        <v>493</v>
      </c>
      <c r="C496">
        <v>4314</v>
      </c>
      <c r="D496">
        <v>1899</v>
      </c>
      <c r="E496">
        <v>493</v>
      </c>
      <c r="F496">
        <v>4685</v>
      </c>
      <c r="G496">
        <v>1465</v>
      </c>
      <c r="H496">
        <v>493</v>
      </c>
      <c r="I496">
        <v>6713</v>
      </c>
      <c r="J496">
        <v>5716</v>
      </c>
      <c r="K496">
        <v>493</v>
      </c>
      <c r="L496">
        <v>12472</v>
      </c>
      <c r="M496">
        <v>7994</v>
      </c>
      <c r="N496">
        <v>493</v>
      </c>
      <c r="O496">
        <v>13235</v>
      </c>
      <c r="P496">
        <v>5846</v>
      </c>
      <c r="R496" s="5">
        <v>493</v>
      </c>
      <c r="S496" t="b">
        <f>OR(Tabla19[[#This Row],[Tiempo_lineal (ns)]]&gt;$C$508,Tabla19[[#This Row],[Tiempo_lineal (ns)]]&lt;$C$509)</f>
        <v>0</v>
      </c>
      <c r="T496" t="b">
        <f>OR(Tabla19[[#This Row],[Tiempo_normal (ns)]]&gt;$D$508,Tabla19[[#This Row],[Tiempo_normal (ns)]]&lt;$D$509)</f>
        <v>0</v>
      </c>
      <c r="U496" s="5">
        <v>493</v>
      </c>
      <c r="V496" t="b">
        <f>OR(Tabla310[[#This Row],[Tiempo_lineal (ns)]]&gt;$F$508,Tabla310[[#This Row],[Tiempo_lineal (ns)]]&lt;$F$509)</f>
        <v>0</v>
      </c>
      <c r="W496" t="b">
        <f>OR(Tabla310[[#This Row],[Tiempo_normal (ns)]]&gt;$G$508,Tabla310[[#This Row],[Tiempo_normal (ns)]]&lt;$G$509)</f>
        <v>0</v>
      </c>
      <c r="X496" s="5">
        <v>493</v>
      </c>
      <c r="Y496" t="b">
        <f>OR(Tabla411[[#This Row],[Tiempo_lineal (ns)]]&gt;$I$508,Tabla411[[#This Row],[Tiempo_lineal (ns)]]&lt;$I$509)</f>
        <v>0</v>
      </c>
      <c r="Z496" t="b">
        <f>OR(Tabla411[[#This Row],[Tiempo_normal (ns)]]&gt;$J$508,Tabla411[[#This Row],[Tiempo_normal (ns)]]&lt;$J$509)</f>
        <v>0</v>
      </c>
      <c r="AA496" s="5">
        <v>493</v>
      </c>
      <c r="AB496" t="b">
        <f>OR(Tabla512[[#This Row],[Tiempo_lineal (ns)]]&gt;$L$508,Tabla512[[#This Row],[Tiempo_lineal (ns)]]&lt;$L$509)</f>
        <v>0</v>
      </c>
      <c r="AC496" t="b">
        <f>OR(Tabla512[[#This Row],[Tiempo_normal (ns)]]&gt;$M$508,Tabla512[[#This Row],[Tiempo_normal (ns)]]&lt;$M$509)</f>
        <v>0</v>
      </c>
      <c r="AD496" s="5">
        <v>493</v>
      </c>
      <c r="AE496" t="b">
        <f>OR(Tabla613[[#This Row],[Tiempo_lineal (ns)]]&gt;$O$508,Tabla613[[#This Row],[Tiempo_lineal (ns)]]&lt;$O$509)</f>
        <v>0</v>
      </c>
      <c r="AF496" s="6" t="b">
        <f>OR(Tabla613[[#This Row],[Tiempo_normal (ns)]]&gt;$P$508,Tabla613[[#This Row],[Tiempo_normal (ns)]]&lt;$P$509)</f>
        <v>0</v>
      </c>
    </row>
    <row r="497" spans="2:32" x14ac:dyDescent="0.3">
      <c r="B497">
        <v>494</v>
      </c>
      <c r="C497">
        <v>4505</v>
      </c>
      <c r="D497">
        <v>2636</v>
      </c>
      <c r="E497">
        <v>494</v>
      </c>
      <c r="F497">
        <v>4731</v>
      </c>
      <c r="G497">
        <v>1456</v>
      </c>
      <c r="H497">
        <v>494</v>
      </c>
      <c r="I497">
        <v>7349</v>
      </c>
      <c r="J497">
        <v>4105</v>
      </c>
      <c r="K497">
        <v>494</v>
      </c>
      <c r="L497">
        <v>13359</v>
      </c>
      <c r="M497">
        <v>12164</v>
      </c>
      <c r="N497">
        <v>494</v>
      </c>
      <c r="O497">
        <v>8928</v>
      </c>
      <c r="P497">
        <v>9610</v>
      </c>
      <c r="R497" s="7">
        <v>494</v>
      </c>
      <c r="S497" t="b">
        <f>OR(Tabla19[[#This Row],[Tiempo_lineal (ns)]]&gt;$C$508,Tabla19[[#This Row],[Tiempo_lineal (ns)]]&lt;$C$509)</f>
        <v>0</v>
      </c>
      <c r="T497" t="b">
        <f>OR(Tabla19[[#This Row],[Tiempo_normal (ns)]]&gt;$D$508,Tabla19[[#This Row],[Tiempo_normal (ns)]]&lt;$D$509)</f>
        <v>0</v>
      </c>
      <c r="U497" s="7">
        <v>494</v>
      </c>
      <c r="V497" t="b">
        <f>OR(Tabla310[[#This Row],[Tiempo_lineal (ns)]]&gt;$F$508,Tabla310[[#This Row],[Tiempo_lineal (ns)]]&lt;$F$509)</f>
        <v>0</v>
      </c>
      <c r="W497" t="b">
        <f>OR(Tabla310[[#This Row],[Tiempo_normal (ns)]]&gt;$G$508,Tabla310[[#This Row],[Tiempo_normal (ns)]]&lt;$G$509)</f>
        <v>0</v>
      </c>
      <c r="X497" s="7">
        <v>494</v>
      </c>
      <c r="Y497" t="b">
        <f>OR(Tabla411[[#This Row],[Tiempo_lineal (ns)]]&gt;$I$508,Tabla411[[#This Row],[Tiempo_lineal (ns)]]&lt;$I$509)</f>
        <v>0</v>
      </c>
      <c r="Z497" t="b">
        <f>OR(Tabla411[[#This Row],[Tiempo_normal (ns)]]&gt;$J$508,Tabla411[[#This Row],[Tiempo_normal (ns)]]&lt;$J$509)</f>
        <v>0</v>
      </c>
      <c r="AA497" s="7">
        <v>494</v>
      </c>
      <c r="AB497" t="b">
        <f>OR(Tabla512[[#This Row],[Tiempo_lineal (ns)]]&gt;$L$508,Tabla512[[#This Row],[Tiempo_lineal (ns)]]&lt;$L$509)</f>
        <v>0</v>
      </c>
      <c r="AC497" t="b">
        <f>OR(Tabla512[[#This Row],[Tiempo_normal (ns)]]&gt;$M$508,Tabla512[[#This Row],[Tiempo_normal (ns)]]&lt;$M$509)</f>
        <v>1</v>
      </c>
      <c r="AD497" s="7">
        <v>494</v>
      </c>
      <c r="AE497" t="b">
        <f>OR(Tabla613[[#This Row],[Tiempo_lineal (ns)]]&gt;$O$508,Tabla613[[#This Row],[Tiempo_lineal (ns)]]&lt;$O$509)</f>
        <v>0</v>
      </c>
      <c r="AF497" s="6" t="b">
        <f>OR(Tabla613[[#This Row],[Tiempo_normal (ns)]]&gt;$P$508,Tabla613[[#This Row],[Tiempo_normal (ns)]]&lt;$P$509)</f>
        <v>0</v>
      </c>
    </row>
    <row r="498" spans="2:32" x14ac:dyDescent="0.3">
      <c r="B498">
        <v>495</v>
      </c>
      <c r="C498">
        <v>4535</v>
      </c>
      <c r="D498">
        <v>1825</v>
      </c>
      <c r="E498">
        <v>495</v>
      </c>
      <c r="F498">
        <v>3583</v>
      </c>
      <c r="G498">
        <v>2782</v>
      </c>
      <c r="H498">
        <v>495</v>
      </c>
      <c r="I498">
        <v>10011</v>
      </c>
      <c r="J498">
        <v>5555</v>
      </c>
      <c r="K498">
        <v>495</v>
      </c>
      <c r="L498">
        <v>9596</v>
      </c>
      <c r="M498">
        <v>5637</v>
      </c>
      <c r="N498">
        <v>495</v>
      </c>
      <c r="O498">
        <v>23241</v>
      </c>
      <c r="P498">
        <v>6820</v>
      </c>
      <c r="R498" s="5">
        <v>495</v>
      </c>
      <c r="S498" t="b">
        <f>OR(Tabla19[[#This Row],[Tiempo_lineal (ns)]]&gt;$C$508,Tabla19[[#This Row],[Tiempo_lineal (ns)]]&lt;$C$509)</f>
        <v>0</v>
      </c>
      <c r="T498" t="b">
        <f>OR(Tabla19[[#This Row],[Tiempo_normal (ns)]]&gt;$D$508,Tabla19[[#This Row],[Tiempo_normal (ns)]]&lt;$D$509)</f>
        <v>0</v>
      </c>
      <c r="U498" s="5">
        <v>495</v>
      </c>
      <c r="V498" t="b">
        <f>OR(Tabla310[[#This Row],[Tiempo_lineal (ns)]]&gt;$F$508,Tabla310[[#This Row],[Tiempo_lineal (ns)]]&lt;$F$509)</f>
        <v>0</v>
      </c>
      <c r="W498" t="b">
        <f>OR(Tabla310[[#This Row],[Tiempo_normal (ns)]]&gt;$G$508,Tabla310[[#This Row],[Tiempo_normal (ns)]]&lt;$G$509)</f>
        <v>0</v>
      </c>
      <c r="X498" s="5">
        <v>495</v>
      </c>
      <c r="Y498" t="b">
        <f>OR(Tabla411[[#This Row],[Tiempo_lineal (ns)]]&gt;$I$508,Tabla411[[#This Row],[Tiempo_lineal (ns)]]&lt;$I$509)</f>
        <v>0</v>
      </c>
      <c r="Z498" t="b">
        <f>OR(Tabla411[[#This Row],[Tiempo_normal (ns)]]&gt;$J$508,Tabla411[[#This Row],[Tiempo_normal (ns)]]&lt;$J$509)</f>
        <v>0</v>
      </c>
      <c r="AA498" s="5">
        <v>495</v>
      </c>
      <c r="AB498" t="b">
        <f>OR(Tabla512[[#This Row],[Tiempo_lineal (ns)]]&gt;$L$508,Tabla512[[#This Row],[Tiempo_lineal (ns)]]&lt;$L$509)</f>
        <v>0</v>
      </c>
      <c r="AC498" t="b">
        <f>OR(Tabla512[[#This Row],[Tiempo_normal (ns)]]&gt;$M$508,Tabla512[[#This Row],[Tiempo_normal (ns)]]&lt;$M$509)</f>
        <v>0</v>
      </c>
      <c r="AD498" s="5">
        <v>495</v>
      </c>
      <c r="AE498" t="b">
        <f>OR(Tabla613[[#This Row],[Tiempo_lineal (ns)]]&gt;$O$508,Tabla613[[#This Row],[Tiempo_lineal (ns)]]&lt;$O$509)</f>
        <v>1</v>
      </c>
      <c r="AF498" s="6" t="b">
        <f>OR(Tabla613[[#This Row],[Tiempo_normal (ns)]]&gt;$P$508,Tabla613[[#This Row],[Tiempo_normal (ns)]]&lt;$P$509)</f>
        <v>0</v>
      </c>
    </row>
    <row r="499" spans="2:32" x14ac:dyDescent="0.3">
      <c r="B499">
        <v>496</v>
      </c>
      <c r="C499">
        <v>5931</v>
      </c>
      <c r="D499">
        <v>1867</v>
      </c>
      <c r="E499">
        <v>496</v>
      </c>
      <c r="F499">
        <v>15288</v>
      </c>
      <c r="G499">
        <v>2941</v>
      </c>
      <c r="H499">
        <v>496</v>
      </c>
      <c r="I499">
        <v>7363</v>
      </c>
      <c r="J499">
        <v>5346</v>
      </c>
      <c r="K499">
        <v>496</v>
      </c>
      <c r="L499">
        <v>8372</v>
      </c>
      <c r="M499">
        <v>9824</v>
      </c>
      <c r="N499">
        <v>496</v>
      </c>
      <c r="O499">
        <v>10189</v>
      </c>
      <c r="P499">
        <v>9932</v>
      </c>
      <c r="R499" s="7">
        <v>496</v>
      </c>
      <c r="S499" t="b">
        <f>OR(Tabla19[[#This Row],[Tiempo_lineal (ns)]]&gt;$C$508,Tabla19[[#This Row],[Tiempo_lineal (ns)]]&lt;$C$509)</f>
        <v>0</v>
      </c>
      <c r="T499" t="b">
        <f>OR(Tabla19[[#This Row],[Tiempo_normal (ns)]]&gt;$D$508,Tabla19[[#This Row],[Tiempo_normal (ns)]]&lt;$D$509)</f>
        <v>0</v>
      </c>
      <c r="U499" s="7">
        <v>496</v>
      </c>
      <c r="V499" t="b">
        <f>OR(Tabla310[[#This Row],[Tiempo_lineal (ns)]]&gt;$F$508,Tabla310[[#This Row],[Tiempo_lineal (ns)]]&lt;$F$509)</f>
        <v>1</v>
      </c>
      <c r="W499" t="b">
        <f>OR(Tabla310[[#This Row],[Tiempo_normal (ns)]]&gt;$G$508,Tabla310[[#This Row],[Tiempo_normal (ns)]]&lt;$G$509)</f>
        <v>0</v>
      </c>
      <c r="X499" s="7">
        <v>496</v>
      </c>
      <c r="Y499" t="b">
        <f>OR(Tabla411[[#This Row],[Tiempo_lineal (ns)]]&gt;$I$508,Tabla411[[#This Row],[Tiempo_lineal (ns)]]&lt;$I$509)</f>
        <v>0</v>
      </c>
      <c r="Z499" t="b">
        <f>OR(Tabla411[[#This Row],[Tiempo_normal (ns)]]&gt;$J$508,Tabla411[[#This Row],[Tiempo_normal (ns)]]&lt;$J$509)</f>
        <v>0</v>
      </c>
      <c r="AA499" s="7">
        <v>496</v>
      </c>
      <c r="AB499" t="b">
        <f>OR(Tabla512[[#This Row],[Tiempo_lineal (ns)]]&gt;$L$508,Tabla512[[#This Row],[Tiempo_lineal (ns)]]&lt;$L$509)</f>
        <v>0</v>
      </c>
      <c r="AC499" t="b">
        <f>OR(Tabla512[[#This Row],[Tiempo_normal (ns)]]&gt;$M$508,Tabla512[[#This Row],[Tiempo_normal (ns)]]&lt;$M$509)</f>
        <v>0</v>
      </c>
      <c r="AD499" s="7">
        <v>496</v>
      </c>
      <c r="AE499" t="b">
        <f>OR(Tabla613[[#This Row],[Tiempo_lineal (ns)]]&gt;$O$508,Tabla613[[#This Row],[Tiempo_lineal (ns)]]&lt;$O$509)</f>
        <v>0</v>
      </c>
      <c r="AF499" s="6" t="b">
        <f>OR(Tabla613[[#This Row],[Tiempo_normal (ns)]]&gt;$P$508,Tabla613[[#This Row],[Tiempo_normal (ns)]]&lt;$P$509)</f>
        <v>0</v>
      </c>
    </row>
    <row r="500" spans="2:32" x14ac:dyDescent="0.3">
      <c r="B500">
        <v>497</v>
      </c>
      <c r="C500">
        <v>5322</v>
      </c>
      <c r="D500">
        <v>1366</v>
      </c>
      <c r="E500">
        <v>497</v>
      </c>
      <c r="F500">
        <v>3986</v>
      </c>
      <c r="G500">
        <v>4048</v>
      </c>
      <c r="H500">
        <v>497</v>
      </c>
      <c r="I500">
        <v>7188</v>
      </c>
      <c r="J500">
        <v>5105</v>
      </c>
      <c r="K500">
        <v>497</v>
      </c>
      <c r="L500">
        <v>12708</v>
      </c>
      <c r="M500">
        <v>7552</v>
      </c>
      <c r="N500">
        <v>497</v>
      </c>
      <c r="O500">
        <v>9659</v>
      </c>
      <c r="P500">
        <v>11061</v>
      </c>
      <c r="R500" s="5">
        <v>497</v>
      </c>
      <c r="S500" t="b">
        <f>OR(Tabla19[[#This Row],[Tiempo_lineal (ns)]]&gt;$C$508,Tabla19[[#This Row],[Tiempo_lineal (ns)]]&lt;$C$509)</f>
        <v>0</v>
      </c>
      <c r="T500" t="b">
        <f>OR(Tabla19[[#This Row],[Tiempo_normal (ns)]]&gt;$D$508,Tabla19[[#This Row],[Tiempo_normal (ns)]]&lt;$D$509)</f>
        <v>0</v>
      </c>
      <c r="U500" s="5">
        <v>497</v>
      </c>
      <c r="V500" t="b">
        <f>OR(Tabla310[[#This Row],[Tiempo_lineal (ns)]]&gt;$F$508,Tabla310[[#This Row],[Tiempo_lineal (ns)]]&lt;$F$509)</f>
        <v>0</v>
      </c>
      <c r="W500" t="b">
        <f>OR(Tabla310[[#This Row],[Tiempo_normal (ns)]]&gt;$G$508,Tabla310[[#This Row],[Tiempo_normal (ns)]]&lt;$G$509)</f>
        <v>0</v>
      </c>
      <c r="X500" s="5">
        <v>497</v>
      </c>
      <c r="Y500" t="b">
        <f>OR(Tabla411[[#This Row],[Tiempo_lineal (ns)]]&gt;$I$508,Tabla411[[#This Row],[Tiempo_lineal (ns)]]&lt;$I$509)</f>
        <v>0</v>
      </c>
      <c r="Z500" t="b">
        <f>OR(Tabla411[[#This Row],[Tiempo_normal (ns)]]&gt;$J$508,Tabla411[[#This Row],[Tiempo_normal (ns)]]&lt;$J$509)</f>
        <v>0</v>
      </c>
      <c r="AA500" s="5">
        <v>497</v>
      </c>
      <c r="AB500" t="b">
        <f>OR(Tabla512[[#This Row],[Tiempo_lineal (ns)]]&gt;$L$508,Tabla512[[#This Row],[Tiempo_lineal (ns)]]&lt;$L$509)</f>
        <v>0</v>
      </c>
      <c r="AC500" t="b">
        <f>OR(Tabla512[[#This Row],[Tiempo_normal (ns)]]&gt;$M$508,Tabla512[[#This Row],[Tiempo_normal (ns)]]&lt;$M$509)</f>
        <v>0</v>
      </c>
      <c r="AD500" s="5">
        <v>497</v>
      </c>
      <c r="AE500" t="b">
        <f>OR(Tabla613[[#This Row],[Tiempo_lineal (ns)]]&gt;$O$508,Tabla613[[#This Row],[Tiempo_lineal (ns)]]&lt;$O$509)</f>
        <v>0</v>
      </c>
      <c r="AF500" s="6" t="b">
        <f>OR(Tabla613[[#This Row],[Tiempo_normal (ns)]]&gt;$P$508,Tabla613[[#This Row],[Tiempo_normal (ns)]]&lt;$P$509)</f>
        <v>0</v>
      </c>
    </row>
    <row r="501" spans="2:32" x14ac:dyDescent="0.3">
      <c r="B501">
        <v>498</v>
      </c>
      <c r="C501">
        <v>4708</v>
      </c>
      <c r="D501">
        <v>2563</v>
      </c>
      <c r="E501">
        <v>498</v>
      </c>
      <c r="F501">
        <v>4177</v>
      </c>
      <c r="G501">
        <v>1550</v>
      </c>
      <c r="H501">
        <v>498</v>
      </c>
      <c r="I501">
        <v>8253</v>
      </c>
      <c r="J501">
        <v>5838</v>
      </c>
      <c r="K501">
        <v>498</v>
      </c>
      <c r="L501">
        <v>10498</v>
      </c>
      <c r="M501">
        <v>9428</v>
      </c>
      <c r="N501">
        <v>498</v>
      </c>
      <c r="O501">
        <v>13324</v>
      </c>
      <c r="P501">
        <v>5481</v>
      </c>
      <c r="R501" s="7">
        <v>498</v>
      </c>
      <c r="S501" t="b">
        <f>OR(Tabla19[[#This Row],[Tiempo_lineal (ns)]]&gt;$C$508,Tabla19[[#This Row],[Tiempo_lineal (ns)]]&lt;$C$509)</f>
        <v>0</v>
      </c>
      <c r="T501" t="b">
        <f>OR(Tabla19[[#This Row],[Tiempo_normal (ns)]]&gt;$D$508,Tabla19[[#This Row],[Tiempo_normal (ns)]]&lt;$D$509)</f>
        <v>0</v>
      </c>
      <c r="U501" s="7">
        <v>498</v>
      </c>
      <c r="V501" t="b">
        <f>OR(Tabla310[[#This Row],[Tiempo_lineal (ns)]]&gt;$F$508,Tabla310[[#This Row],[Tiempo_lineal (ns)]]&lt;$F$509)</f>
        <v>0</v>
      </c>
      <c r="W501" t="b">
        <f>OR(Tabla310[[#This Row],[Tiempo_normal (ns)]]&gt;$G$508,Tabla310[[#This Row],[Tiempo_normal (ns)]]&lt;$G$509)</f>
        <v>0</v>
      </c>
      <c r="X501" s="7">
        <v>498</v>
      </c>
      <c r="Y501" t="b">
        <f>OR(Tabla411[[#This Row],[Tiempo_lineal (ns)]]&gt;$I$508,Tabla411[[#This Row],[Tiempo_lineal (ns)]]&lt;$I$509)</f>
        <v>0</v>
      </c>
      <c r="Z501" t="b">
        <f>OR(Tabla411[[#This Row],[Tiempo_normal (ns)]]&gt;$J$508,Tabla411[[#This Row],[Tiempo_normal (ns)]]&lt;$J$509)</f>
        <v>0</v>
      </c>
      <c r="AA501" s="7">
        <v>498</v>
      </c>
      <c r="AB501" t="b">
        <f>OR(Tabla512[[#This Row],[Tiempo_lineal (ns)]]&gt;$L$508,Tabla512[[#This Row],[Tiempo_lineal (ns)]]&lt;$L$509)</f>
        <v>0</v>
      </c>
      <c r="AC501" t="b">
        <f>OR(Tabla512[[#This Row],[Tiempo_normal (ns)]]&gt;$M$508,Tabla512[[#This Row],[Tiempo_normal (ns)]]&lt;$M$509)</f>
        <v>0</v>
      </c>
      <c r="AD501" s="7">
        <v>498</v>
      </c>
      <c r="AE501" t="b">
        <f>OR(Tabla613[[#This Row],[Tiempo_lineal (ns)]]&gt;$O$508,Tabla613[[#This Row],[Tiempo_lineal (ns)]]&lt;$O$509)</f>
        <v>0</v>
      </c>
      <c r="AF501" s="6" t="b">
        <f>OR(Tabla613[[#This Row],[Tiempo_normal (ns)]]&gt;$P$508,Tabla613[[#This Row],[Tiempo_normal (ns)]]&lt;$P$509)</f>
        <v>0</v>
      </c>
    </row>
    <row r="502" spans="2:32" x14ac:dyDescent="0.3">
      <c r="B502">
        <v>499</v>
      </c>
      <c r="C502">
        <v>4927</v>
      </c>
      <c r="D502">
        <v>2450</v>
      </c>
      <c r="E502">
        <v>499</v>
      </c>
      <c r="F502">
        <v>5372</v>
      </c>
      <c r="G502">
        <v>2500</v>
      </c>
      <c r="H502">
        <v>499</v>
      </c>
      <c r="I502">
        <v>8253</v>
      </c>
      <c r="J502">
        <v>5387</v>
      </c>
      <c r="K502">
        <v>499</v>
      </c>
      <c r="L502">
        <v>9308</v>
      </c>
      <c r="M502">
        <v>5591</v>
      </c>
      <c r="N502">
        <v>499</v>
      </c>
      <c r="O502">
        <v>9697</v>
      </c>
      <c r="P502">
        <v>9642</v>
      </c>
      <c r="R502" s="5">
        <v>499</v>
      </c>
      <c r="S502" t="b">
        <f>OR(Tabla19[[#This Row],[Tiempo_lineal (ns)]]&gt;$C$508,Tabla19[[#This Row],[Tiempo_lineal (ns)]]&lt;$C$509)</f>
        <v>0</v>
      </c>
      <c r="T502" t="b">
        <f>OR(Tabla19[[#This Row],[Tiempo_normal (ns)]]&gt;$D$508,Tabla19[[#This Row],[Tiempo_normal (ns)]]&lt;$D$509)</f>
        <v>0</v>
      </c>
      <c r="U502" s="5">
        <v>499</v>
      </c>
      <c r="V502" t="b">
        <f>OR(Tabla310[[#This Row],[Tiempo_lineal (ns)]]&gt;$F$508,Tabla310[[#This Row],[Tiempo_lineal (ns)]]&lt;$F$509)</f>
        <v>0</v>
      </c>
      <c r="W502" t="b">
        <f>OR(Tabla310[[#This Row],[Tiempo_normal (ns)]]&gt;$G$508,Tabla310[[#This Row],[Tiempo_normal (ns)]]&lt;$G$509)</f>
        <v>0</v>
      </c>
      <c r="X502" s="5">
        <v>499</v>
      </c>
      <c r="Y502" t="b">
        <f>OR(Tabla411[[#This Row],[Tiempo_lineal (ns)]]&gt;$I$508,Tabla411[[#This Row],[Tiempo_lineal (ns)]]&lt;$I$509)</f>
        <v>0</v>
      </c>
      <c r="Z502" t="b">
        <f>OR(Tabla411[[#This Row],[Tiempo_normal (ns)]]&gt;$J$508,Tabla411[[#This Row],[Tiempo_normal (ns)]]&lt;$J$509)</f>
        <v>0</v>
      </c>
      <c r="AA502" s="5">
        <v>499</v>
      </c>
      <c r="AB502" t="b">
        <f>OR(Tabla512[[#This Row],[Tiempo_lineal (ns)]]&gt;$L$508,Tabla512[[#This Row],[Tiempo_lineal (ns)]]&lt;$L$509)</f>
        <v>0</v>
      </c>
      <c r="AC502" t="b">
        <f>OR(Tabla512[[#This Row],[Tiempo_normal (ns)]]&gt;$M$508,Tabla512[[#This Row],[Tiempo_normal (ns)]]&lt;$M$509)</f>
        <v>0</v>
      </c>
      <c r="AD502" s="5">
        <v>499</v>
      </c>
      <c r="AE502" t="b">
        <f>OR(Tabla613[[#This Row],[Tiempo_lineal (ns)]]&gt;$O$508,Tabla613[[#This Row],[Tiempo_lineal (ns)]]&lt;$O$509)</f>
        <v>0</v>
      </c>
      <c r="AF502" s="6" t="b">
        <f>OR(Tabla613[[#This Row],[Tiempo_normal (ns)]]&gt;$P$508,Tabla613[[#This Row],[Tiempo_normal (ns)]]&lt;$P$509)</f>
        <v>0</v>
      </c>
    </row>
    <row r="503" spans="2:32" x14ac:dyDescent="0.3">
      <c r="B503">
        <v>500</v>
      </c>
      <c r="C503">
        <v>4733</v>
      </c>
      <c r="D503">
        <v>1716</v>
      </c>
      <c r="E503">
        <v>500</v>
      </c>
      <c r="F503">
        <v>3950</v>
      </c>
      <c r="G503">
        <v>5223</v>
      </c>
      <c r="H503">
        <v>500</v>
      </c>
      <c r="I503">
        <v>7641</v>
      </c>
      <c r="J503">
        <v>5449</v>
      </c>
      <c r="K503">
        <v>500</v>
      </c>
      <c r="L503">
        <v>13206</v>
      </c>
      <c r="M503">
        <v>8170</v>
      </c>
      <c r="N503">
        <v>500</v>
      </c>
      <c r="O503">
        <v>11632</v>
      </c>
      <c r="P503">
        <v>6476</v>
      </c>
      <c r="R503" s="8">
        <v>500</v>
      </c>
      <c r="S503" s="4" t="b">
        <f>OR(Tabla19[[#This Row],[Tiempo_lineal (ns)]]&gt;$C$508,Tabla19[[#This Row],[Tiempo_lineal (ns)]]&lt;$C$509)</f>
        <v>0</v>
      </c>
      <c r="T503" s="4" t="b">
        <f>OR(Tabla19[[#This Row],[Tiempo_normal (ns)]]&gt;$D$508,Tabla19[[#This Row],[Tiempo_normal (ns)]]&lt;$D$509)</f>
        <v>0</v>
      </c>
      <c r="U503" s="8">
        <v>500</v>
      </c>
      <c r="V503" s="4" t="b">
        <f>OR(Tabla310[[#This Row],[Tiempo_lineal (ns)]]&gt;$F$508,Tabla310[[#This Row],[Tiempo_lineal (ns)]]&lt;$F$509)</f>
        <v>0</v>
      </c>
      <c r="W503" s="4" t="b">
        <f>OR(Tabla310[[#This Row],[Tiempo_normal (ns)]]&gt;$G$508,Tabla310[[#This Row],[Tiempo_normal (ns)]]&lt;$G$509)</f>
        <v>0</v>
      </c>
      <c r="X503" s="8">
        <v>500</v>
      </c>
      <c r="Y503" s="4" t="b">
        <f>OR(Tabla411[[#This Row],[Tiempo_lineal (ns)]]&gt;$I$508,Tabla411[[#This Row],[Tiempo_lineal (ns)]]&lt;$I$509)</f>
        <v>0</v>
      </c>
      <c r="Z503" s="4" t="b">
        <f>OR(Tabla411[[#This Row],[Tiempo_normal (ns)]]&gt;$J$508,Tabla411[[#This Row],[Tiempo_normal (ns)]]&lt;$J$509)</f>
        <v>0</v>
      </c>
      <c r="AA503" s="8">
        <v>500</v>
      </c>
      <c r="AB503" s="4" t="b">
        <f>OR(Tabla512[[#This Row],[Tiempo_lineal (ns)]]&gt;$L$508,Tabla512[[#This Row],[Tiempo_lineal (ns)]]&lt;$L$509)</f>
        <v>0</v>
      </c>
      <c r="AC503" s="4" t="b">
        <f>OR(Tabla512[[#This Row],[Tiempo_normal (ns)]]&gt;$M$508,Tabla512[[#This Row],[Tiempo_normal (ns)]]&lt;$M$509)</f>
        <v>0</v>
      </c>
      <c r="AD503" s="8">
        <v>500</v>
      </c>
      <c r="AE503" s="4" t="b">
        <f>OR(Tabla613[[#This Row],[Tiempo_lineal (ns)]]&gt;$O$508,Tabla613[[#This Row],[Tiempo_lineal (ns)]]&lt;$O$509)</f>
        <v>0</v>
      </c>
      <c r="AF503" s="9" t="b">
        <f>OR(Tabla613[[#This Row],[Tiempo_normal (ns)]]&gt;$P$508,Tabla613[[#This Row],[Tiempo_normal (ns)]]&lt;$P$509)</f>
        <v>0</v>
      </c>
    </row>
    <row r="505" spans="2:32" x14ac:dyDescent="0.3">
      <c r="B505" s="10" t="s">
        <v>8</v>
      </c>
      <c r="C505" s="11">
        <f>QUARTILE(Tabla19[Tiempo_lineal (ns)],1)</f>
        <v>2990.5</v>
      </c>
      <c r="D505" s="12">
        <f>QUARTILE(Tabla19[Tiempo_normal (ns)],1)</f>
        <v>1172.75</v>
      </c>
      <c r="E505" s="10" t="s">
        <v>8</v>
      </c>
      <c r="F505" s="13">
        <f>QUARTILE(Tabla310[Tiempo_lineal (ns)],1)</f>
        <v>4226.75</v>
      </c>
      <c r="G505" s="14">
        <f>QUARTILE(Tabla310[Tiempo_normal (ns)],1)</f>
        <v>2016.75</v>
      </c>
      <c r="H505" s="10" t="s">
        <v>8</v>
      </c>
      <c r="I505" s="15">
        <f>QUARTILE(Tabla411[Tiempo_lineal (ns)],1)</f>
        <v>7113.5</v>
      </c>
      <c r="J505" s="12">
        <f>QUARTILE(Tabla411[Tiempo_normal (ns)],1)</f>
        <v>4483.75</v>
      </c>
      <c r="K505" s="10" t="s">
        <v>8</v>
      </c>
      <c r="L505" s="13">
        <f>QUARTILE(Tabla512[Tiempo_lineal (ns)],1)</f>
        <v>10065.75</v>
      </c>
      <c r="M505" s="14">
        <f>QUARTILE(Tabla512[Tiempo_normal (ns)],1)</f>
        <v>6581.5</v>
      </c>
      <c r="N505" s="10" t="s">
        <v>8</v>
      </c>
      <c r="O505" s="15">
        <f>QUARTILE(Tabla613[Tiempo_lineal (ns)],1)</f>
        <v>10086.5</v>
      </c>
      <c r="P505" s="12">
        <f>QUARTILE(Tabla613[Tiempo_normal (ns)],1)</f>
        <v>6442.5</v>
      </c>
      <c r="R505" s="16" t="s">
        <v>9</v>
      </c>
      <c r="S505" s="17">
        <f>COUNTIF(S4:S503,TRUE)</f>
        <v>8</v>
      </c>
      <c r="T505" s="17">
        <f>COUNTIF(T4:T503,TRUE)</f>
        <v>17</v>
      </c>
      <c r="U505" s="16" t="s">
        <v>9</v>
      </c>
      <c r="V505" s="17">
        <f t="shared" ref="V505:AF505" si="0">COUNTIF(V4:V503,TRUE)</f>
        <v>44</v>
      </c>
      <c r="W505" s="17">
        <f t="shared" si="0"/>
        <v>17</v>
      </c>
      <c r="X505" s="16" t="s">
        <v>9</v>
      </c>
      <c r="Y505" s="17">
        <f t="shared" si="0"/>
        <v>27</v>
      </c>
      <c r="Z505" s="17">
        <f t="shared" si="0"/>
        <v>24</v>
      </c>
      <c r="AA505" s="16" t="s">
        <v>9</v>
      </c>
      <c r="AB505" s="17">
        <f t="shared" si="0"/>
        <v>33</v>
      </c>
      <c r="AC505" s="17">
        <f t="shared" si="0"/>
        <v>29</v>
      </c>
      <c r="AD505" s="16" t="s">
        <v>9</v>
      </c>
      <c r="AE505" s="17">
        <f t="shared" si="0"/>
        <v>33</v>
      </c>
      <c r="AF505" s="18">
        <f t="shared" si="0"/>
        <v>30</v>
      </c>
    </row>
    <row r="506" spans="2:32" x14ac:dyDescent="0.3">
      <c r="B506" s="19" t="s">
        <v>10</v>
      </c>
      <c r="C506" s="20">
        <f>QUARTILE(Tabla19[Tiempo_lineal (ns)],3)</f>
        <v>4389</v>
      </c>
      <c r="D506" s="21">
        <f>QUARTILE(Tabla19[Tiempo_normal (ns)],3)</f>
        <v>2197</v>
      </c>
      <c r="E506" s="19" t="s">
        <v>10</v>
      </c>
      <c r="F506" s="22">
        <f>QUARTILE(Tabla310[Tiempo_lineal (ns)],3)</f>
        <v>5743.25</v>
      </c>
      <c r="G506" s="23">
        <f>QUARTILE(Tabla310[Tiempo_normal (ns)],3)</f>
        <v>3611.75</v>
      </c>
      <c r="H506" s="19" t="s">
        <v>10</v>
      </c>
      <c r="I506" s="24">
        <f>QUARTILE(Tabla411[Tiempo_lineal (ns)],3)</f>
        <v>9388.25</v>
      </c>
      <c r="J506" s="21">
        <f>QUARTILE(Tabla411[Tiempo_normal (ns)],3)</f>
        <v>6787.25</v>
      </c>
      <c r="K506" s="19" t="s">
        <v>10</v>
      </c>
      <c r="L506" s="22">
        <f>QUARTILE(Tabla512[Tiempo_lineal (ns)],3)</f>
        <v>12735.5</v>
      </c>
      <c r="M506" s="23">
        <f>QUARTILE(Tabla512[Tiempo_normal (ns)],3)</f>
        <v>8704.25</v>
      </c>
      <c r="N506" s="19" t="s">
        <v>10</v>
      </c>
      <c r="O506" s="24">
        <f>QUARTILE(Tabla613[Tiempo_lineal (ns)],3)</f>
        <v>12736</v>
      </c>
      <c r="P506" s="21">
        <f>QUARTILE(Tabla613[Tiempo_normal (ns)],3)</f>
        <v>8361.5</v>
      </c>
    </row>
    <row r="507" spans="2:32" x14ac:dyDescent="0.3">
      <c r="B507" s="19" t="s">
        <v>11</v>
      </c>
      <c r="C507" s="20">
        <f>ABS(C506-C505)</f>
        <v>1398.5</v>
      </c>
      <c r="D507" s="21">
        <f>ABS(D506-D505)</f>
        <v>1024.25</v>
      </c>
      <c r="E507" s="19" t="s">
        <v>11</v>
      </c>
      <c r="F507" s="22">
        <f t="shared" ref="F507:L507" si="1">ABS(F506-F505)</f>
        <v>1516.5</v>
      </c>
      <c r="G507" s="23">
        <f t="shared" si="1"/>
        <v>1595</v>
      </c>
      <c r="H507" s="19" t="s">
        <v>11</v>
      </c>
      <c r="I507" s="24">
        <f t="shared" si="1"/>
        <v>2274.75</v>
      </c>
      <c r="J507" s="21">
        <f t="shared" si="1"/>
        <v>2303.5</v>
      </c>
      <c r="K507" s="19" t="s">
        <v>11</v>
      </c>
      <c r="L507" s="22">
        <f t="shared" si="1"/>
        <v>2669.75</v>
      </c>
      <c r="M507" s="23">
        <f>ABS(M506-M505)</f>
        <v>2122.75</v>
      </c>
      <c r="N507" s="19" t="s">
        <v>11</v>
      </c>
      <c r="O507" s="24">
        <f>ABS(O506-O505)</f>
        <v>2649.5</v>
      </c>
      <c r="P507" s="21">
        <f>ABS(P506-P505)</f>
        <v>1919</v>
      </c>
      <c r="S507" s="25" t="s">
        <v>12</v>
      </c>
      <c r="T507" s="26" t="s">
        <v>13</v>
      </c>
      <c r="W507" s="25" t="s">
        <v>12</v>
      </c>
      <c r="X507" s="26" t="s">
        <v>13</v>
      </c>
    </row>
    <row r="508" spans="2:32" x14ac:dyDescent="0.3">
      <c r="B508" s="19" t="s">
        <v>14</v>
      </c>
      <c r="C508" s="20">
        <f>C506+(C507*1.5)</f>
        <v>6486.75</v>
      </c>
      <c r="D508" s="21">
        <f>D506+(D507*1.5)</f>
        <v>3733.375</v>
      </c>
      <c r="E508" s="19" t="s">
        <v>14</v>
      </c>
      <c r="F508" s="22">
        <f t="shared" ref="F508:P508" si="2">F506+(F507*1.5)</f>
        <v>8018</v>
      </c>
      <c r="G508" s="23">
        <f t="shared" si="2"/>
        <v>6004.25</v>
      </c>
      <c r="H508" s="19" t="s">
        <v>14</v>
      </c>
      <c r="I508" s="24">
        <f t="shared" si="2"/>
        <v>12800.375</v>
      </c>
      <c r="J508" s="21">
        <f t="shared" si="2"/>
        <v>10242.5</v>
      </c>
      <c r="K508" s="19" t="s">
        <v>14</v>
      </c>
      <c r="L508" s="22">
        <f t="shared" si="2"/>
        <v>16740.125</v>
      </c>
      <c r="M508" s="23">
        <f t="shared" si="2"/>
        <v>11888.375</v>
      </c>
      <c r="N508" s="19" t="s">
        <v>14</v>
      </c>
      <c r="O508" s="24">
        <f t="shared" si="2"/>
        <v>16710.25</v>
      </c>
      <c r="P508" s="21">
        <f t="shared" si="2"/>
        <v>11240</v>
      </c>
      <c r="R508" s="16" t="s">
        <v>1</v>
      </c>
      <c r="S508" s="27">
        <f>AVERAGE(Tabla19[Tiempo_lineal (ns)])</f>
        <v>3867.6959999999999</v>
      </c>
      <c r="T508" s="28">
        <f>AVERAGE(Tabla19[Tiempo_normal (ns)])</f>
        <v>1795.69</v>
      </c>
      <c r="V508" s="16" t="s">
        <v>1</v>
      </c>
      <c r="W508" s="17">
        <v>8</v>
      </c>
      <c r="X508" s="17">
        <v>17</v>
      </c>
    </row>
    <row r="509" spans="2:32" x14ac:dyDescent="0.3">
      <c r="B509" s="29" t="s">
        <v>15</v>
      </c>
      <c r="C509" s="30">
        <f>C505-(C507*1.5)</f>
        <v>892.75</v>
      </c>
      <c r="D509" s="31">
        <f>D505-(D507*1.5)</f>
        <v>-363.625</v>
      </c>
      <c r="E509" s="29" t="s">
        <v>15</v>
      </c>
      <c r="F509" s="32">
        <f t="shared" ref="F509:P509" si="3">F505-(F507*1.5)</f>
        <v>1952</v>
      </c>
      <c r="G509" s="33">
        <f t="shared" si="3"/>
        <v>-375.75</v>
      </c>
      <c r="H509" s="29" t="s">
        <v>15</v>
      </c>
      <c r="I509" s="34">
        <f t="shared" si="3"/>
        <v>3701.375</v>
      </c>
      <c r="J509" s="31">
        <f t="shared" si="3"/>
        <v>1028.5</v>
      </c>
      <c r="K509" s="29" t="s">
        <v>15</v>
      </c>
      <c r="L509" s="32">
        <f t="shared" si="3"/>
        <v>6061.125</v>
      </c>
      <c r="M509" s="33">
        <f t="shared" si="3"/>
        <v>3397.375</v>
      </c>
      <c r="N509" s="29" t="s">
        <v>15</v>
      </c>
      <c r="O509" s="34">
        <f t="shared" si="3"/>
        <v>6112.25</v>
      </c>
      <c r="P509" s="31">
        <f t="shared" si="3"/>
        <v>3564</v>
      </c>
      <c r="R509" s="16" t="s">
        <v>2</v>
      </c>
      <c r="S509" s="17">
        <f>AVERAGE(Tabla310[Tiempo_lineal (ns)])</f>
        <v>6002.4660000000003</v>
      </c>
      <c r="T509" s="18">
        <f>AVERAGE(Tabla310[Tiempo_normal (ns)])</f>
        <v>2995.808</v>
      </c>
      <c r="V509" s="16" t="s">
        <v>2</v>
      </c>
      <c r="W509" s="17">
        <v>44</v>
      </c>
      <c r="X509" s="18">
        <v>17</v>
      </c>
    </row>
    <row r="510" spans="2:32" x14ac:dyDescent="0.3">
      <c r="R510" s="16" t="s">
        <v>2</v>
      </c>
      <c r="S510" s="27">
        <f>AVERAGE(Tabla411[Tiempo_lineal (ns)])</f>
        <v>8933.5159999999996</v>
      </c>
      <c r="T510" s="28">
        <f>AVERAGE(Tabla411[Tiempo_normal (ns)])</f>
        <v>6322.9979999999996</v>
      </c>
      <c r="V510" s="16" t="s">
        <v>2</v>
      </c>
      <c r="W510" s="27">
        <v>27</v>
      </c>
      <c r="X510" s="28">
        <v>24</v>
      </c>
    </row>
    <row r="511" spans="2:32" x14ac:dyDescent="0.3">
      <c r="B511" s="16" t="s">
        <v>16</v>
      </c>
      <c r="C511" s="27">
        <f>AVERAGE(Tabla19[Tiempo_lineal (ns)])</f>
        <v>3867.6959999999999</v>
      </c>
      <c r="D511" s="28">
        <f>AVERAGE(Tabla19[Tiempo_normal (ns)])</f>
        <v>1795.69</v>
      </c>
      <c r="E511" s="16" t="s">
        <v>16</v>
      </c>
      <c r="F511" s="17">
        <f>AVERAGE(Tabla310[Tiempo_lineal (ns)])</f>
        <v>6002.4660000000003</v>
      </c>
      <c r="G511" s="18">
        <f>AVERAGE(Tabla310[Tiempo_normal (ns)])</f>
        <v>2995.808</v>
      </c>
      <c r="H511" s="16" t="s">
        <v>16</v>
      </c>
      <c r="I511" s="27">
        <f>AVERAGE(Tabla411[Tiempo_lineal (ns)])</f>
        <v>8933.5159999999996</v>
      </c>
      <c r="J511" s="28">
        <f>AVERAGE(Tabla411[Tiempo_normal (ns)])</f>
        <v>6322.9979999999996</v>
      </c>
      <c r="K511" s="16" t="s">
        <v>16</v>
      </c>
      <c r="L511" s="17">
        <f>AVERAGE(Tabla512[Tiempo_lineal (ns)])</f>
        <v>12297.5</v>
      </c>
      <c r="M511" s="18">
        <f>AVERAGE(Tabla512[Tiempo_normal (ns)])</f>
        <v>8295.5059999999994</v>
      </c>
      <c r="N511" s="16" t="s">
        <v>16</v>
      </c>
      <c r="O511" s="27">
        <f>AVERAGE(Tabla613[Tiempo_lineal (ns)])</f>
        <v>12832.147999999999</v>
      </c>
      <c r="P511" s="28">
        <f>AVERAGE(Tabla613[Tiempo_normal (ns)])</f>
        <v>8067.9979999999996</v>
      </c>
      <c r="R511" s="16" t="s">
        <v>3</v>
      </c>
      <c r="S511" s="17">
        <f>AVERAGE(Tabla512[Tiempo_lineal (ns)])</f>
        <v>12297.5</v>
      </c>
      <c r="T511" s="18">
        <f>AVERAGE(Tabla512[Tiempo_normal (ns)])</f>
        <v>8295.5059999999994</v>
      </c>
      <c r="V511" s="16" t="s">
        <v>3</v>
      </c>
      <c r="W511" s="17">
        <v>33</v>
      </c>
      <c r="X511" s="18">
        <v>29</v>
      </c>
    </row>
    <row r="512" spans="2:32" x14ac:dyDescent="0.3">
      <c r="R512" s="16" t="s">
        <v>4</v>
      </c>
      <c r="S512" s="27">
        <f>AVERAGE(Tabla613[Tiempo_lineal (ns)])</f>
        <v>12832.147999999999</v>
      </c>
      <c r="T512" s="28">
        <f>AVERAGE(Tabla613[Tiempo_normal (ns)])</f>
        <v>8067.9979999999996</v>
      </c>
      <c r="V512" s="16" t="s">
        <v>4</v>
      </c>
      <c r="W512" s="27">
        <v>33</v>
      </c>
      <c r="X512" s="28">
        <v>30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Busqueda Codificada</vt:lpstr>
      <vt:lpstr>Calculo_Frecuencias</vt:lpstr>
      <vt:lpstr>Tiempo_Creacion_Codigos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Atencio A.</dc:creator>
  <cp:lastModifiedBy>Renato Atencio A.</cp:lastModifiedBy>
  <dcterms:created xsi:type="dcterms:W3CDTF">2024-07-07T04:23:14Z</dcterms:created>
  <dcterms:modified xsi:type="dcterms:W3CDTF">2024-07-07T04:45:50Z</dcterms:modified>
</cp:coreProperties>
</file>