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4_Excel\"/>
    </mc:Choice>
  </mc:AlternateContent>
  <xr:revisionPtr revIDLastSave="0" documentId="13_ncr:1_{99C93A61-289B-446D-B0AD-0599ED0A65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N180" i="2" s="1"/>
  <c r="O181" i="2"/>
  <c r="O182" i="2"/>
  <c r="D19" i="3" l="1" a="1"/>
  <c r="D19" i="3" s="1"/>
  <c r="E23" i="3"/>
  <c r="D20" i="3" l="1" a="1"/>
  <c r="D20" i="3" s="1"/>
  <c r="O3" i="2"/>
  <c r="N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N46" i="2" s="1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N58" i="2" s="1"/>
  <c r="O59" i="2"/>
  <c r="N59" i="2" s="1"/>
  <c r="O60" i="2"/>
  <c r="N60" i="2" s="1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N71" i="2" s="1"/>
  <c r="O72" i="2"/>
  <c r="N72" i="2" s="1"/>
  <c r="O73" i="2"/>
  <c r="N73" i="2" s="1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N95" i="2" s="1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N104" i="2" s="1"/>
  <c r="O105" i="2"/>
  <c r="N105" i="2" s="1"/>
  <c r="O106" i="2"/>
  <c r="N106" i="2" s="1"/>
  <c r="O107" i="2"/>
  <c r="N107" i="2" s="1"/>
  <c r="O108" i="2"/>
  <c r="N108" i="2" s="1"/>
  <c r="O109" i="2"/>
  <c r="N109" i="2" s="1"/>
  <c r="O110" i="2"/>
  <c r="N110" i="2" s="1"/>
  <c r="O111" i="2"/>
  <c r="N111" i="2" s="1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N126" i="2" s="1"/>
  <c r="O127" i="2"/>
  <c r="N127" i="2" s="1"/>
  <c r="O128" i="2"/>
  <c r="N128" i="2" s="1"/>
  <c r="O129" i="2"/>
  <c r="N129" i="2" s="1"/>
  <c r="O130" i="2"/>
  <c r="N130" i="2" s="1"/>
  <c r="O131" i="2"/>
  <c r="N131" i="2" s="1"/>
  <c r="O132" i="2"/>
  <c r="N132" i="2" s="1"/>
  <c r="O133" i="2"/>
  <c r="N133" i="2" s="1"/>
  <c r="O134" i="2"/>
  <c r="N134" i="2" s="1"/>
  <c r="O135" i="2"/>
  <c r="N135" i="2" s="1"/>
  <c r="O136" i="2"/>
  <c r="N136" i="2" s="1"/>
  <c r="O137" i="2"/>
  <c r="N137" i="2" s="1"/>
  <c r="O138" i="2"/>
  <c r="N138" i="2" s="1"/>
  <c r="O139" i="2"/>
  <c r="N139" i="2" s="1"/>
  <c r="O140" i="2"/>
  <c r="N140" i="2" s="1"/>
  <c r="O141" i="2"/>
  <c r="N141" i="2" s="1"/>
  <c r="O142" i="2"/>
  <c r="N142" i="2" s="1"/>
  <c r="O143" i="2"/>
  <c r="N143" i="2" s="1"/>
  <c r="O144" i="2"/>
  <c r="N144" i="2" s="1"/>
  <c r="O145" i="2"/>
  <c r="N145" i="2" s="1"/>
  <c r="O146" i="2"/>
  <c r="N146" i="2" s="1"/>
  <c r="O147" i="2"/>
  <c r="O148" i="2"/>
  <c r="O149" i="2"/>
  <c r="O150" i="2"/>
  <c r="O151" i="2"/>
  <c r="N151" i="2" s="1"/>
  <c r="O152" i="2"/>
  <c r="N152" i="2" s="1"/>
  <c r="O153" i="2"/>
  <c r="O154" i="2"/>
  <c r="N154" i="2" s="1"/>
  <c r="O155" i="2"/>
  <c r="N155" i="2" s="1"/>
  <c r="O156" i="2"/>
  <c r="N156" i="2" s="1"/>
  <c r="O157" i="2"/>
  <c r="N157" i="2" s="1"/>
  <c r="O158" i="2"/>
  <c r="N158" i="2" s="1"/>
  <c r="O159" i="2"/>
  <c r="N159" i="2" s="1"/>
  <c r="O160" i="2"/>
  <c r="N160" i="2" s="1"/>
  <c r="O161" i="2"/>
  <c r="N161" i="2" s="1"/>
  <c r="O162" i="2"/>
  <c r="N162" i="2" s="1"/>
  <c r="O163" i="2"/>
  <c r="N163" i="2" s="1"/>
  <c r="O164" i="2"/>
  <c r="N164" i="2" s="1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N172" i="2" s="1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N186" i="2" s="1"/>
  <c r="O187" i="2"/>
  <c r="N187" i="2" s="1"/>
  <c r="O188" i="2"/>
  <c r="N188" i="2" s="1"/>
  <c r="O189" i="2"/>
  <c r="N189" i="2" s="1"/>
  <c r="O190" i="2"/>
  <c r="N190" i="2" s="1"/>
  <c r="O191" i="2"/>
  <c r="N191" i="2" s="1"/>
  <c r="O192" i="2"/>
  <c r="N192" i="2" s="1"/>
  <c r="O193" i="2"/>
  <c r="N193" i="2" s="1"/>
  <c r="K19" i="4"/>
  <c r="O1" i="2"/>
  <c r="N147" i="2" l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92" i="2"/>
  <c r="N93" i="2" s="1"/>
  <c r="N94" i="2" s="1"/>
  <c r="N153" i="2"/>
  <c r="N148" i="2"/>
  <c r="N149" i="2" s="1"/>
  <c r="N45" i="2"/>
  <c r="N150" i="2"/>
  <c r="N56" i="2"/>
  <c r="N47" i="2"/>
  <c r="N48" i="2" s="1"/>
  <c r="N49" i="2" s="1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s="1"/>
  <c r="D39" i="3" s="1"/>
  <c r="D41" i="3" s="1"/>
  <c r="D7" i="4" l="1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<sst xmlns="http://schemas.openxmlformats.org/spreadsheetml/2006/main" count="1201" uniqueCount="628">
  <si>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</si>
  <si>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</si>
  <si>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</si>
  <si>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</si>
  <si>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</si>
  <si>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</si>
  <si>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</si>
  <si>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</si>
  <si>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</si>
  <si>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</si>
  <si>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</si>
  <si>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</si>
  <si>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</si>
  <si>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</si>
  <si>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</si>
  <si>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</si>
  <si>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</si>
  <si>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</si>
  <si>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</si>
  <si>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</si>
  <si>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</si>
  <si>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</si>
  <si>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</si>
  <si>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</si>
  <si>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</si>
  <si>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</si>
  <si>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</si>
  <si>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</si>
  <si>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</si>
  <si>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</si>
  <si>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</si>
  <si>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</si>
  <si>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</si>
  <si>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</si>
  <si>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</si>
  <si>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</si>
  <si>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</si>
  <si>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</si>
  <si>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</si>
  <si>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</si>
  <si>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</si>
  <si>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</si>
  <si>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</si>
  <si>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</si>
  <si>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</si>
  <si>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</si>
  <si>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</si>
  <si>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</si>
  <si>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</si>
  <si>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</si>
  <si>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</si>
  <si>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</si>
  <si>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</si>
  <si>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</si>
  <si>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</si>
  <si>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</si>
  <si>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</si>
  <si>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</si>
  <si>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</si>
  <si>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</si>
  <si>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</si>
  <si>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</si>
  <si>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</si>
  <si>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</si>
  <si>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</si>
  <si>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</si>
  <si>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</si>
  <si>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</si>
  <si>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</si>
  <si>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</si>
  <si>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</si>
  <si>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</si>
  <si>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</si>
  <si>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</si>
  <si>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</si>
  <si>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</si>
  <si>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</si>
  <si>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</si>
  <si>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</si>
  <si>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</si>
  <si>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</si>
  <si>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</si>
  <si>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</si>
  <si>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</si>
  <si>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</si>
  <si>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</si>
  <si>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</si>
  <si>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</si>
  <si>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</si>
  <si>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</si>
  <si>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</si>
  <si>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</si>
  <si>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</si>
  <si>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</si>
  <si>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</si>
  <si>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</si>
  <si>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</si>
  <si>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</si>
  <si>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</si>
  <si>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</si>
  <si>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</si>
  <si>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</si>
  <si>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</si>
  <si>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</si>
  <si>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</si>
  <si>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</si>
  <si>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</si>
  <si>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</si>
  <si>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</si>
  <si>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</si>
  <si>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</si>
  <si>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</si>
  <si>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</si>
  <si>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</si>
  <si>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</si>
  <si>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</si>
  <si>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</si>
  <si>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</si>
  <si>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</si>
  <si>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</si>
  <si>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</si>
  <si>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</si>
  <si>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</si>
  <si>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</si>
  <si>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</si>
  <si>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</si>
  <si>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</si>
  <si>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</si>
  <si>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</si>
  <si>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</si>
  <si>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</si>
  <si>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</si>
  <si>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</si>
  <si>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</si>
  <si>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</si>
  <si>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</si>
  <si>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</si>
  <si>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</si>
  <si>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</si>
  <si>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</si>
  <si>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</si>
  <si>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</si>
  <si>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</si>
  <si>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</si>
  <si>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</si>
  <si>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</si>
  <si>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</si>
  <si>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</si>
  <si>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</si>
  <si>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</si>
  <si>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</si>
  <si>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</si>
  <si>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</si>
  <si>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</si>
  <si>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</si>
  <si>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</si>
  <si>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</si>
  <si>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</si>
  <si>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</si>
  <si>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</si>
  <si>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</si>
  <si>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</si>
  <si>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</si>
  <si>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</si>
  <si>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</si>
  <si>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</si>
  <si>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</si>
  <si>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</si>
  <si>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Орон сууцны зээлийн урьдчилгаанд тавих</t>
  </si>
  <si>
    <t>Санхүүгийн түшиг зээл</t>
  </si>
  <si>
    <t>Шуурхай зээл</t>
  </si>
  <si>
    <t>Бусад зээл /&gt;80 м.кв/</t>
  </si>
  <si>
    <t>Бусад зээл /&lt;=80 м.кв/</t>
  </si>
  <si>
    <t>Орон сууц худалдан авах зээл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</si>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</sst>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topLeftCell="A3" zoomScale="130" zoomScaleNormal="130" workbookViewId="0">
      <selection activeCell="F19" sqref="F19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429</v>
      </c>
      <c r="C2" s="87"/>
      <c r="D2" s="87"/>
      <c r="E2" s="6"/>
    </row>
    <row r="3" spans="1:5" s="7" customFormat="1" x14ac:dyDescent="0.25">
      <c r="A3" s="6"/>
      <c r="B3" s="87" t="s">
        <v>430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169</v>
      </c>
      <c r="E8" s="6">
        <f>+VLOOKUP($D$8,'3'!$G$2:$H$7,2,FALSE)</f>
        <v>0.5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203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13</v>
      </c>
      <c r="E15" s="6"/>
    </row>
    <row r="16" spans="1:5" s="7" customFormat="1" x14ac:dyDescent="0.25">
      <c r="A16" s="43">
        <f t="shared" si="0"/>
        <v>7</v>
      </c>
      <c r="B16" s="84" t="s">
        <v>200</v>
      </c>
      <c r="C16" s="85"/>
      <c r="D16" s="54">
        <v>3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 t="s">
        <v>433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e" cm="1">
        <f t="array" ref="D18">INDEX('2'!F:F, MATCH(1, ('2'!B:B=$D$15) * ('2'!C:C=$D$16) * ('2'!D:D=$D$17), 0))</f>
        <v>#N/A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t="e" cm="1">
        <f t="array" ref="D19">INDEX('2'!I:I, MATCH(1, ('2'!B:B=$D$15) * ('2'!C:C=$D$16) * ('2'!D:D=$D$17), 0))</f>
        <v>#N/A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t="e" cm="1">
        <f t="array" ref="D20">INDEX('2'!$H:$H, MATCH(1, ('2'!B:B=$D$15) * ('2'!C:C=$D$16) * ('2'!D:D=$D$17), 0))</f>
        <v>#N/A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3</v>
      </c>
      <c r="E21" s="6" t="e">
        <f>IF($D$21=1,"0.95",IF($D$21=$D$20,"0.95",IF($D$21='3'!$L$1,"0.4",IF($D$21='3'!$L$2,"0.5",IF($D$21='3'!$L$3,0.75,IF($D$21='3'!$L$4,0.5,IF($D$21&gt;$D$20,"0","1")))))))</f>
        <v>#N/A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49</v>
      </c>
      <c r="E22" s="14" t="e">
        <f>+IF($D$19&gt;2000,IF($D$22&gt;160,0.8,IF($D$22&gt;80,0.9,1)),1)</f>
        <v>#N/A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0</v>
      </c>
      <c r="F23" s="11"/>
    </row>
    <row r="24" spans="1:6" s="7" customFormat="1" x14ac:dyDescent="0.25">
      <c r="A24" s="43">
        <f t="shared" si="0"/>
        <v>15</v>
      </c>
      <c r="B24" s="84" t="s">
        <v>178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195</v>
      </c>
      <c r="D26" s="55" t="s">
        <v>199</v>
      </c>
      <c r="E26" s="6">
        <f>+VLOOKUP($D$26,'3'!$S$2:$T$7,2,FALSE)</f>
        <v>0.5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 t="e">
        <f>+E36</f>
        <v>#N/A</v>
      </c>
      <c r="E36" s="41" t="e">
        <f>+E9*E10*E21*E22*E23*E27*E28*E29*E25*E26*E24*E30*E31*E32*E33</f>
        <v>#N/A</v>
      </c>
      <c r="F36" s="18"/>
    </row>
    <row r="37" spans="1:6" s="7" customFormat="1" x14ac:dyDescent="0.25">
      <c r="A37" s="47">
        <v>18</v>
      </c>
      <c r="B37" s="81" t="s">
        <v>176</v>
      </c>
      <c r="C37" s="81"/>
      <c r="D37" s="49" t="e">
        <f>IF(D19&lt;2000,IF(D23=2,1,IF(D23=3,1.25,IF(D23=4,1.35,IF(D23=1,0.75,""))))*D36,D22*D36)</f>
        <v>#N/A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174</v>
      </c>
      <c r="C38" s="81"/>
      <c r="D38" s="52">
        <f>+E8</f>
        <v>0.5</v>
      </c>
      <c r="E38" s="15"/>
    </row>
    <row r="39" spans="1:6" s="7" customFormat="1" x14ac:dyDescent="0.25">
      <c r="A39" s="47">
        <f t="shared" si="1"/>
        <v>20</v>
      </c>
      <c r="B39" s="81" t="s">
        <v>175</v>
      </c>
      <c r="C39" s="81"/>
      <c r="D39" s="49" t="e">
        <f>+D37*D38</f>
        <v>#N/A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 t="e">
        <f>+D39*D40</f>
        <v>#N/A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177</v>
      </c>
      <c r="C47" s="80"/>
      <c r="D47" s="59">
        <f ca="1">+TODAY()</f>
        <v>45834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201</v>
      </c>
    </row>
    <row r="51" spans="1:5" x14ac:dyDescent="0.2">
      <c r="B51" s="12" t="s">
        <v>202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'3'!$G$4:$G$7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zoomScale="115" zoomScaleNormal="115" workbookViewId="0">
      <pane xSplit="2" ySplit="1" topLeftCell="C2" activePane="bottomRight" state="frozen"/>
      <selection activeCell="E2" sqref="E2"/>
      <selection pane="topRight" activeCell="E2" sqref="E2"/>
      <selection pane="bottomLeft" activeCell="E2" sqref="E2"/>
      <selection pane="bottomRight" activeCell="F2" sqref="F2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427</v>
      </c>
      <c r="M2" s="71" t="s">
        <v>428</v>
      </c>
      <c r="N2" s="68" t="s">
        <v>24</v>
      </c>
      <c r="O2" s="68" t="s">
        <v>18</v>
      </c>
      <c r="P2" s="68" t="s">
        <v>622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205</v>
      </c>
      <c r="G3" s="21" t="s">
        <v>43</v>
      </c>
      <c r="H3" s="72">
        <v>26</v>
      </c>
      <c r="I3" s="72">
        <v>2023</v>
      </c>
      <c r="J3" s="21" t="s">
        <v>219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0</v>
      </c>
      <c r="O3" s="24" t="str">
        <f>+IF(B3='1'!$D$15,IF(C3='1'!$D$16, '2'!D3,""),"")</f>
        <v/>
      </c>
      <c r="P3" s="21" t="s">
        <v>435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251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 t="shared" ref="N4:N35" si="0">+IF(O4="",0,N3+1)</f>
        <v>0</v>
      </c>
      <c r="O4" s="24" t="str">
        <f>+IF(B4='1'!$D$15,IF(C4='1'!$D$16, '2'!D4,""),"")</f>
        <v/>
      </c>
      <c r="P4" s="21" t="s">
        <v>436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394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si="0"/>
        <v>0</v>
      </c>
      <c r="O5" s="24" t="str">
        <f>+IF(B5='1'!$D$15,IF(C5='1'!$D$16, '2'!D5,""),"")</f>
        <v/>
      </c>
      <c r="P5" s="21" t="s">
        <v>437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395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0</v>
      </c>
      <c r="O6" s="24" t="str">
        <f>+IF(B6='1'!$D$15,IF(C6='1'!$D$16, '2'!D6,""),"")</f>
        <v/>
      </c>
      <c r="P6" s="21" t="s">
        <v>438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252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0</v>
      </c>
      <c r="O7" s="24" t="str">
        <f>+IF(B7='1'!$D$15,IF(C7='1'!$D$16, '2'!D7,""),"")</f>
        <v/>
      </c>
      <c r="P7" s="21" t="s">
        <v>439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396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0</v>
      </c>
      <c r="O8" s="24" t="str">
        <f>+IF(B8='1'!$D$15,IF(C8='1'!$D$16, '2'!D8,""),"")</f>
        <v/>
      </c>
      <c r="P8" s="69" t="s">
        <v>440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397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0</v>
      </c>
      <c r="O9" s="24" t="str">
        <f>+IF(B9='1'!$D$15,IF(C9='1'!$D$16, '2'!D9,""),"")</f>
        <v/>
      </c>
      <c r="P9" s="21" t="s">
        <v>441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398</v>
      </c>
      <c r="G10" s="21" t="s">
        <v>43</v>
      </c>
      <c r="H10" s="72">
        <v>22</v>
      </c>
      <c r="I10" s="72">
        <v>2017</v>
      </c>
      <c r="J10" s="21" t="s">
        <v>434</v>
      </c>
      <c r="K10" s="74">
        <v>6000000</v>
      </c>
      <c r="L10" s="21">
        <v>47.914150999999997</v>
      </c>
      <c r="M10" s="21">
        <v>106.914524</v>
      </c>
      <c r="N10" s="24">
        <f t="shared" si="0"/>
        <v>0</v>
      </c>
      <c r="O10" s="24" t="str">
        <f>+IF(B10='1'!$D$15,IF(C10='1'!$D$16, '2'!D10,""),"")</f>
        <v/>
      </c>
      <c r="P10" s="21" t="s">
        <v>442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206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0</v>
      </c>
      <c r="O11" s="24" t="str">
        <f>+IF(B11='1'!$D$15,IF(C11='1'!$D$16, '2'!D11,""),"")</f>
        <v/>
      </c>
      <c r="P11" s="21" t="s">
        <v>443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220</v>
      </c>
      <c r="G12" s="21" t="s">
        <v>43</v>
      </c>
      <c r="H12" s="72">
        <v>6</v>
      </c>
      <c r="I12" s="72" t="s">
        <v>206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0</v>
      </c>
      <c r="O12" s="24" t="str">
        <f>+IF(B12='1'!$D$15,IF(C12='1'!$D$16, '2'!D12,""),"")</f>
        <v/>
      </c>
      <c r="P12" s="21" t="s">
        <v>444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399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0</v>
      </c>
      <c r="O13" s="24" t="str">
        <f>+IF(B13='1'!$D$15,IF(C13='1'!$D$16, '2'!D13,""),"")</f>
        <v/>
      </c>
      <c r="P13" s="21" t="s">
        <v>445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223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0</v>
      </c>
      <c r="O14" s="24" t="str">
        <f>+IF(B14='1'!$D$15,IF(C14='1'!$D$16, '2'!D14,""),"")</f>
        <v/>
      </c>
      <c r="P14" s="21" t="s">
        <v>446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400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0</v>
      </c>
      <c r="O15" s="24" t="str">
        <f>+IF(B15='1'!$D$15,IF(C15='1'!$D$16, '2'!D15,""),"")</f>
        <v/>
      </c>
      <c r="P15" s="21" t="s">
        <v>447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222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9628200</v>
      </c>
      <c r="L16" s="21">
        <v>47.913314999999997</v>
      </c>
      <c r="M16" s="21">
        <v>106.918374</v>
      </c>
      <c r="N16" s="24">
        <f t="shared" si="0"/>
        <v>0</v>
      </c>
      <c r="O16" s="24" t="str">
        <f>+IF(B16='1'!$D$15,IF(C16='1'!$D$16, '2'!D16,""),"")</f>
        <v/>
      </c>
      <c r="P16" s="21" t="s">
        <v>448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221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0</v>
      </c>
      <c r="O17" s="24" t="str">
        <f>+IF(B17='1'!$D$15,IF(C17='1'!$D$16, '2'!D17,""),"")</f>
        <v/>
      </c>
      <c r="P17" s="21" t="s">
        <v>449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224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0</v>
      </c>
      <c r="O18" s="24" t="str">
        <f>+IF(B18='1'!$D$15,IF(C18='1'!$D$16, '2'!D18,""),"")</f>
        <v/>
      </c>
      <c r="P18" s="21" t="s">
        <v>450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225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0</v>
      </c>
      <c r="O19" s="24" t="str">
        <f>+IF(B19='1'!$D$15,IF(C19='1'!$D$16, '2'!D19,""),"")</f>
        <v/>
      </c>
      <c r="P19" s="21" t="s">
        <v>451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226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0</v>
      </c>
      <c r="O20" s="24" t="str">
        <f>+IF(B20='1'!$D$15,IF(C20='1'!$D$16, '2'!D20,""),"")</f>
        <v/>
      </c>
      <c r="P20" s="21" t="s">
        <v>452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227</v>
      </c>
      <c r="G21" s="21" t="s">
        <v>43</v>
      </c>
      <c r="H21" s="72">
        <v>14</v>
      </c>
      <c r="I21" s="72">
        <v>2016</v>
      </c>
      <c r="J21" s="21" t="s">
        <v>228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0</v>
      </c>
      <c r="O21" s="24" t="str">
        <f>+IF(B21='1'!$D$15,IF(C21='1'!$D$16, '2'!D21,""),"")</f>
        <v/>
      </c>
      <c r="P21" s="21" t="s">
        <v>453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229</v>
      </c>
      <c r="G22" s="21" t="s">
        <v>43</v>
      </c>
      <c r="H22" s="72">
        <v>16</v>
      </c>
      <c r="I22" s="72">
        <v>2019</v>
      </c>
      <c r="J22" s="21" t="s">
        <v>228</v>
      </c>
      <c r="K22" s="74">
        <v>9585000</v>
      </c>
      <c r="L22" s="21">
        <v>47.915747000000003</v>
      </c>
      <c r="M22" s="21">
        <v>106.91908100000001</v>
      </c>
      <c r="N22" s="24">
        <f t="shared" si="0"/>
        <v>0</v>
      </c>
      <c r="O22" s="24" t="str">
        <f>+IF(B22='1'!$D$15,IF(C22='1'!$D$16, '2'!D22,""),"")</f>
        <v/>
      </c>
      <c r="P22" s="21" t="s">
        <v>454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228</v>
      </c>
      <c r="K23" s="74">
        <v>9585000</v>
      </c>
      <c r="L23" s="21">
        <v>47.915731999999998</v>
      </c>
      <c r="M23" s="21">
        <v>106.919454</v>
      </c>
      <c r="N23" s="24">
        <f t="shared" si="0"/>
        <v>0</v>
      </c>
      <c r="O23" s="24" t="str">
        <f>+IF(B23='1'!$D$15,IF(C23='1'!$D$16, '2'!D23,""),"")</f>
        <v/>
      </c>
      <c r="P23" s="21" t="s">
        <v>455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230</v>
      </c>
      <c r="G24" s="21" t="s">
        <v>43</v>
      </c>
      <c r="H24" s="72">
        <v>21</v>
      </c>
      <c r="I24" s="72">
        <v>2011</v>
      </c>
      <c r="J24" s="21" t="s">
        <v>228</v>
      </c>
      <c r="K24" s="74">
        <v>9585000</v>
      </c>
      <c r="L24" s="21">
        <v>47.915970000000002</v>
      </c>
      <c r="M24" s="21">
        <v>106.919872</v>
      </c>
      <c r="N24" s="24">
        <f t="shared" si="0"/>
        <v>0</v>
      </c>
      <c r="O24" s="24" t="str">
        <f>+IF(B24='1'!$D$15,IF(C24='1'!$D$16, '2'!D24,""),"")</f>
        <v/>
      </c>
      <c r="P24" s="21" t="s">
        <v>456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231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0</v>
      </c>
      <c r="O25" s="24" t="str">
        <f>+IF(B25='1'!$D$15,IF(C25='1'!$D$16, '2'!D25,""),"")</f>
        <v/>
      </c>
      <c r="P25" s="21" t="s">
        <v>457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0</v>
      </c>
      <c r="O26" s="24" t="str">
        <f>+IF(B26='1'!$D$15,IF(C26='1'!$D$16, '2'!D26,""),"")</f>
        <v/>
      </c>
      <c r="P26" s="21" t="s">
        <v>458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232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0</v>
      </c>
      <c r="O27" s="24" t="str">
        <f>+IF(B27='1'!$D$15,IF(C27='1'!$D$16, '2'!D27,""),"")</f>
        <v/>
      </c>
      <c r="P27" s="21" t="s">
        <v>459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233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0</v>
      </c>
      <c r="O28" s="24" t="str">
        <f>+IF(B28='1'!$D$15,IF(C28='1'!$D$16, '2'!D28,""),"")</f>
        <v/>
      </c>
      <c r="P28" s="21" t="s">
        <v>460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234</v>
      </c>
      <c r="G29" s="21" t="s">
        <v>43</v>
      </c>
      <c r="H29" s="72">
        <v>14</v>
      </c>
      <c r="I29" s="72">
        <v>2015</v>
      </c>
      <c r="J29" s="21" t="s">
        <v>219</v>
      </c>
      <c r="K29" s="74">
        <v>10000000</v>
      </c>
      <c r="L29" s="21">
        <v>47.917209999999997</v>
      </c>
      <c r="M29" s="21">
        <v>106.922518</v>
      </c>
      <c r="N29" s="24">
        <f t="shared" si="0"/>
        <v>0</v>
      </c>
      <c r="O29" s="24" t="str">
        <f>+IF(B29='1'!$D$15,IF(C29='1'!$D$16, '2'!D29,""),"")</f>
        <v/>
      </c>
      <c r="P29" s="21" t="s">
        <v>461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235</v>
      </c>
      <c r="E30" s="21"/>
      <c r="F30" s="21" t="s">
        <v>204</v>
      </c>
      <c r="G30" s="21" t="s">
        <v>43</v>
      </c>
      <c r="H30" s="72">
        <v>9</v>
      </c>
      <c r="I30" s="72">
        <v>2006</v>
      </c>
      <c r="J30" s="21" t="s">
        <v>219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0</v>
      </c>
      <c r="O30" s="24" t="str">
        <f>+IF(B30='1'!$D$15,IF(C30='1'!$D$16, '2'!D30,""),"")</f>
        <v/>
      </c>
      <c r="P30" s="21" t="s">
        <v>462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236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0</v>
      </c>
      <c r="O31" s="24" t="str">
        <f>+IF(B31='1'!$D$15,IF(C31='1'!$D$16, '2'!D31,""),"")</f>
        <v/>
      </c>
      <c r="P31" s="21" t="s">
        <v>463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237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0</v>
      </c>
      <c r="O32" s="24" t="str">
        <f>+IF(B32='1'!$D$15,IF(C32='1'!$D$16, '2'!D32,""),"")</f>
        <v/>
      </c>
      <c r="P32" s="21" t="s">
        <v>464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238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0</v>
      </c>
      <c r="O33" s="24" t="str">
        <f>+IF(B33='1'!$D$15,IF(C33='1'!$D$16, '2'!D33,""),"")</f>
        <v/>
      </c>
      <c r="P33" s="21" t="s">
        <v>465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239</v>
      </c>
      <c r="G34" s="21" t="s">
        <v>43</v>
      </c>
      <c r="H34" s="72">
        <v>6</v>
      </c>
      <c r="I34" s="72">
        <v>2008</v>
      </c>
      <c r="J34" s="21" t="s">
        <v>219</v>
      </c>
      <c r="K34" s="74">
        <v>5000000</v>
      </c>
      <c r="L34" s="21">
        <v>47.917006000000001</v>
      </c>
      <c r="M34" s="21">
        <v>106.929186</v>
      </c>
      <c r="N34" s="24">
        <f t="shared" si="0"/>
        <v>0</v>
      </c>
      <c r="O34" s="24" t="str">
        <f>+IF(B34='1'!$D$15,IF(C34='1'!$D$16, '2'!D34,""),"")</f>
        <v/>
      </c>
      <c r="P34" s="21" t="s">
        <v>466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243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0</v>
      </c>
      <c r="O35" s="24" t="str">
        <f>+IF(B35='1'!$D$15,IF(C35='1'!$D$16, '2'!D35,""),"")</f>
        <v/>
      </c>
      <c r="P35" s="21" t="s">
        <v>467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241</v>
      </c>
      <c r="G36" s="21" t="s">
        <v>43</v>
      </c>
      <c r="H36" s="72">
        <v>10</v>
      </c>
      <c r="I36" s="72"/>
      <c r="J36" s="21" t="s">
        <v>242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0</v>
      </c>
      <c r="O36" s="24" t="str">
        <f>+IF(B36='1'!$D$15,IF(C36='1'!$D$16, '2'!D36,""),"")</f>
        <v/>
      </c>
      <c r="P36" s="21" t="s">
        <v>468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240</v>
      </c>
      <c r="G37" s="21" t="s">
        <v>43</v>
      </c>
      <c r="H37" s="72">
        <v>5</v>
      </c>
      <c r="I37" s="72">
        <v>2015</v>
      </c>
      <c r="J37" s="21" t="s">
        <v>242</v>
      </c>
      <c r="K37" s="74">
        <v>5000000</v>
      </c>
      <c r="L37" s="21">
        <v>47.916215999999999</v>
      </c>
      <c r="M37" s="21">
        <v>106.928658</v>
      </c>
      <c r="N37" s="24">
        <f t="shared" si="1"/>
        <v>0</v>
      </c>
      <c r="O37" s="24" t="str">
        <f>+IF(B37='1'!$D$15,IF(C37='1'!$D$16, '2'!D37,""),"")</f>
        <v/>
      </c>
      <c r="P37" s="21" t="s">
        <v>469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401</v>
      </c>
      <c r="G38" s="21" t="s">
        <v>43</v>
      </c>
      <c r="H38" s="72">
        <v>5</v>
      </c>
      <c r="I38" s="72">
        <v>2007</v>
      </c>
      <c r="J38" s="21" t="s">
        <v>242</v>
      </c>
      <c r="K38" s="74">
        <v>5000000</v>
      </c>
      <c r="L38" s="21">
        <v>47.915837000000003</v>
      </c>
      <c r="M38" s="21">
        <v>106.928089</v>
      </c>
      <c r="N38" s="24">
        <f t="shared" si="1"/>
        <v>0</v>
      </c>
      <c r="O38" s="24" t="str">
        <f>+IF(B38='1'!$D$15,IF(C38='1'!$D$16, '2'!D38,""),"")</f>
        <v/>
      </c>
      <c r="P38" s="21" t="s">
        <v>470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244</v>
      </c>
      <c r="G39" s="21" t="s">
        <v>43</v>
      </c>
      <c r="H39" s="72">
        <v>17</v>
      </c>
      <c r="I39" s="72">
        <v>2024</v>
      </c>
      <c r="J39" s="21" t="s">
        <v>245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0</v>
      </c>
      <c r="O39" s="24" t="str">
        <f>+IF(B39='1'!$D$15,IF(C39='1'!$D$16, '2'!D39,""),"")</f>
        <v/>
      </c>
      <c r="P39" s="21" t="s">
        <v>471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246</v>
      </c>
      <c r="G40" s="21" t="s">
        <v>43</v>
      </c>
      <c r="H40" s="72">
        <v>15</v>
      </c>
      <c r="I40" s="72">
        <v>2016</v>
      </c>
      <c r="J40" s="21" t="s">
        <v>247</v>
      </c>
      <c r="K40" s="74">
        <v>6600000</v>
      </c>
      <c r="L40" s="21">
        <v>47.913128</v>
      </c>
      <c r="M40" s="21">
        <v>106.929006</v>
      </c>
      <c r="N40" s="24">
        <f t="shared" si="1"/>
        <v>0</v>
      </c>
      <c r="O40" s="24" t="str">
        <f>+IF(B40='1'!$D$15,IF(C40='1'!$D$16, '2'!D40,""),"")</f>
        <v/>
      </c>
      <c r="P40" s="21" t="s">
        <v>472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248</v>
      </c>
      <c r="G41" s="21" t="s">
        <v>43</v>
      </c>
      <c r="H41" s="72">
        <v>12</v>
      </c>
      <c r="I41" s="72">
        <v>2014</v>
      </c>
      <c r="J41" s="21" t="s">
        <v>247</v>
      </c>
      <c r="K41" s="74">
        <v>6500000</v>
      </c>
      <c r="L41" s="21">
        <v>47.912433</v>
      </c>
      <c r="M41" s="21">
        <v>106.928484</v>
      </c>
      <c r="N41" s="24">
        <f t="shared" si="1"/>
        <v>0</v>
      </c>
      <c r="O41" s="24" t="str">
        <f>+IF(B41='1'!$D$15,IF(C41='1'!$D$16, '2'!D41,""),"")</f>
        <v/>
      </c>
      <c r="P41" s="21" t="s">
        <v>473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249</v>
      </c>
      <c r="G42" s="21" t="s">
        <v>43</v>
      </c>
      <c r="H42" s="72">
        <v>15</v>
      </c>
      <c r="I42" s="72">
        <v>2022</v>
      </c>
      <c r="J42" s="21" t="s">
        <v>242</v>
      </c>
      <c r="K42" s="74">
        <v>8000000</v>
      </c>
      <c r="L42" s="21">
        <v>47.911527999999997</v>
      </c>
      <c r="M42" s="21">
        <v>106.929616</v>
      </c>
      <c r="N42" s="24">
        <f t="shared" si="1"/>
        <v>0</v>
      </c>
      <c r="O42" s="24" t="str">
        <f>+IF(B42='1'!$D$15,IF(C42='1'!$D$16, '2'!D42,""),"")</f>
        <v/>
      </c>
      <c r="P42" s="21" t="s">
        <v>474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250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0</v>
      </c>
      <c r="O43" s="24" t="str">
        <f>+IF(B43='1'!$D$15,IF(C43='1'!$D$16, '2'!D43,""),"")</f>
        <v/>
      </c>
      <c r="P43" s="21" t="s">
        <v>475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421</v>
      </c>
      <c r="G44" s="21" t="s">
        <v>43</v>
      </c>
      <c r="H44" s="72">
        <v>15</v>
      </c>
      <c r="I44" s="72">
        <v>2013</v>
      </c>
      <c r="J44" s="21" t="s">
        <v>422</v>
      </c>
      <c r="K44" s="74">
        <v>6300000</v>
      </c>
      <c r="L44" s="21">
        <v>47.915956000000001</v>
      </c>
      <c r="M44" s="21">
        <v>106.927166</v>
      </c>
      <c r="N44" s="24">
        <f t="shared" si="1"/>
        <v>0</v>
      </c>
      <c r="O44" s="24" t="str">
        <f>+IF(B44='1'!$D$15,IF(C44='1'!$D$16, '2'!D44,""),"")</f>
        <v/>
      </c>
      <c r="P44" s="21" t="s">
        <v>476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253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477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253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478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255</v>
      </c>
      <c r="E47" s="21">
        <v>14251</v>
      </c>
      <c r="F47" s="21" t="s">
        <v>254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479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402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480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402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481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402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482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257</v>
      </c>
      <c r="E51" s="21">
        <v>14252</v>
      </c>
      <c r="F51" s="21" t="s">
        <v>256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483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261</v>
      </c>
      <c r="G52" s="21" t="s">
        <v>43</v>
      </c>
      <c r="H52" s="72">
        <v>14</v>
      </c>
      <c r="I52" s="72">
        <v>2021</v>
      </c>
      <c r="J52" s="21" t="s">
        <v>262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484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258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485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259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486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260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487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263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488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264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489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265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490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403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491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492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409</v>
      </c>
      <c r="G61" s="21" t="s">
        <v>43</v>
      </c>
      <c r="H61" s="72">
        <v>16</v>
      </c>
      <c r="I61" s="72">
        <v>2024</v>
      </c>
      <c r="J61" s="21" t="s">
        <v>410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493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266</v>
      </c>
      <c r="E62" s="21">
        <v>14193</v>
      </c>
      <c r="F62" s="21" t="s">
        <v>267</v>
      </c>
      <c r="G62" s="21" t="s">
        <v>43</v>
      </c>
      <c r="H62" s="72">
        <v>12</v>
      </c>
      <c r="I62" s="72">
        <v>2012</v>
      </c>
      <c r="J62" s="21" t="s">
        <v>268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494</v>
      </c>
    </row>
    <row r="63" spans="1:16" x14ac:dyDescent="0.2">
      <c r="A63" s="72">
        <v>60</v>
      </c>
      <c r="B63" s="21" t="s">
        <v>14</v>
      </c>
      <c r="C63" s="72">
        <v>6</v>
      </c>
      <c r="D63" s="24">
        <v>13</v>
      </c>
      <c r="E63" s="21"/>
      <c r="F63" s="21" t="s">
        <v>624</v>
      </c>
      <c r="G63" s="21" t="s">
        <v>43</v>
      </c>
      <c r="H63" s="72">
        <v>12</v>
      </c>
      <c r="I63" s="72">
        <v>2009</v>
      </c>
      <c r="J63" s="21" t="s">
        <v>410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625</v>
      </c>
    </row>
    <row r="64" spans="1:16" x14ac:dyDescent="0.2">
      <c r="A64" s="72">
        <v>61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215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495</v>
      </c>
    </row>
    <row r="65" spans="1:16" x14ac:dyDescent="0.2">
      <c r="A65" s="72">
        <v>62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216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496</v>
      </c>
    </row>
    <row r="66" spans="1:16" x14ac:dyDescent="0.2">
      <c r="A66" s="72">
        <v>63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217</v>
      </c>
      <c r="G66" s="21" t="s">
        <v>43</v>
      </c>
      <c r="H66" s="72">
        <v>16</v>
      </c>
      <c r="I66" s="72">
        <v>2009</v>
      </c>
      <c r="J66" s="21" t="s">
        <v>218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497</v>
      </c>
    </row>
    <row r="67" spans="1:16" x14ac:dyDescent="0.2">
      <c r="A67" s="72">
        <v>64</v>
      </c>
      <c r="B67" s="21" t="s">
        <v>14</v>
      </c>
      <c r="C67" s="72">
        <v>8</v>
      </c>
      <c r="D67" s="24">
        <v>15</v>
      </c>
      <c r="E67" s="21"/>
      <c r="F67" s="21" t="s">
        <v>269</v>
      </c>
      <c r="G67" s="21" t="s">
        <v>43</v>
      </c>
      <c r="H67" s="72">
        <v>5</v>
      </c>
      <c r="I67" s="72">
        <v>1996</v>
      </c>
      <c r="J67" s="21" t="s">
        <v>270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498</v>
      </c>
    </row>
    <row r="68" spans="1:16" x14ac:dyDescent="0.2">
      <c r="A68" s="72">
        <v>65</v>
      </c>
      <c r="B68" s="21" t="s">
        <v>14</v>
      </c>
      <c r="C68" s="72">
        <v>8</v>
      </c>
      <c r="D68" s="24"/>
      <c r="E68" s="21"/>
      <c r="F68" s="21" t="s">
        <v>271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499</v>
      </c>
    </row>
    <row r="69" spans="1:16" x14ac:dyDescent="0.2">
      <c r="A69" s="72">
        <v>66</v>
      </c>
      <c r="B69" s="21" t="s">
        <v>14</v>
      </c>
      <c r="C69" s="72">
        <v>8</v>
      </c>
      <c r="D69" s="24">
        <v>25</v>
      </c>
      <c r="E69" s="21"/>
      <c r="F69" s="21" t="s">
        <v>272</v>
      </c>
      <c r="G69" s="21" t="s">
        <v>43</v>
      </c>
      <c r="H69" s="72">
        <v>4</v>
      </c>
      <c r="I69" s="72">
        <v>1960</v>
      </c>
      <c r="J69" s="21" t="s">
        <v>270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500</v>
      </c>
    </row>
    <row r="70" spans="1:16" x14ac:dyDescent="0.2">
      <c r="A70" s="72">
        <v>67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270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501</v>
      </c>
    </row>
    <row r="71" spans="1:16" x14ac:dyDescent="0.2">
      <c r="A71" s="72">
        <v>68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273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502</v>
      </c>
    </row>
    <row r="72" spans="1:16" x14ac:dyDescent="0.2">
      <c r="A72" s="72">
        <v>69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404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503</v>
      </c>
    </row>
    <row r="73" spans="1:16" x14ac:dyDescent="0.2">
      <c r="A73" s="72">
        <v>70</v>
      </c>
      <c r="B73" s="21" t="s">
        <v>14</v>
      </c>
      <c r="C73" s="72">
        <v>8</v>
      </c>
      <c r="D73" s="24">
        <v>29</v>
      </c>
      <c r="E73" s="21"/>
      <c r="F73" s="21" t="s">
        <v>274</v>
      </c>
      <c r="G73" s="21" t="s">
        <v>43</v>
      </c>
      <c r="H73" s="72">
        <v>9</v>
      </c>
      <c r="I73" s="72">
        <v>2008</v>
      </c>
      <c r="J73" s="21" t="s">
        <v>270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504</v>
      </c>
    </row>
    <row r="74" spans="1:16" x14ac:dyDescent="0.2">
      <c r="A74" s="72">
        <v>71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405</v>
      </c>
      <c r="G74" s="21" t="s">
        <v>43</v>
      </c>
      <c r="H74" s="72">
        <v>9</v>
      </c>
      <c r="I74" s="72">
        <v>2009</v>
      </c>
      <c r="J74" s="21" t="s">
        <v>275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505</v>
      </c>
    </row>
    <row r="75" spans="1:16" x14ac:dyDescent="0.2">
      <c r="A75" s="72">
        <v>72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276</v>
      </c>
      <c r="G75" s="21" t="s">
        <v>43</v>
      </c>
      <c r="H75" s="72">
        <v>5</v>
      </c>
      <c r="I75" s="72">
        <v>2007</v>
      </c>
      <c r="J75" s="21" t="s">
        <v>275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504</v>
      </c>
    </row>
    <row r="76" spans="1:16" x14ac:dyDescent="0.2">
      <c r="A76" s="72">
        <v>73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277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506</v>
      </c>
    </row>
    <row r="77" spans="1:16" x14ac:dyDescent="0.2">
      <c r="A77" s="72">
        <v>74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420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507</v>
      </c>
    </row>
    <row r="78" spans="1:16" x14ac:dyDescent="0.2">
      <c r="A78" s="72">
        <v>75</v>
      </c>
      <c r="B78" s="21" t="s">
        <v>14</v>
      </c>
      <c r="C78" s="72">
        <v>8</v>
      </c>
      <c r="D78" s="24" t="s">
        <v>210</v>
      </c>
      <c r="E78" s="21">
        <v>14192</v>
      </c>
      <c r="F78" s="21" t="s">
        <v>420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507</v>
      </c>
    </row>
    <row r="79" spans="1:16" x14ac:dyDescent="0.2">
      <c r="A79" s="72">
        <v>76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508</v>
      </c>
    </row>
    <row r="80" spans="1:16" x14ac:dyDescent="0.2">
      <c r="A80" s="72">
        <v>77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278</v>
      </c>
      <c r="G80" s="21" t="s">
        <v>43</v>
      </c>
      <c r="H80" s="72">
        <v>12</v>
      </c>
      <c r="I80" s="72">
        <v>2017</v>
      </c>
      <c r="J80" s="21" t="s">
        <v>279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509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414</v>
      </c>
      <c r="G81" s="21" t="s">
        <v>43</v>
      </c>
      <c r="H81" s="72">
        <v>25</v>
      </c>
      <c r="I81" s="72">
        <v>2025</v>
      </c>
      <c r="J81" s="21" t="s">
        <v>415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510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280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511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281</v>
      </c>
      <c r="G83" s="21" t="s">
        <v>43</v>
      </c>
      <c r="H83" s="72">
        <v>16</v>
      </c>
      <c r="I83" s="72">
        <v>2017</v>
      </c>
      <c r="J83" s="21" t="s">
        <v>282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512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283</v>
      </c>
      <c r="G84" s="21" t="s">
        <v>43</v>
      </c>
      <c r="H84" s="72">
        <v>9</v>
      </c>
      <c r="I84" s="72">
        <v>2012</v>
      </c>
      <c r="J84" s="21" t="s">
        <v>282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513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285</v>
      </c>
      <c r="G85" s="21" t="s">
        <v>43</v>
      </c>
      <c r="H85" s="72">
        <v>9</v>
      </c>
      <c r="I85" s="72">
        <v>2021</v>
      </c>
      <c r="J85" s="21" t="s">
        <v>284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514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287</v>
      </c>
      <c r="E86" s="21">
        <v>14181</v>
      </c>
      <c r="F86" s="21" t="s">
        <v>286</v>
      </c>
      <c r="G86" s="21" t="s">
        <v>43</v>
      </c>
      <c r="H86" s="72">
        <v>3</v>
      </c>
      <c r="I86" s="72">
        <v>2021</v>
      </c>
      <c r="J86" s="21" t="s">
        <v>284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515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289</v>
      </c>
      <c r="E87" s="21">
        <v>14181</v>
      </c>
      <c r="F87" s="21" t="s">
        <v>288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516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290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517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291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518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292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519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293</v>
      </c>
      <c r="G91" s="21" t="s">
        <v>43</v>
      </c>
      <c r="H91" s="72">
        <v>5</v>
      </c>
      <c r="I91" s="72">
        <v>2018</v>
      </c>
      <c r="J91" s="21" t="s">
        <v>294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520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295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521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296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522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297</v>
      </c>
      <c r="G94" s="21" t="s">
        <v>43</v>
      </c>
      <c r="H94" s="72">
        <v>16</v>
      </c>
      <c r="I94" s="72">
        <v>2016</v>
      </c>
      <c r="J94" s="21" t="s">
        <v>284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523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213</v>
      </c>
      <c r="E95" s="21">
        <v>15160</v>
      </c>
      <c r="F95" s="21" t="s">
        <v>298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524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299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525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300</v>
      </c>
      <c r="E97" s="21">
        <v>15160</v>
      </c>
      <c r="F97" s="21" t="s">
        <v>623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526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301</v>
      </c>
      <c r="G98" s="21" t="s">
        <v>43</v>
      </c>
      <c r="H98" s="72">
        <v>15</v>
      </c>
      <c r="I98" s="72">
        <v>2009</v>
      </c>
      <c r="J98" s="21" t="s">
        <v>219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527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302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528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181</v>
      </c>
      <c r="E100" s="21">
        <v>15160</v>
      </c>
      <c r="F100" s="21" t="s">
        <v>303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529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304</v>
      </c>
      <c r="G101" s="21" t="s">
        <v>43</v>
      </c>
      <c r="H101" s="72">
        <v>5</v>
      </c>
      <c r="I101" s="72">
        <v>2005</v>
      </c>
      <c r="J101" s="21" t="s">
        <v>219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530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305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531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209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306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532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533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406</v>
      </c>
      <c r="G105" s="21" t="s">
        <v>43</v>
      </c>
      <c r="H105" s="72">
        <v>8</v>
      </c>
      <c r="I105" s="72">
        <v>2006</v>
      </c>
      <c r="J105" s="21" t="s">
        <v>219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534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407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535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307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536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308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537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309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538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310</v>
      </c>
      <c r="G110" s="21" t="s">
        <v>43</v>
      </c>
      <c r="H110" s="72">
        <v>12</v>
      </c>
      <c r="I110" s="72">
        <v>2011</v>
      </c>
      <c r="J110" s="21" t="s">
        <v>311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539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312</v>
      </c>
      <c r="G111" s="21" t="s">
        <v>43</v>
      </c>
      <c r="H111" s="72">
        <v>12</v>
      </c>
      <c r="I111" s="72">
        <v>2013</v>
      </c>
      <c r="J111" s="21" t="s">
        <v>311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540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313</v>
      </c>
      <c r="G112" s="21" t="s">
        <v>43</v>
      </c>
      <c r="H112" s="72">
        <v>6</v>
      </c>
      <c r="I112" s="72">
        <v>2014</v>
      </c>
      <c r="J112" s="21" t="s">
        <v>311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541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314</v>
      </c>
      <c r="G113" s="21" t="s">
        <v>43</v>
      </c>
      <c r="H113" s="72">
        <v>10</v>
      </c>
      <c r="I113" s="72"/>
      <c r="J113" s="21" t="s">
        <v>311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542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315</v>
      </c>
      <c r="G114" s="21" t="s">
        <v>43</v>
      </c>
      <c r="H114" s="72">
        <v>17</v>
      </c>
      <c r="I114" s="72">
        <v>2009</v>
      </c>
      <c r="J114" s="21" t="s">
        <v>219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543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316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544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317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545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180</v>
      </c>
      <c r="E117" s="21">
        <v>15170</v>
      </c>
      <c r="F117" s="21" t="s">
        <v>318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546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319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547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320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548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209</v>
      </c>
      <c r="E120" s="21">
        <v>15150</v>
      </c>
      <c r="F120" s="21" t="s">
        <v>321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549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322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550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323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551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324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552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325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553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326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554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327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555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328</v>
      </c>
      <c r="E127" s="21">
        <v>13361</v>
      </c>
      <c r="F127" s="21" t="s">
        <v>329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556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330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557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331</v>
      </c>
      <c r="E129" s="21">
        <v>13381</v>
      </c>
      <c r="F129" s="21" t="s">
        <v>332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558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333</v>
      </c>
      <c r="E130" s="21"/>
      <c r="F130" s="21" t="s">
        <v>334</v>
      </c>
      <c r="G130" s="21" t="s">
        <v>43</v>
      </c>
      <c r="H130" s="72">
        <v>3</v>
      </c>
      <c r="I130" s="72">
        <v>2017</v>
      </c>
      <c r="J130" s="21" t="s">
        <v>219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559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335</v>
      </c>
      <c r="G131" s="21" t="s">
        <v>43</v>
      </c>
      <c r="H131" s="72">
        <v>5</v>
      </c>
      <c r="I131" s="72">
        <v>2019</v>
      </c>
      <c r="J131" s="21" t="s">
        <v>219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560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336</v>
      </c>
      <c r="G132" s="21" t="s">
        <v>43</v>
      </c>
      <c r="H132" s="72">
        <v>9</v>
      </c>
      <c r="I132" s="72">
        <v>2018</v>
      </c>
      <c r="J132" s="21" t="s">
        <v>219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561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418</v>
      </c>
      <c r="E133" s="21">
        <v>13380</v>
      </c>
      <c r="F133" s="21" t="s">
        <v>419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562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337</v>
      </c>
      <c r="G134" s="21" t="s">
        <v>43</v>
      </c>
      <c r="H134" s="72">
        <v>10</v>
      </c>
      <c r="I134" s="72">
        <v>2012</v>
      </c>
      <c r="J134" s="21" t="s">
        <v>219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563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338</v>
      </c>
      <c r="G135" s="21" t="s">
        <v>43</v>
      </c>
      <c r="H135" s="72">
        <v>7</v>
      </c>
      <c r="I135" s="72">
        <v>2014</v>
      </c>
      <c r="J135" s="21" t="s">
        <v>219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564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339</v>
      </c>
      <c r="G136" s="21" t="s">
        <v>43</v>
      </c>
      <c r="H136" s="72">
        <v>7</v>
      </c>
      <c r="I136" s="72">
        <v>2015</v>
      </c>
      <c r="J136" s="21" t="s">
        <v>340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565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341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566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343</v>
      </c>
      <c r="E138" s="21">
        <v>13312</v>
      </c>
      <c r="F138" s="21" t="s">
        <v>342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567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344</v>
      </c>
      <c r="E139" s="21">
        <v>13312</v>
      </c>
      <c r="F139" s="21" t="s">
        <v>345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568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408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569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346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570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347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571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182</v>
      </c>
      <c r="E143" s="21">
        <v>13292</v>
      </c>
      <c r="F143" s="21" t="s">
        <v>348</v>
      </c>
      <c r="G143" s="21" t="s">
        <v>43</v>
      </c>
      <c r="H143" s="72">
        <v>5</v>
      </c>
      <c r="I143" s="72">
        <v>2015</v>
      </c>
      <c r="J143" s="21" t="s">
        <v>347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572</v>
      </c>
    </row>
    <row r="144" spans="1:16" x14ac:dyDescent="0.2">
      <c r="A144" s="72">
        <v>143</v>
      </c>
      <c r="B144" s="21" t="s">
        <v>12</v>
      </c>
      <c r="C144" s="72">
        <v>43</v>
      </c>
      <c r="D144" s="24" t="s">
        <v>350</v>
      </c>
      <c r="E144" s="21">
        <v>13374</v>
      </c>
      <c r="F144" s="21" t="s">
        <v>349</v>
      </c>
      <c r="G144" s="21" t="s">
        <v>43</v>
      </c>
      <c r="H144" s="72">
        <v>16</v>
      </c>
      <c r="I144" s="72">
        <v>2020</v>
      </c>
      <c r="J144" s="21" t="s">
        <v>340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573</v>
      </c>
    </row>
    <row r="145" spans="1:16" x14ac:dyDescent="0.2">
      <c r="A145" s="72">
        <v>144</v>
      </c>
      <c r="B145" s="21" t="s">
        <v>12</v>
      </c>
      <c r="C145" s="72">
        <v>43</v>
      </c>
      <c r="D145" s="24" t="s">
        <v>351</v>
      </c>
      <c r="E145" s="21">
        <v>13374</v>
      </c>
      <c r="F145" s="21" t="s">
        <v>352</v>
      </c>
      <c r="G145" s="21" t="s">
        <v>43</v>
      </c>
      <c r="H145" s="72">
        <v>17</v>
      </c>
      <c r="I145" s="72">
        <v>2021</v>
      </c>
      <c r="J145" s="21" t="s">
        <v>340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574</v>
      </c>
    </row>
    <row r="146" spans="1:16" x14ac:dyDescent="0.2">
      <c r="A146" s="72">
        <v>146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353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575</v>
      </c>
    </row>
    <row r="147" spans="1:16" x14ac:dyDescent="0.2">
      <c r="A147" s="72">
        <v>147</v>
      </c>
      <c r="B147" s="21" t="s">
        <v>15</v>
      </c>
      <c r="C147" s="72">
        <v>3</v>
      </c>
      <c r="D147" s="24">
        <v>5</v>
      </c>
      <c r="E147" s="21"/>
      <c r="F147" s="21" t="s">
        <v>354</v>
      </c>
      <c r="G147" s="21" t="s">
        <v>43</v>
      </c>
      <c r="H147" s="72">
        <v>12</v>
      </c>
      <c r="I147" s="72">
        <v>2021</v>
      </c>
      <c r="J147" s="21" t="s">
        <v>355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576</v>
      </c>
    </row>
    <row r="148" spans="1:16" x14ac:dyDescent="0.2">
      <c r="A148" s="72">
        <v>148</v>
      </c>
      <c r="B148" s="21" t="s">
        <v>15</v>
      </c>
      <c r="C148" s="72">
        <v>3</v>
      </c>
      <c r="D148" s="24">
        <v>8</v>
      </c>
      <c r="E148" s="21"/>
      <c r="F148" s="21" t="s">
        <v>356</v>
      </c>
      <c r="G148" s="21" t="s">
        <v>43</v>
      </c>
      <c r="H148" s="72">
        <v>15</v>
      </c>
      <c r="I148" s="72"/>
      <c r="J148" s="21" t="s">
        <v>355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577</v>
      </c>
    </row>
    <row r="149" spans="1:16" x14ac:dyDescent="0.2">
      <c r="A149" s="72">
        <v>149</v>
      </c>
      <c r="B149" s="21" t="s">
        <v>15</v>
      </c>
      <c r="C149" s="72">
        <v>3</v>
      </c>
      <c r="D149" s="24">
        <v>10</v>
      </c>
      <c r="E149" s="21"/>
      <c r="F149" s="21" t="s">
        <v>357</v>
      </c>
      <c r="G149" s="21" t="s">
        <v>43</v>
      </c>
      <c r="H149" s="72">
        <v>7</v>
      </c>
      <c r="I149" s="72">
        <v>2019</v>
      </c>
      <c r="J149" s="21" t="s">
        <v>355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578</v>
      </c>
    </row>
    <row r="150" spans="1:16" x14ac:dyDescent="0.2">
      <c r="A150" s="72">
        <v>151</v>
      </c>
      <c r="B150" s="21" t="s">
        <v>15</v>
      </c>
      <c r="C150" s="72">
        <v>4</v>
      </c>
      <c r="D150" s="24" t="s">
        <v>416</v>
      </c>
      <c r="E150" s="21">
        <v>17110</v>
      </c>
      <c r="F150" s="21" t="s">
        <v>417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579</v>
      </c>
    </row>
    <row r="151" spans="1:16" x14ac:dyDescent="0.2">
      <c r="A151" s="72">
        <v>152</v>
      </c>
      <c r="B151" s="21" t="s">
        <v>15</v>
      </c>
      <c r="C151" s="72">
        <v>5</v>
      </c>
      <c r="D151" s="24" t="s">
        <v>358</v>
      </c>
      <c r="E151" s="21">
        <v>17110</v>
      </c>
      <c r="F151" s="70" t="s">
        <v>359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580</v>
      </c>
    </row>
    <row r="152" spans="1:16" x14ac:dyDescent="0.2">
      <c r="A152" s="72">
        <v>153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360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581</v>
      </c>
    </row>
    <row r="153" spans="1:16" x14ac:dyDescent="0.2">
      <c r="A153" s="72">
        <v>154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361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582</v>
      </c>
    </row>
    <row r="154" spans="1:16" x14ac:dyDescent="0.2">
      <c r="A154" s="72">
        <v>155</v>
      </c>
      <c r="B154" s="21" t="s">
        <v>15</v>
      </c>
      <c r="C154" s="72">
        <v>15</v>
      </c>
      <c r="D154" s="24" t="s">
        <v>362</v>
      </c>
      <c r="E154" s="21">
        <v>17011</v>
      </c>
      <c r="F154" s="21" t="s">
        <v>363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583</v>
      </c>
    </row>
    <row r="155" spans="1:16" x14ac:dyDescent="0.2">
      <c r="A155" s="72">
        <v>156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364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584</v>
      </c>
    </row>
    <row r="156" spans="1:16" x14ac:dyDescent="0.2">
      <c r="A156" s="72">
        <v>157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365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585</v>
      </c>
    </row>
    <row r="157" spans="1:16" x14ac:dyDescent="0.2">
      <c r="A157" s="72">
        <v>158</v>
      </c>
      <c r="B157" s="21" t="s">
        <v>15</v>
      </c>
      <c r="C157" s="72">
        <v>15</v>
      </c>
      <c r="D157" s="24" t="s">
        <v>366</v>
      </c>
      <c r="E157" s="21">
        <v>17011</v>
      </c>
      <c r="F157" s="21" t="s">
        <v>365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586</v>
      </c>
    </row>
    <row r="158" spans="1:16" x14ac:dyDescent="0.2">
      <c r="A158" s="72">
        <v>159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367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587</v>
      </c>
    </row>
    <row r="159" spans="1:16" x14ac:dyDescent="0.2">
      <c r="A159" s="72">
        <v>160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423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588</v>
      </c>
    </row>
    <row r="160" spans="1:16" x14ac:dyDescent="0.2">
      <c r="A160" s="72">
        <v>161</v>
      </c>
      <c r="B160" s="21" t="s">
        <v>15</v>
      </c>
      <c r="C160" s="72">
        <v>17</v>
      </c>
      <c r="D160" s="24" t="s">
        <v>214</v>
      </c>
      <c r="E160" s="21">
        <v>17012</v>
      </c>
      <c r="F160" s="21" t="s">
        <v>207</v>
      </c>
      <c r="G160" s="21" t="s">
        <v>43</v>
      </c>
      <c r="H160" s="72">
        <v>2</v>
      </c>
      <c r="I160" s="72">
        <v>2024</v>
      </c>
      <c r="J160" s="21" t="s">
        <v>368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589</v>
      </c>
    </row>
    <row r="161" spans="1:16" x14ac:dyDescent="0.2">
      <c r="A161" s="72">
        <v>162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207</v>
      </c>
      <c r="G161" s="21" t="s">
        <v>43</v>
      </c>
      <c r="H161" s="72">
        <v>23</v>
      </c>
      <c r="I161" s="72">
        <v>2017</v>
      </c>
      <c r="J161" s="21" t="s">
        <v>368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589</v>
      </c>
    </row>
    <row r="162" spans="1:16" x14ac:dyDescent="0.2">
      <c r="A162" s="72">
        <v>163</v>
      </c>
      <c r="B162" s="21" t="s">
        <v>15</v>
      </c>
      <c r="C162" s="72">
        <v>18</v>
      </c>
      <c r="D162" s="24" t="s">
        <v>411</v>
      </c>
      <c r="E162" s="21">
        <v>17013</v>
      </c>
      <c r="F162" s="21" t="s">
        <v>412</v>
      </c>
      <c r="G162" s="21" t="s">
        <v>43</v>
      </c>
      <c r="H162" s="72">
        <v>5</v>
      </c>
      <c r="I162" s="72">
        <v>2019</v>
      </c>
      <c r="J162" s="21" t="s">
        <v>413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590</v>
      </c>
    </row>
    <row r="163" spans="1:16" x14ac:dyDescent="0.2">
      <c r="A163" s="72">
        <v>164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369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591</v>
      </c>
    </row>
    <row r="164" spans="1:16" x14ac:dyDescent="0.2">
      <c r="A164" s="72">
        <v>165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626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592</v>
      </c>
    </row>
    <row r="165" spans="1:16" x14ac:dyDescent="0.2">
      <c r="A165" s="72">
        <v>166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370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593</v>
      </c>
    </row>
    <row r="166" spans="1:16" x14ac:dyDescent="0.2">
      <c r="A166" s="72">
        <v>167</v>
      </c>
      <c r="B166" s="21" t="s">
        <v>15</v>
      </c>
      <c r="C166" s="72">
        <v>18</v>
      </c>
      <c r="D166" s="24" t="s">
        <v>372</v>
      </c>
      <c r="E166" s="21">
        <v>17013</v>
      </c>
      <c r="F166" s="21" t="s">
        <v>371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594</v>
      </c>
    </row>
    <row r="167" spans="1:16" x14ac:dyDescent="0.2">
      <c r="A167" s="72">
        <v>168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373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595</v>
      </c>
    </row>
    <row r="168" spans="1:16" x14ac:dyDescent="0.2">
      <c r="A168" s="72">
        <v>169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627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596</v>
      </c>
    </row>
    <row r="169" spans="1:16" x14ac:dyDescent="0.2">
      <c r="A169" s="72">
        <v>170</v>
      </c>
      <c r="B169" s="21" t="s">
        <v>15</v>
      </c>
      <c r="C169" s="72">
        <v>19</v>
      </c>
      <c r="D169" s="24" t="s">
        <v>375</v>
      </c>
      <c r="E169" s="21">
        <v>17042</v>
      </c>
      <c r="F169" s="21" t="s">
        <v>374</v>
      </c>
      <c r="G169" s="21" t="s">
        <v>43</v>
      </c>
      <c r="H169" s="72">
        <v>16</v>
      </c>
      <c r="I169" s="72">
        <v>2023</v>
      </c>
      <c r="J169" s="21" t="s">
        <v>376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597</v>
      </c>
    </row>
    <row r="170" spans="1:16" x14ac:dyDescent="0.2">
      <c r="A170" s="72">
        <v>171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374</v>
      </c>
      <c r="G170" s="21" t="s">
        <v>43</v>
      </c>
      <c r="H170" s="72">
        <v>16</v>
      </c>
      <c r="I170" s="72">
        <v>2023</v>
      </c>
      <c r="J170" s="21" t="s">
        <v>376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598</v>
      </c>
    </row>
    <row r="171" spans="1:16" x14ac:dyDescent="0.2">
      <c r="A171" s="72">
        <v>172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377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599</v>
      </c>
    </row>
    <row r="172" spans="1:16" x14ac:dyDescent="0.2">
      <c r="A172" s="72">
        <v>173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378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600</v>
      </c>
    </row>
    <row r="173" spans="1:16" x14ac:dyDescent="0.2">
      <c r="A173" s="72">
        <v>174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379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601</v>
      </c>
    </row>
    <row r="174" spans="1:16" x14ac:dyDescent="0.2">
      <c r="A174" s="72">
        <v>175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424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602</v>
      </c>
    </row>
    <row r="175" spans="1:16" x14ac:dyDescent="0.2">
      <c r="A175" s="72">
        <v>176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424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603</v>
      </c>
    </row>
    <row r="176" spans="1:16" x14ac:dyDescent="0.2">
      <c r="A176" s="72">
        <v>177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424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604</v>
      </c>
    </row>
    <row r="177" spans="1:16" x14ac:dyDescent="0.2">
      <c r="A177" s="72">
        <v>178</v>
      </c>
      <c r="B177" s="21" t="s">
        <v>15</v>
      </c>
      <c r="C177" s="72">
        <v>24</v>
      </c>
      <c r="D177" s="24" t="s">
        <v>433</v>
      </c>
      <c r="E177" s="21">
        <v>17110</v>
      </c>
      <c r="F177" s="21" t="s">
        <v>432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605</v>
      </c>
    </row>
    <row r="178" spans="1:16" x14ac:dyDescent="0.2">
      <c r="A178" s="72">
        <v>179</v>
      </c>
      <c r="B178" s="21" t="s">
        <v>15</v>
      </c>
      <c r="C178" s="72">
        <v>24</v>
      </c>
      <c r="D178" s="24" t="s">
        <v>431</v>
      </c>
      <c r="E178" s="21">
        <v>17110</v>
      </c>
      <c r="F178" s="21" t="s">
        <v>432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606</v>
      </c>
    </row>
    <row r="179" spans="1:16" x14ac:dyDescent="0.2">
      <c r="A179" s="72">
        <v>180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380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607</v>
      </c>
    </row>
    <row r="180" spans="1:16" x14ac:dyDescent="0.2">
      <c r="A180" s="72">
        <v>181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381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608</v>
      </c>
    </row>
    <row r="181" spans="1:16" x14ac:dyDescent="0.2">
      <c r="A181" s="72">
        <v>182</v>
      </c>
      <c r="B181" s="21" t="s">
        <v>11</v>
      </c>
      <c r="C181" s="72">
        <v>2</v>
      </c>
      <c r="D181" s="24">
        <v>46</v>
      </c>
      <c r="E181" s="21"/>
      <c r="F181" s="21" t="s">
        <v>382</v>
      </c>
      <c r="G181" s="21" t="s">
        <v>43</v>
      </c>
      <c r="H181" s="72">
        <v>15</v>
      </c>
      <c r="I181" s="72">
        <v>2009</v>
      </c>
      <c r="J181" s="21" t="s">
        <v>219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609</v>
      </c>
    </row>
    <row r="182" spans="1:16" x14ac:dyDescent="0.2">
      <c r="A182" s="72">
        <v>183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383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610</v>
      </c>
    </row>
    <row r="183" spans="1:16" x14ac:dyDescent="0.2">
      <c r="A183" s="72">
        <v>184</v>
      </c>
      <c r="B183" s="21" t="s">
        <v>11</v>
      </c>
      <c r="C183" s="72">
        <v>17</v>
      </c>
      <c r="D183" s="24">
        <v>50</v>
      </c>
      <c r="E183" s="21"/>
      <c r="F183" s="21" t="s">
        <v>425</v>
      </c>
      <c r="G183" s="21" t="s">
        <v>43</v>
      </c>
      <c r="H183" s="72">
        <v>16</v>
      </c>
      <c r="I183" s="72">
        <v>2020</v>
      </c>
      <c r="J183" s="21" t="s">
        <v>384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611</v>
      </c>
    </row>
    <row r="184" spans="1:16" x14ac:dyDescent="0.2">
      <c r="A184" s="72">
        <v>185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426</v>
      </c>
      <c r="G184" s="21" t="s">
        <v>43</v>
      </c>
      <c r="H184" s="72">
        <v>10</v>
      </c>
      <c r="I184" s="72">
        <v>2016</v>
      </c>
      <c r="J184" s="21" t="s">
        <v>384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612</v>
      </c>
    </row>
    <row r="185" spans="1:16" x14ac:dyDescent="0.2">
      <c r="A185" s="72">
        <v>186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385</v>
      </c>
      <c r="G185" s="21" t="s">
        <v>43</v>
      </c>
      <c r="H185" s="72">
        <v>13</v>
      </c>
      <c r="I185" s="72">
        <v>2020</v>
      </c>
      <c r="J185" s="21" t="s">
        <v>386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613</v>
      </c>
    </row>
    <row r="186" spans="1:16" x14ac:dyDescent="0.2">
      <c r="A186" s="72">
        <v>187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387</v>
      </c>
      <c r="G186" s="21" t="s">
        <v>43</v>
      </c>
      <c r="H186" s="72">
        <v>7</v>
      </c>
      <c r="I186" s="72">
        <v>2017</v>
      </c>
      <c r="J186" s="21" t="s">
        <v>386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614</v>
      </c>
    </row>
    <row r="187" spans="1:16" x14ac:dyDescent="0.2">
      <c r="A187" s="72">
        <v>188</v>
      </c>
      <c r="B187" s="21" t="s">
        <v>11</v>
      </c>
      <c r="C187" s="72">
        <v>26</v>
      </c>
      <c r="D187" s="24" t="s">
        <v>388</v>
      </c>
      <c r="E187" s="21">
        <v>16020</v>
      </c>
      <c r="F187" s="21" t="s">
        <v>387</v>
      </c>
      <c r="G187" s="21" t="s">
        <v>43</v>
      </c>
      <c r="H187" s="72">
        <v>7</v>
      </c>
      <c r="I187" s="72">
        <v>2023</v>
      </c>
      <c r="J187" s="21" t="s">
        <v>386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615</v>
      </c>
    </row>
    <row r="188" spans="1:16" x14ac:dyDescent="0.2">
      <c r="A188" s="72">
        <v>189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389</v>
      </c>
      <c r="G188" s="21" t="s">
        <v>43</v>
      </c>
      <c r="H188" s="72">
        <v>10</v>
      </c>
      <c r="I188" s="72">
        <v>2019</v>
      </c>
      <c r="J188" s="21" t="s">
        <v>386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616</v>
      </c>
    </row>
    <row r="189" spans="1:16" x14ac:dyDescent="0.2">
      <c r="A189" s="72">
        <v>190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390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617</v>
      </c>
    </row>
    <row r="190" spans="1:16" x14ac:dyDescent="0.2">
      <c r="A190" s="72">
        <v>191</v>
      </c>
      <c r="B190" s="21" t="s">
        <v>11</v>
      </c>
      <c r="C190" s="72">
        <v>27</v>
      </c>
      <c r="D190" s="24">
        <v>92</v>
      </c>
      <c r="E190" s="21"/>
      <c r="F190" s="21" t="s">
        <v>391</v>
      </c>
      <c r="G190" s="21" t="s">
        <v>43</v>
      </c>
      <c r="H190" s="72">
        <v>7</v>
      </c>
      <c r="I190" s="72">
        <v>2012</v>
      </c>
      <c r="J190" s="21" t="s">
        <v>219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618</v>
      </c>
    </row>
    <row r="191" spans="1:16" x14ac:dyDescent="0.2">
      <c r="A191" s="72">
        <v>192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392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619</v>
      </c>
    </row>
    <row r="192" spans="1:16" x14ac:dyDescent="0.2">
      <c r="A192" s="72">
        <v>193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392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620</v>
      </c>
    </row>
    <row r="193" spans="1:16" x14ac:dyDescent="0.2">
      <c r="A193" s="72">
        <v>194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393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621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5"/>
  <sheetViews>
    <sheetView zoomScale="90" zoomScaleNormal="90" workbookViewId="0">
      <selection activeCell="E40" sqref="E40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194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0</v>
      </c>
      <c r="F2" s="24" t="str">
        <f>+VLOOKUP(E2,'2'!N:O,2,FALSE)</f>
        <v/>
      </c>
      <c r="G2" s="31" t="s">
        <v>173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0</v>
      </c>
      <c r="F3" s="24" t="str">
        <f>+VLOOKUP(E3,'2'!N:O,2,FALSE)</f>
        <v/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196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0</v>
      </c>
      <c r="F4" s="24" t="str">
        <f>+VLOOKUP(E4,'2'!N:O,2,FALSE)</f>
        <v/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197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0</v>
      </c>
      <c r="F5" s="24" t="str">
        <f>+VLOOKUP(E5,'2'!N:O,2,FALSE)</f>
        <v/>
      </c>
      <c r="G5" s="31" t="s">
        <v>170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198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0</v>
      </c>
      <c r="F6" s="24" t="str">
        <f>+VLOOKUP(E6,'2'!N:O,2,FALSE)</f>
        <v/>
      </c>
      <c r="G6" s="31" t="s">
        <v>172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199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0</v>
      </c>
      <c r="F7" s="24" t="str">
        <f>+VLOOKUP(E7,'2'!N:O,2,FALSE)</f>
        <v/>
      </c>
      <c r="G7" s="31" t="s">
        <v>171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0</v>
      </c>
      <c r="F8" s="24" t="str">
        <f>+VLOOKUP(E8,'2'!N:O,2,FALSE)</f>
        <v/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183</v>
      </c>
      <c r="B9" s="23">
        <f t="shared" si="0"/>
        <v>8</v>
      </c>
      <c r="D9" s="21">
        <f t="shared" si="2"/>
        <v>8</v>
      </c>
      <c r="E9" s="24">
        <f>+LARGE('2'!N:N,D9)</f>
        <v>0</v>
      </c>
      <c r="F9" s="24" t="str">
        <f>+VLOOKUP(E9,'2'!N:O,2,FALSE)</f>
        <v/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0</v>
      </c>
      <c r="F10" s="24" t="str">
        <f>+VLOOKUP(E10,'2'!N:O,2,FALSE)</f>
        <v/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0</v>
      </c>
      <c r="F11" s="24" t="str">
        <f>+VLOOKUP(E11,'2'!N:O,2,FALSE)</f>
        <v/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0</v>
      </c>
      <c r="F12" s="24" t="str">
        <f>+VLOOKUP(E12,'2'!N:O,2,FALSE)</f>
        <v/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0</v>
      </c>
      <c r="F13" s="24" t="str">
        <f>+VLOOKUP(E13,'2'!N:O,2,FALSE)</f>
        <v/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0</v>
      </c>
      <c r="F14" s="24" t="str">
        <f>+VLOOKUP(E14,'2'!N:O,2,FALSE)</f>
        <v/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0</v>
      </c>
      <c r="F15" s="24" t="str">
        <f>+VLOOKUP(E15,'2'!N:O,2,FALSE)</f>
        <v/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0</v>
      </c>
      <c r="F16" s="24" t="str">
        <f>+VLOOKUP(E16,'2'!N:O,2,FALSE)</f>
        <v/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0</v>
      </c>
      <c r="F17" s="24" t="str">
        <f>+VLOOKUP(E17,'2'!N:O,2,FALSE)</f>
        <v/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0</v>
      </c>
      <c r="F18" s="24" t="str">
        <f>+VLOOKUP(E18,'2'!N:O,2,FALSE)</f>
        <v/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0</v>
      </c>
      <c r="F19" s="24" t="str">
        <f>+VLOOKUP(E19,'2'!N:O,2,FALSE)</f>
        <v/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0</v>
      </c>
      <c r="F20" s="24" t="str">
        <f>+VLOOKUP(E20,'2'!N:O,2,FALSE)</f>
        <v/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0</v>
      </c>
      <c r="F21" s="24" t="str">
        <f>+VLOOKUP(E21,'2'!N:O,2,FALSE)</f>
        <v/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0</v>
      </c>
      <c r="F22" s="24" t="str">
        <f>+VLOOKUP(E22,'2'!N:O,2,FALSE)</f>
        <v/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0</v>
      </c>
      <c r="F23" s="24" t="str">
        <f>+VLOOKUP(E23,'2'!N:O,2,FALSE)</f>
        <v/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0</v>
      </c>
      <c r="F24" s="24" t="str">
        <f>+VLOOKUP(E24,'2'!N:O,2,FALSE)</f>
        <v/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0</v>
      </c>
      <c r="F25" s="24" t="str">
        <f>+VLOOKUP(E25,'2'!N:O,2,FALSE)</f>
        <v/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0</v>
      </c>
      <c r="F26" s="24" t="str">
        <f>+VLOOKUP(E26,'2'!N:O,2,FALSE)</f>
        <v/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0</v>
      </c>
      <c r="F27" s="24" t="str">
        <f>+VLOOKUP(E27,'2'!N:O,2,FALSE)</f>
        <v/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0</v>
      </c>
      <c r="F28" s="24" t="str">
        <f>+VLOOKUP(E28,'2'!N:O,2,FALSE)</f>
        <v/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0</v>
      </c>
      <c r="F29" s="24" t="str">
        <f>+VLOOKUP(E29,'2'!N:O,2,FALSE)</f>
        <v/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0</v>
      </c>
      <c r="F30" s="24" t="str">
        <f>+VLOOKUP(E30,'2'!N:O,2,FALSE)</f>
        <v/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0</v>
      </c>
      <c r="F31" s="24" t="str">
        <f>+VLOOKUP(E31,'2'!N:O,2,FALSE)</f>
        <v/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0</v>
      </c>
      <c r="F32" s="24" t="str">
        <f>+VLOOKUP(E32,'2'!N:O,2,FALSE)</f>
        <v/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0</v>
      </c>
      <c r="F33" s="24" t="str">
        <f>+VLOOKUP(E33,'2'!N:O,2,FALSE)</f>
        <v/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0</v>
      </c>
      <c r="F34" s="24" t="str">
        <f>+VLOOKUP(E34,'2'!N:O,2,FALSE)</f>
        <v/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0</v>
      </c>
      <c r="F35" s="24" t="str">
        <f>+VLOOKUP(E35,'2'!N:O,2,FALSE)</f>
        <v/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0</v>
      </c>
      <c r="F36" s="24" t="str">
        <f>+VLOOKUP(E36,'2'!N:O,2,FALSE)</f>
        <v/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0</v>
      </c>
      <c r="F37" s="24" t="str">
        <f>+VLOOKUP(E37,'2'!N:O,2,FALSE)</f>
        <v/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0</v>
      </c>
      <c r="F38" s="24" t="str">
        <f>+VLOOKUP(E38,'2'!N:O,2,FALSE)</f>
        <v/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0</v>
      </c>
      <c r="F39" s="24" t="str">
        <f>+VLOOKUP(E39,'2'!N:O,2,FALSE)</f>
        <v/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0</v>
      </c>
      <c r="F40" s="24" t="str">
        <f>+VLOOKUP(E40,'2'!N:O,2,FALSE)</f>
        <v/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0</v>
      </c>
      <c r="F41" s="24" t="str">
        <f>+VLOOKUP(E41,'2'!N:O,2,FALSE)</f>
        <v/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0</v>
      </c>
      <c r="F42" s="24" t="str">
        <f>+VLOOKUP(E42,'2'!N:O,2,FALSE)</f>
        <v/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0</v>
      </c>
      <c r="F43" s="24" t="str">
        <f>+VLOOKUP(E43,'2'!N:O,2,FALSE)</f>
        <v/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179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184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185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186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187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188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189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190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191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192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193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208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211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212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F17" sqref="A17:F17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2025-06-26T10:20:00Z</dcterms:modified>
</cp:coreProperties>
</file>