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4_Excel\"/>
    </mc:Choice>
  </mc:AlternateContent>
  <xr:revisionPtr revIDLastSave="0" documentId="13_ncr:1_{8FF54104-2F1C-4E4C-B70F-032E606AC1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" r:id="rId1"/>
    <sheet name="2" sheetId="2" r:id="rId2"/>
    <sheet name="3" sheetId="4" r:id="rId3"/>
    <sheet name="Sheet1" sheetId="5" r:id="rId4"/>
  </sheets>
  <definedNames>
    <definedName name="_xlnm._FilterDatabase" localSheetId="1" hidden="1">'2'!$A$2:$K$193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3" l="1" a="1"/>
  <c r="D18" i="3" s="1"/>
  <c r="K184" i="2"/>
  <c r="K176" i="2"/>
  <c r="K175" i="2"/>
  <c r="K174" i="2"/>
  <c r="K154" i="2"/>
  <c r="K122" i="2"/>
  <c r="O63" i="2"/>
  <c r="N63" i="2" s="1"/>
  <c r="K20" i="2"/>
  <c r="K3" i="2"/>
  <c r="K15" i="2"/>
  <c r="K18" i="2" s="1"/>
  <c r="O177" i="2"/>
  <c r="O178" i="2"/>
  <c r="O179" i="2"/>
  <c r="N179" i="2" s="1"/>
  <c r="O180" i="2"/>
  <c r="N180" i="2" s="1"/>
  <c r="O181" i="2"/>
  <c r="O182" i="2"/>
  <c r="D19" i="3" l="1" a="1"/>
  <c r="D19" i="3" s="1"/>
  <c r="E23" i="3"/>
  <c r="D20" i="3" l="1" a="1"/>
  <c r="D20" i="3" s="1"/>
  <c r="O3" i="2"/>
  <c r="N3" i="2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N46" i="2" s="1"/>
  <c r="O47" i="2"/>
  <c r="O48" i="2"/>
  <c r="O49" i="2"/>
  <c r="O50" i="2"/>
  <c r="O51" i="2"/>
  <c r="O52" i="2"/>
  <c r="O53" i="2"/>
  <c r="O54" i="2"/>
  <c r="O55" i="2"/>
  <c r="O56" i="2"/>
  <c r="O57" i="2"/>
  <c r="N57" i="2" s="1"/>
  <c r="O58" i="2"/>
  <c r="N58" i="2" s="1"/>
  <c r="O59" i="2"/>
  <c r="N59" i="2" s="1"/>
  <c r="O60" i="2"/>
  <c r="N60" i="2" s="1"/>
  <c r="O61" i="2"/>
  <c r="N61" i="2" s="1"/>
  <c r="O62" i="2"/>
  <c r="N62" i="2" s="1"/>
  <c r="O64" i="2"/>
  <c r="N64" i="2" s="1"/>
  <c r="O65" i="2"/>
  <c r="N65" i="2" s="1"/>
  <c r="O66" i="2"/>
  <c r="N66" i="2" s="1"/>
  <c r="O67" i="2"/>
  <c r="N67" i="2" s="1"/>
  <c r="O68" i="2"/>
  <c r="N68" i="2" s="1"/>
  <c r="O69" i="2"/>
  <c r="N69" i="2" s="1"/>
  <c r="O70" i="2"/>
  <c r="N70" i="2" s="1"/>
  <c r="O71" i="2"/>
  <c r="N71" i="2" s="1"/>
  <c r="O72" i="2"/>
  <c r="N72" i="2" s="1"/>
  <c r="O73" i="2"/>
  <c r="N73" i="2" s="1"/>
  <c r="O74" i="2"/>
  <c r="N74" i="2" s="1"/>
  <c r="O75" i="2"/>
  <c r="N75" i="2" s="1"/>
  <c r="O76" i="2"/>
  <c r="N76" i="2" s="1"/>
  <c r="O77" i="2"/>
  <c r="N77" i="2" s="1"/>
  <c r="O78" i="2"/>
  <c r="N78" i="2" s="1"/>
  <c r="O79" i="2"/>
  <c r="N79" i="2" s="1"/>
  <c r="O80" i="2"/>
  <c r="N80" i="2" s="1"/>
  <c r="O81" i="2"/>
  <c r="N81" i="2" s="1"/>
  <c r="O82" i="2"/>
  <c r="N82" i="2" s="1"/>
  <c r="O83" i="2"/>
  <c r="N83" i="2" s="1"/>
  <c r="O84" i="2"/>
  <c r="N84" i="2" s="1"/>
  <c r="O85" i="2"/>
  <c r="N85" i="2" s="1"/>
  <c r="O86" i="2"/>
  <c r="N86" i="2" s="1"/>
  <c r="O87" i="2"/>
  <c r="N87" i="2" s="1"/>
  <c r="O88" i="2"/>
  <c r="N88" i="2" s="1"/>
  <c r="O89" i="2"/>
  <c r="N89" i="2" s="1"/>
  <c r="O90" i="2"/>
  <c r="N90" i="2" s="1"/>
  <c r="O91" i="2"/>
  <c r="N91" i="2" s="1"/>
  <c r="O92" i="2"/>
  <c r="O93" i="2"/>
  <c r="O94" i="2"/>
  <c r="O95" i="2"/>
  <c r="N95" i="2" s="1"/>
  <c r="O96" i="2"/>
  <c r="N96" i="2" s="1"/>
  <c r="O97" i="2"/>
  <c r="N97" i="2" s="1"/>
  <c r="O98" i="2"/>
  <c r="N98" i="2" s="1"/>
  <c r="O99" i="2"/>
  <c r="N99" i="2" s="1"/>
  <c r="O100" i="2"/>
  <c r="N100" i="2" s="1"/>
  <c r="O101" i="2"/>
  <c r="N101" i="2" s="1"/>
  <c r="O102" i="2"/>
  <c r="N102" i="2" s="1"/>
  <c r="O103" i="2"/>
  <c r="N103" i="2" s="1"/>
  <c r="O104" i="2"/>
  <c r="N104" i="2" s="1"/>
  <c r="O105" i="2"/>
  <c r="N105" i="2" s="1"/>
  <c r="O106" i="2"/>
  <c r="N106" i="2" s="1"/>
  <c r="O107" i="2"/>
  <c r="N107" i="2" s="1"/>
  <c r="O108" i="2"/>
  <c r="N108" i="2" s="1"/>
  <c r="O109" i="2"/>
  <c r="N109" i="2" s="1"/>
  <c r="O110" i="2"/>
  <c r="N110" i="2" s="1"/>
  <c r="O111" i="2"/>
  <c r="N111" i="2" s="1"/>
  <c r="O112" i="2"/>
  <c r="N112" i="2" s="1"/>
  <c r="O113" i="2"/>
  <c r="N113" i="2" s="1"/>
  <c r="O114" i="2"/>
  <c r="N114" i="2" s="1"/>
  <c r="O115" i="2"/>
  <c r="N115" i="2" s="1"/>
  <c r="O116" i="2"/>
  <c r="N116" i="2" s="1"/>
  <c r="O117" i="2"/>
  <c r="N117" i="2" s="1"/>
  <c r="O118" i="2"/>
  <c r="N118" i="2" s="1"/>
  <c r="O119" i="2"/>
  <c r="N119" i="2" s="1"/>
  <c r="O120" i="2"/>
  <c r="N120" i="2" s="1"/>
  <c r="O121" i="2"/>
  <c r="N121" i="2" s="1"/>
  <c r="O122" i="2"/>
  <c r="N122" i="2" s="1"/>
  <c r="O123" i="2"/>
  <c r="N123" i="2" s="1"/>
  <c r="O124" i="2"/>
  <c r="N124" i="2" s="1"/>
  <c r="O125" i="2"/>
  <c r="N125" i="2" s="1"/>
  <c r="O126" i="2"/>
  <c r="N126" i="2" s="1"/>
  <c r="O127" i="2"/>
  <c r="N127" i="2" s="1"/>
  <c r="O128" i="2"/>
  <c r="N128" i="2" s="1"/>
  <c r="O129" i="2"/>
  <c r="N129" i="2" s="1"/>
  <c r="O130" i="2"/>
  <c r="N130" i="2" s="1"/>
  <c r="O131" i="2"/>
  <c r="N131" i="2" s="1"/>
  <c r="O132" i="2"/>
  <c r="N132" i="2" s="1"/>
  <c r="O133" i="2"/>
  <c r="N133" i="2" s="1"/>
  <c r="O134" i="2"/>
  <c r="N134" i="2" s="1"/>
  <c r="O135" i="2"/>
  <c r="N135" i="2" s="1"/>
  <c r="O136" i="2"/>
  <c r="N136" i="2" s="1"/>
  <c r="O137" i="2"/>
  <c r="N137" i="2" s="1"/>
  <c r="O138" i="2"/>
  <c r="N138" i="2" s="1"/>
  <c r="O139" i="2"/>
  <c r="N139" i="2" s="1"/>
  <c r="O140" i="2"/>
  <c r="N140" i="2" s="1"/>
  <c r="O141" i="2"/>
  <c r="N141" i="2" s="1"/>
  <c r="O142" i="2"/>
  <c r="N142" i="2" s="1"/>
  <c r="O143" i="2"/>
  <c r="N143" i="2" s="1"/>
  <c r="O144" i="2"/>
  <c r="N144" i="2" s="1"/>
  <c r="O145" i="2"/>
  <c r="N145" i="2" s="1"/>
  <c r="O146" i="2"/>
  <c r="N146" i="2" s="1"/>
  <c r="O147" i="2"/>
  <c r="O148" i="2"/>
  <c r="O149" i="2"/>
  <c r="O150" i="2"/>
  <c r="O151" i="2"/>
  <c r="N151" i="2" s="1"/>
  <c r="O152" i="2"/>
  <c r="N152" i="2" s="1"/>
  <c r="O153" i="2"/>
  <c r="O154" i="2"/>
  <c r="N154" i="2" s="1"/>
  <c r="O155" i="2"/>
  <c r="N155" i="2" s="1"/>
  <c r="O156" i="2"/>
  <c r="N156" i="2" s="1"/>
  <c r="O157" i="2"/>
  <c r="N157" i="2" s="1"/>
  <c r="O158" i="2"/>
  <c r="N158" i="2" s="1"/>
  <c r="O159" i="2"/>
  <c r="N159" i="2" s="1"/>
  <c r="O160" i="2"/>
  <c r="N160" i="2" s="1"/>
  <c r="O161" i="2"/>
  <c r="N161" i="2" s="1"/>
  <c r="O162" i="2"/>
  <c r="N162" i="2" s="1"/>
  <c r="O163" i="2"/>
  <c r="N163" i="2" s="1"/>
  <c r="O164" i="2"/>
  <c r="N164" i="2" s="1"/>
  <c r="O165" i="2"/>
  <c r="N165" i="2" s="1"/>
  <c r="O166" i="2"/>
  <c r="N166" i="2" s="1"/>
  <c r="O167" i="2"/>
  <c r="N167" i="2" s="1"/>
  <c r="O168" i="2"/>
  <c r="N168" i="2" s="1"/>
  <c r="O169" i="2"/>
  <c r="N169" i="2" s="1"/>
  <c r="O170" i="2"/>
  <c r="N170" i="2" s="1"/>
  <c r="O171" i="2"/>
  <c r="N171" i="2" s="1"/>
  <c r="O172" i="2"/>
  <c r="N172" i="2" s="1"/>
  <c r="O173" i="2"/>
  <c r="N173" i="2" s="1"/>
  <c r="O174" i="2"/>
  <c r="N174" i="2" s="1"/>
  <c r="O175" i="2"/>
  <c r="N175" i="2" s="1"/>
  <c r="O176" i="2"/>
  <c r="N176" i="2" s="1"/>
  <c r="N177" i="2" s="1"/>
  <c r="N178" i="2" s="1"/>
  <c r="N181" i="2"/>
  <c r="N182" i="2"/>
  <c r="O183" i="2"/>
  <c r="N183" i="2" s="1"/>
  <c r="O184" i="2"/>
  <c r="N184" i="2" s="1"/>
  <c r="O185" i="2"/>
  <c r="N185" i="2" s="1"/>
  <c r="O186" i="2"/>
  <c r="N186" i="2" s="1"/>
  <c r="O187" i="2"/>
  <c r="N187" i="2" s="1"/>
  <c r="O188" i="2"/>
  <c r="N188" i="2" s="1"/>
  <c r="O189" i="2"/>
  <c r="N189" i="2" s="1"/>
  <c r="O190" i="2"/>
  <c r="N190" i="2" s="1"/>
  <c r="O191" i="2"/>
  <c r="N191" i="2" s="1"/>
  <c r="O192" i="2"/>
  <c r="N192" i="2" s="1"/>
  <c r="O193" i="2"/>
  <c r="N193" i="2" s="1"/>
  <c r="K19" i="4"/>
  <c r="O1" i="2"/>
  <c r="N147" i="2" l="1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92" i="2"/>
  <c r="N93" i="2" s="1"/>
  <c r="N94" i="2" s="1"/>
  <c r="N153" i="2"/>
  <c r="N148" i="2"/>
  <c r="N149" i="2" s="1"/>
  <c r="N45" i="2"/>
  <c r="N150" i="2"/>
  <c r="N56" i="2"/>
  <c r="N47" i="2"/>
  <c r="N48" i="2" s="1"/>
  <c r="N49" i="2" s="1"/>
  <c r="N50" i="2"/>
  <c r="N51" i="2" s="1"/>
  <c r="N52" i="2" s="1"/>
  <c r="N53" i="2" s="1"/>
  <c r="N54" i="2" s="1"/>
  <c r="N55" i="2" s="1"/>
  <c r="E26" i="3" l="1"/>
  <c r="E25" i="3"/>
  <c r="E24" i="3"/>
  <c r="E8" i="3"/>
  <c r="D38" i="3" s="1"/>
  <c r="E9" i="3"/>
  <c r="E10" i="3"/>
  <c r="E27" i="3"/>
  <c r="E28" i="3"/>
  <c r="E29" i="3"/>
  <c r="E30" i="3"/>
  <c r="E31" i="3"/>
  <c r="E32" i="3"/>
  <c r="E33" i="3"/>
  <c r="D3" i="4"/>
  <c r="D4" i="4"/>
  <c r="D47" i="3"/>
  <c r="A7" i="3"/>
  <c r="A9" i="3"/>
  <c r="A10" i="3" s="1"/>
  <c r="A11" i="3" s="1"/>
  <c r="A13" i="3"/>
  <c r="A15" i="3"/>
  <c r="A16" i="3"/>
  <c r="A17" i="3"/>
  <c r="A18" i="3" s="1"/>
  <c r="A19" i="3" s="1"/>
  <c r="A20" i="3"/>
  <c r="A21" i="3" s="1"/>
  <c r="A22" i="3" s="1"/>
  <c r="A23" i="3"/>
  <c r="A24" i="3" s="1"/>
  <c r="A25" i="3" s="1"/>
  <c r="A26" i="3"/>
  <c r="A27" i="3" s="1"/>
  <c r="A28" i="3" s="1"/>
  <c r="A29" i="3" s="1"/>
  <c r="A30" i="3" s="1"/>
  <c r="A31" i="3" s="1"/>
  <c r="A32" i="3" s="1"/>
  <c r="A33" i="3" s="1"/>
  <c r="A36" i="3" s="1"/>
  <c r="A38" i="3"/>
  <c r="A39" i="3" s="1"/>
  <c r="A40" i="3" s="1"/>
  <c r="A41" i="3"/>
  <c r="A45" i="3"/>
  <c r="A46" i="3"/>
  <c r="A47" i="3" s="1"/>
  <c r="K3" i="4"/>
  <c r="K4" i="4"/>
  <c r="K5" i="4" s="1"/>
  <c r="K6" i="4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D5" i="4" l="1"/>
  <c r="E22" i="3"/>
  <c r="E21" i="3"/>
  <c r="D6" i="4" l="1"/>
  <c r="E36" i="3"/>
  <c r="D36" i="3" s="1"/>
  <c r="D37" i="3" l="1"/>
  <c r="D39" i="3" s="1"/>
  <c r="D41" i="3" s="1"/>
  <c r="D7" i="4"/>
  <c r="D8" i="4" l="1"/>
  <c r="D9" i="4" l="1"/>
  <c r="D10" i="4" l="1"/>
  <c r="D11" i="4" l="1"/>
  <c r="D12" i="4" l="1"/>
  <c r="D13" i="4" l="1"/>
  <c r="D14" i="4" l="1"/>
  <c r="D15" i="4" l="1"/>
  <c r="E146" i="4" l="1"/>
  <c r="F146" i="4" s="1"/>
  <c r="E186" i="4"/>
  <c r="F186" i="4" s="1"/>
  <c r="E106" i="4"/>
  <c r="F106" i="4" s="1"/>
  <c r="E148" i="4"/>
  <c r="F148" i="4" s="1"/>
  <c r="E40" i="4"/>
  <c r="F40" i="4" s="1"/>
  <c r="E177" i="4"/>
  <c r="F177" i="4" s="1"/>
  <c r="E109" i="4"/>
  <c r="F109" i="4" s="1"/>
  <c r="E171" i="4"/>
  <c r="F171" i="4" s="1"/>
  <c r="E43" i="4"/>
  <c r="F43" i="4" s="1"/>
  <c r="E2" i="4"/>
  <c r="F2" i="4" s="1"/>
  <c r="E114" i="4"/>
  <c r="F114" i="4" s="1"/>
  <c r="E27" i="4"/>
  <c r="F27" i="4" s="1"/>
  <c r="E149" i="4"/>
  <c r="F149" i="4" s="1"/>
  <c r="E122" i="4"/>
  <c r="F122" i="4" s="1"/>
  <c r="E155" i="4"/>
  <c r="F155" i="4" s="1"/>
  <c r="E103" i="4"/>
  <c r="F103" i="4" s="1"/>
  <c r="E63" i="4"/>
  <c r="F63" i="4" s="1"/>
  <c r="E137" i="4"/>
  <c r="F137" i="4" s="1"/>
  <c r="E14" i="4"/>
  <c r="F14" i="4" s="1"/>
  <c r="E129" i="4"/>
  <c r="F129" i="4" s="1"/>
  <c r="E12" i="4"/>
  <c r="F12" i="4" s="1"/>
  <c r="E157" i="4"/>
  <c r="F157" i="4" s="1"/>
  <c r="E21" i="4"/>
  <c r="F21" i="4" s="1"/>
  <c r="E184" i="4"/>
  <c r="F184" i="4" s="1"/>
  <c r="E163" i="4"/>
  <c r="F163" i="4" s="1"/>
  <c r="E188" i="4"/>
  <c r="F188" i="4" s="1"/>
  <c r="E110" i="4"/>
  <c r="F110" i="4" s="1"/>
  <c r="E174" i="4"/>
  <c r="F174" i="4" s="1"/>
  <c r="E154" i="4"/>
  <c r="F154" i="4" s="1"/>
  <c r="E130" i="4"/>
  <c r="F130" i="4" s="1"/>
  <c r="E6" i="4"/>
  <c r="F6" i="4" s="1"/>
  <c r="E100" i="4"/>
  <c r="F100" i="4" s="1"/>
  <c r="E158" i="4"/>
  <c r="F158" i="4" s="1"/>
  <c r="E29" i="4"/>
  <c r="F29" i="4" s="1"/>
  <c r="E75" i="4"/>
  <c r="F75" i="4" s="1"/>
  <c r="E119" i="4"/>
  <c r="F119" i="4" s="1"/>
  <c r="E83" i="4"/>
  <c r="F83" i="4" s="1"/>
  <c r="E132" i="4"/>
  <c r="F132" i="4" s="1"/>
  <c r="E58" i="4"/>
  <c r="F58" i="4" s="1"/>
  <c r="E13" i="4"/>
  <c r="F13" i="4" s="1"/>
  <c r="E82" i="4"/>
  <c r="F82" i="4" s="1"/>
  <c r="E61" i="4"/>
  <c r="F61" i="4" s="1"/>
  <c r="D16" i="4"/>
  <c r="E168" i="4" l="1"/>
  <c r="F168" i="4" s="1"/>
  <c r="E23" i="4"/>
  <c r="F23" i="4" s="1"/>
  <c r="E116" i="4"/>
  <c r="F116" i="4" s="1"/>
  <c r="E18" i="4"/>
  <c r="F18" i="4" s="1"/>
  <c r="E117" i="4"/>
  <c r="F117" i="4" s="1"/>
  <c r="E47" i="4"/>
  <c r="F47" i="4" s="1"/>
  <c r="E166" i="4"/>
  <c r="F166" i="4" s="1"/>
  <c r="E90" i="4"/>
  <c r="F90" i="4" s="1"/>
  <c r="E3" i="4"/>
  <c r="F3" i="4" s="1"/>
  <c r="E39" i="4"/>
  <c r="F39" i="4" s="1"/>
  <c r="E41" i="4"/>
  <c r="F41" i="4" s="1"/>
  <c r="E4" i="4"/>
  <c r="F4" i="4" s="1"/>
  <c r="E5" i="4"/>
  <c r="F5" i="4" s="1"/>
  <c r="E59" i="4"/>
  <c r="F59" i="4" s="1"/>
  <c r="E78" i="4"/>
  <c r="F78" i="4" s="1"/>
  <c r="E120" i="4"/>
  <c r="F120" i="4" s="1"/>
  <c r="E190" i="4"/>
  <c r="F190" i="4" s="1"/>
  <c r="E176" i="4"/>
  <c r="F176" i="4" s="1"/>
  <c r="E134" i="4"/>
  <c r="F134" i="4" s="1"/>
  <c r="E72" i="4"/>
  <c r="F72" i="4" s="1"/>
  <c r="E192" i="4"/>
  <c r="F192" i="4" s="1"/>
  <c r="E153" i="4"/>
  <c r="F153" i="4" s="1"/>
  <c r="E46" i="4"/>
  <c r="F46" i="4" s="1"/>
  <c r="E113" i="4"/>
  <c r="F113" i="4" s="1"/>
  <c r="E183" i="4"/>
  <c r="F183" i="4" s="1"/>
  <c r="E107" i="4"/>
  <c r="F107" i="4" s="1"/>
  <c r="E84" i="4"/>
  <c r="F84" i="4" s="1"/>
  <c r="E181" i="4"/>
  <c r="F181" i="4" s="1"/>
  <c r="E50" i="4"/>
  <c r="F50" i="4" s="1"/>
  <c r="E51" i="4"/>
  <c r="F51" i="4" s="1"/>
  <c r="E67" i="4"/>
  <c r="F67" i="4" s="1"/>
  <c r="E35" i="4"/>
  <c r="F35" i="4" s="1"/>
  <c r="E62" i="4"/>
  <c r="F62" i="4" s="1"/>
  <c r="E68" i="4"/>
  <c r="F68" i="4" s="1"/>
  <c r="E7" i="4"/>
  <c r="F7" i="4" s="1"/>
  <c r="E143" i="4"/>
  <c r="F143" i="4" s="1"/>
  <c r="E25" i="4"/>
  <c r="F25" i="4" s="1"/>
  <c r="E118" i="4"/>
  <c r="F118" i="4" s="1"/>
  <c r="E74" i="4"/>
  <c r="F74" i="4" s="1"/>
  <c r="E81" i="4"/>
  <c r="F81" i="4" s="1"/>
  <c r="E115" i="4"/>
  <c r="F115" i="4" s="1"/>
  <c r="E89" i="4"/>
  <c r="F89" i="4" s="1"/>
  <c r="E156" i="4"/>
  <c r="F156" i="4" s="1"/>
  <c r="E20" i="4"/>
  <c r="F20" i="4" s="1"/>
  <c r="E10" i="4"/>
  <c r="F10" i="4" s="1"/>
  <c r="E94" i="4"/>
  <c r="F94" i="4" s="1"/>
  <c r="E111" i="4"/>
  <c r="F111" i="4" s="1"/>
  <c r="E45" i="4"/>
  <c r="F45" i="4" s="1"/>
  <c r="E65" i="4"/>
  <c r="F65" i="4" s="1"/>
  <c r="E24" i="4"/>
  <c r="F24" i="4" s="1"/>
  <c r="E164" i="4"/>
  <c r="F164" i="4" s="1"/>
  <c r="E85" i="4"/>
  <c r="F85" i="4" s="1"/>
  <c r="E30" i="4"/>
  <c r="F30" i="4" s="1"/>
  <c r="E88" i="4"/>
  <c r="F88" i="4" s="1"/>
  <c r="E71" i="4"/>
  <c r="F71" i="4" s="1"/>
  <c r="E142" i="4"/>
  <c r="F142" i="4" s="1"/>
  <c r="E44" i="4"/>
  <c r="F44" i="4" s="1"/>
  <c r="E112" i="4"/>
  <c r="F112" i="4" s="1"/>
  <c r="E34" i="4"/>
  <c r="F34" i="4" s="1"/>
  <c r="E127" i="4"/>
  <c r="F127" i="4" s="1"/>
  <c r="E172" i="4"/>
  <c r="F172" i="4" s="1"/>
  <c r="E79" i="4"/>
  <c r="F79" i="4" s="1"/>
  <c r="E95" i="4"/>
  <c r="F95" i="4" s="1"/>
  <c r="E152" i="4"/>
  <c r="F152" i="4" s="1"/>
  <c r="E64" i="4"/>
  <c r="F64" i="4" s="1"/>
  <c r="E194" i="4"/>
  <c r="F194" i="4" s="1"/>
  <c r="E77" i="4"/>
  <c r="F77" i="4" s="1"/>
  <c r="E160" i="4"/>
  <c r="F160" i="4" s="1"/>
  <c r="E60" i="4"/>
  <c r="F60" i="4" s="1"/>
  <c r="E32" i="4"/>
  <c r="F32" i="4" s="1"/>
  <c r="E16" i="4"/>
  <c r="F16" i="4" s="1"/>
  <c r="E180" i="4"/>
  <c r="F180" i="4" s="1"/>
  <c r="E162" i="4"/>
  <c r="F162" i="4" s="1"/>
  <c r="E66" i="4"/>
  <c r="F66" i="4" s="1"/>
  <c r="E131" i="4"/>
  <c r="F131" i="4" s="1"/>
  <c r="E189" i="4"/>
  <c r="F189" i="4" s="1"/>
  <c r="E8" i="4"/>
  <c r="F8" i="4" s="1"/>
  <c r="E54" i="4"/>
  <c r="F54" i="4" s="1"/>
  <c r="E19" i="4"/>
  <c r="F19" i="4" s="1"/>
  <c r="E92" i="4"/>
  <c r="F92" i="4" s="1"/>
  <c r="E91" i="4"/>
  <c r="F91" i="4" s="1"/>
  <c r="E48" i="4"/>
  <c r="F48" i="4" s="1"/>
  <c r="E99" i="4"/>
  <c r="F99" i="4" s="1"/>
  <c r="E97" i="4"/>
  <c r="F97" i="4" s="1"/>
  <c r="E38" i="4"/>
  <c r="F38" i="4" s="1"/>
  <c r="E22" i="4"/>
  <c r="F22" i="4" s="1"/>
  <c r="E105" i="4"/>
  <c r="F105" i="4" s="1"/>
  <c r="E167" i="4"/>
  <c r="F167" i="4" s="1"/>
  <c r="E76" i="4"/>
  <c r="F76" i="4" s="1"/>
  <c r="E15" i="4"/>
  <c r="F15" i="4" s="1"/>
  <c r="E31" i="4"/>
  <c r="F31" i="4" s="1"/>
  <c r="E147" i="4"/>
  <c r="F147" i="4" s="1"/>
  <c r="E56" i="4"/>
  <c r="F56" i="4" s="1"/>
  <c r="E175" i="4"/>
  <c r="F175" i="4" s="1"/>
  <c r="E170" i="4"/>
  <c r="F170" i="4" s="1"/>
  <c r="E28" i="4"/>
  <c r="F28" i="4" s="1"/>
  <c r="E140" i="4"/>
  <c r="F140" i="4" s="1"/>
  <c r="E93" i="4"/>
  <c r="F93" i="4" s="1"/>
  <c r="E42" i="4"/>
  <c r="F42" i="4" s="1"/>
  <c r="E159" i="4"/>
  <c r="F159" i="4" s="1"/>
  <c r="E52" i="4"/>
  <c r="F52" i="4" s="1"/>
  <c r="E17" i="4"/>
  <c r="F17" i="4" s="1"/>
  <c r="E36" i="4"/>
  <c r="F36" i="4" s="1"/>
  <c r="E125" i="4"/>
  <c r="F125" i="4" s="1"/>
  <c r="E169" i="4"/>
  <c r="F169" i="4" s="1"/>
  <c r="E161" i="4"/>
  <c r="F161" i="4" s="1"/>
  <c r="E26" i="4"/>
  <c r="F26" i="4" s="1"/>
  <c r="E195" i="4"/>
  <c r="F195" i="4" s="1"/>
  <c r="E104" i="4"/>
  <c r="F104" i="4" s="1"/>
  <c r="E102" i="4"/>
  <c r="F102" i="4" s="1"/>
  <c r="E144" i="4"/>
  <c r="F144" i="4" s="1"/>
  <c r="E145" i="4"/>
  <c r="F145" i="4" s="1"/>
  <c r="E150" i="4"/>
  <c r="F150" i="4" s="1"/>
  <c r="E193" i="4"/>
  <c r="F193" i="4" s="1"/>
  <c r="E87" i="4"/>
  <c r="F87" i="4" s="1"/>
  <c r="E53" i="4"/>
  <c r="F53" i="4" s="1"/>
  <c r="E96" i="4"/>
  <c r="F96" i="4" s="1"/>
  <c r="E37" i="4"/>
  <c r="F37" i="4" s="1"/>
  <c r="E98" i="4"/>
  <c r="F98" i="4" s="1"/>
  <c r="E138" i="4"/>
  <c r="F138" i="4" s="1"/>
  <c r="E135" i="4"/>
  <c r="F135" i="4" s="1"/>
  <c r="E70" i="4"/>
  <c r="F70" i="4" s="1"/>
  <c r="E73" i="4"/>
  <c r="F73" i="4" s="1"/>
  <c r="E151" i="4"/>
  <c r="F151" i="4" s="1"/>
  <c r="E126" i="4"/>
  <c r="F126" i="4" s="1"/>
  <c r="E182" i="4"/>
  <c r="F182" i="4" s="1"/>
  <c r="E57" i="4"/>
  <c r="F57" i="4" s="1"/>
  <c r="E124" i="4"/>
  <c r="F124" i="4" s="1"/>
  <c r="E173" i="4"/>
  <c r="F173" i="4" s="1"/>
  <c r="E136" i="4"/>
  <c r="F136" i="4" s="1"/>
  <c r="E108" i="4"/>
  <c r="F108" i="4" s="1"/>
  <c r="E86" i="4"/>
  <c r="F86" i="4" s="1"/>
  <c r="E133" i="4"/>
  <c r="F133" i="4" s="1"/>
  <c r="E80" i="4"/>
  <c r="F80" i="4" s="1"/>
  <c r="E139" i="4"/>
  <c r="F139" i="4" s="1"/>
  <c r="E185" i="4"/>
  <c r="F185" i="4" s="1"/>
  <c r="E179" i="4"/>
  <c r="F179" i="4" s="1"/>
  <c r="E9" i="4"/>
  <c r="F9" i="4" s="1"/>
  <c r="E33" i="4"/>
  <c r="F33" i="4" s="1"/>
  <c r="E187" i="4"/>
  <c r="F187" i="4" s="1"/>
  <c r="E55" i="4"/>
  <c r="F55" i="4" s="1"/>
  <c r="E69" i="4"/>
  <c r="F69" i="4" s="1"/>
  <c r="E165" i="4"/>
  <c r="F165" i="4" s="1"/>
  <c r="E101" i="4"/>
  <c r="F101" i="4" s="1"/>
  <c r="E49" i="4"/>
  <c r="F49" i="4" s="1"/>
  <c r="E191" i="4"/>
  <c r="F191" i="4" s="1"/>
  <c r="E128" i="4"/>
  <c r="F128" i="4" s="1"/>
  <c r="E121" i="4"/>
  <c r="F121" i="4" s="1"/>
  <c r="E141" i="4"/>
  <c r="F141" i="4" s="1"/>
  <c r="E178" i="4"/>
  <c r="F178" i="4" s="1"/>
  <c r="E123" i="4"/>
  <c r="F123" i="4" s="1"/>
  <c r="E11" i="4"/>
  <c r="F11" i="4" s="1"/>
  <c r="D17" i="4"/>
  <c r="D18" i="4" l="1"/>
  <c r="D19" i="4" l="1"/>
  <c r="D20" i="4" l="1"/>
  <c r="D21" i="4" l="1"/>
  <c r="D22" i="4" l="1"/>
  <c r="D23" i="4" l="1"/>
  <c r="D24" i="4" l="1"/>
  <c r="D25" i="4" l="1"/>
  <c r="D26" i="4" l="1"/>
  <c r="D27" i="4" l="1"/>
  <c r="D28" i="4" l="1"/>
  <c r="D29" i="4" l="1"/>
  <c r="D30" i="4" l="1"/>
  <c r="D31" i="4" l="1"/>
  <c r="D32" i="4" l="1"/>
  <c r="D33" i="4" l="1"/>
  <c r="D34" i="4" l="1"/>
  <c r="D35" i="4" l="1"/>
  <c r="D36" i="4" l="1"/>
  <c r="D37" i="4" l="1"/>
  <c r="D38" i="4" l="1"/>
  <c r="D39" i="4" l="1"/>
  <c r="D40" i="4" l="1"/>
  <c r="D41" i="4" l="1"/>
  <c r="D42" i="4" l="1"/>
  <c r="D43" i="4" l="1"/>
  <c r="D44" i="4" l="1"/>
  <c r="D45" i="4" l="1"/>
  <c r="D46" i="4" l="1"/>
  <c r="D47" i="4" l="1"/>
  <c r="D48" i="4" l="1"/>
  <c r="D49" i="4" l="1"/>
  <c r="D50" i="4" l="1"/>
  <c r="D51" i="4" l="1"/>
  <c r="D52" i="4" l="1"/>
  <c r="D53" i="4" l="1"/>
  <c r="D54" i="4" l="1"/>
  <c r="D55" i="4" l="1"/>
  <c r="D56" i="4" l="1"/>
  <c r="D57" i="4" l="1"/>
  <c r="D58" i="4" l="1"/>
  <c r="D59" i="4" l="1"/>
  <c r="D60" i="4" l="1"/>
  <c r="D61" i="4" l="1"/>
  <c r="D62" i="4" l="1"/>
  <c r="D63" i="4" l="1"/>
  <c r="D64" i="4" l="1"/>
  <c r="D65" i="4" l="1"/>
  <c r="D66" i="4" l="1"/>
  <c r="D67" i="4" l="1"/>
  <c r="D68" i="4" l="1"/>
  <c r="D69" i="4" l="1"/>
  <c r="D70" i="4" l="1"/>
  <c r="D71" i="4" l="1"/>
  <c r="D72" i="4" l="1"/>
  <c r="D73" i="4" l="1"/>
  <c r="D74" i="4" l="1"/>
  <c r="D75" i="4" l="1"/>
  <c r="D76" i="4" l="1"/>
  <c r="D77" i="4" l="1"/>
  <c r="D78" i="4" l="1"/>
  <c r="D79" i="4" l="1"/>
  <c r="D80" i="4" l="1"/>
  <c r="D81" i="4" l="1"/>
  <c r="D82" i="4" l="1"/>
  <c r="D83" i="4" l="1"/>
  <c r="D84" i="4" l="1"/>
  <c r="D85" i="4" l="1"/>
  <c r="D86" i="4" l="1"/>
  <c r="D87" i="4" l="1"/>
  <c r="D88" i="4" l="1"/>
  <c r="D89" i="4" l="1"/>
  <c r="D90" i="4" l="1"/>
  <c r="D91" i="4" l="1"/>
  <c r="D92" i="4" l="1"/>
  <c r="D93" i="4" l="1"/>
  <c r="D94" i="4" l="1"/>
  <c r="D95" i="4" l="1"/>
  <c r="D96" i="4" l="1"/>
  <c r="D97" i="4" l="1"/>
  <c r="D98" i="4" l="1"/>
  <c r="D99" i="4" l="1"/>
  <c r="D100" i="4" l="1"/>
  <c r="D101" i="4" l="1"/>
  <c r="D102" i="4" l="1"/>
  <c r="D103" i="4" l="1"/>
  <c r="D104" i="4" l="1"/>
  <c r="D105" i="4" l="1"/>
  <c r="D106" i="4" l="1"/>
  <c r="D107" i="4" l="1"/>
  <c r="D108" i="4" l="1"/>
  <c r="D109" i="4" l="1"/>
  <c r="D110" i="4" l="1"/>
  <c r="D111" i="4" l="1"/>
  <c r="D112" i="4" l="1"/>
  <c r="D113" i="4" l="1"/>
  <c r="D114" i="4" l="1"/>
  <c r="D115" i="4" l="1"/>
  <c r="D116" i="4" l="1"/>
  <c r="D117" i="4" l="1"/>
  <c r="D118" i="4" l="1"/>
  <c r="D119" i="4" l="1"/>
  <c r="D120" i="4" l="1"/>
  <c r="D121" i="4" l="1"/>
  <c r="D122" i="4" l="1"/>
  <c r="D123" i="4" l="1"/>
  <c r="D124" i="4" l="1"/>
  <c r="D125" i="4" l="1"/>
  <c r="D126" i="4" l="1"/>
  <c r="D127" i="4" l="1"/>
  <c r="D128" i="4" l="1"/>
  <c r="D129" i="4" l="1"/>
  <c r="D130" i="4" l="1"/>
  <c r="D131" i="4" l="1"/>
  <c r="D132" i="4" l="1"/>
  <c r="D133" i="4" l="1"/>
  <c r="D134" i="4" l="1"/>
  <c r="D135" i="4" l="1"/>
  <c r="D136" i="4" l="1"/>
  <c r="D137" i="4" l="1"/>
  <c r="D138" i="4" l="1"/>
  <c r="D139" i="4" l="1"/>
  <c r="D140" i="4" l="1"/>
  <c r="D141" i="4" l="1"/>
  <c r="D142" i="4" l="1"/>
  <c r="D143" i="4" l="1"/>
  <c r="D144" i="4" l="1"/>
  <c r="D145" i="4" l="1"/>
  <c r="D146" i="4" l="1"/>
  <c r="D147" i="4" l="1"/>
  <c r="D148" i="4" l="1"/>
  <c r="D149" i="4" l="1"/>
  <c r="D150" i="4" l="1"/>
  <c r="D151" i="4" l="1"/>
  <c r="D152" i="4" l="1"/>
  <c r="D153" i="4" l="1"/>
  <c r="D154" i="4" l="1"/>
  <c r="D155" i="4" l="1"/>
  <c r="D156" i="4" l="1"/>
  <c r="D157" i="4" l="1"/>
  <c r="D158" i="4" l="1"/>
  <c r="D159" i="4" l="1"/>
  <c r="D160" i="4" l="1"/>
  <c r="D161" i="4" l="1"/>
  <c r="D162" i="4" l="1"/>
  <c r="D163" i="4" l="1"/>
  <c r="D164" i="4" l="1"/>
  <c r="D165" i="4" l="1"/>
  <c r="D166" i="4" l="1"/>
  <c r="D167" i="4" l="1"/>
  <c r="D168" i="4" l="1"/>
  <c r="D169" i="4" l="1"/>
  <c r="D170" i="4" l="1"/>
  <c r="D171" i="4" l="1"/>
  <c r="D172" i="4" l="1"/>
  <c r="D173" i="4" l="1"/>
  <c r="D174" i="4" l="1"/>
  <c r="D175" i="4" l="1"/>
  <c r="D176" i="4" l="1"/>
  <c r="D177" i="4" l="1"/>
  <c r="D178" i="4" l="1"/>
  <c r="D179" i="4" l="1"/>
  <c r="D180" i="4" l="1"/>
  <c r="D181" i="4" l="1"/>
  <c r="D182" i="4" l="1"/>
  <c r="D183" i="4" l="1"/>
  <c r="D184" i="4" l="1"/>
  <c r="D185" i="4" l="1"/>
  <c r="D186" i="4" l="1"/>
  <c r="D187" i="4" l="1"/>
  <c r="D188" i="4" l="1"/>
  <c r="D189" i="4" l="1"/>
  <c r="D190" i="4" l="1"/>
  <c r="D191" i="4" l="1"/>
  <c r="D192" i="4" l="1"/>
  <c r="D193" i="4" l="1"/>
  <c r="D194" i="4" l="1"/>
  <c r="D19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<sst xmlns="http://schemas.openxmlformats.org/spreadsheetml/2006/main" count="1200" uniqueCount="627">
  <si>
    <t>Барилгын нэр</t>
  </si>
  <si>
    <t>Ашиглалтад орсон он</t>
  </si>
  <si>
    <t>Нийт давхарын тоо</t>
  </si>
  <si>
    <t>Хороо</t>
  </si>
  <si>
    <t>ZIP бүс</t>
  </si>
  <si>
    <t>Гудамжны нэр</t>
  </si>
  <si>
    <t>15А</t>
  </si>
  <si>
    <t>22А</t>
  </si>
  <si>
    <t>Сөүлийн гудамж</t>
  </si>
  <si>
    <t>Нарны зам</t>
  </si>
  <si>
    <t>Дүүрэг</t>
  </si>
  <si>
    <t>БГД</t>
  </si>
  <si>
    <t>БЗД</t>
  </si>
  <si>
    <t>СХД</t>
  </si>
  <si>
    <t>СБД</t>
  </si>
  <si>
    <t>ХУД</t>
  </si>
  <si>
    <t>ЧД</t>
  </si>
  <si>
    <t>Үнэлгээ</t>
  </si>
  <si>
    <t>Байрны дугаар</t>
  </si>
  <si>
    <t>Зээл хүсэгчийн нэр:</t>
  </si>
  <si>
    <t>Барьцаа хөрөнгийн хаяг:</t>
  </si>
  <si>
    <t>Барьцаа хөрөнгийн улсын бүртгэлийн дугаар:</t>
  </si>
  <si>
    <t>Үнэлсэн харилцагчийн менежер:</t>
  </si>
  <si>
    <t>Орон сууцны барилгын давхар</t>
  </si>
  <si>
    <t>Large</t>
  </si>
  <si>
    <t>Байр дугаар</t>
  </si>
  <si>
    <t>№</t>
  </si>
  <si>
    <t>Хянасан салбарын эрхлэгч:</t>
  </si>
  <si>
    <t>Баталгаажуулалт:</t>
  </si>
  <si>
    <t>Үнэлгээ:</t>
  </si>
  <si>
    <t>Салбар, ТТ:</t>
  </si>
  <si>
    <t>LARGE</t>
  </si>
  <si>
    <t>Хороолол/барилгын нэр</t>
  </si>
  <si>
    <t>В1 давхарт</t>
  </si>
  <si>
    <t>Нийт цонхны 50 хувиас дээш хэсэг нь урд болон баруун зүгт харсан эсэх</t>
  </si>
  <si>
    <t>Тийм</t>
  </si>
  <si>
    <t>Үгүй</t>
  </si>
  <si>
    <t xml:space="preserve">     Авто зогсоол хүрэлцээтэй эсэх</t>
  </si>
  <si>
    <t xml:space="preserve">     Гадна орчин тохижолт сайн эсэх</t>
  </si>
  <si>
    <t xml:space="preserve">     Цонхны байрлал</t>
  </si>
  <si>
    <t>Бүтээц</t>
  </si>
  <si>
    <t xml:space="preserve">     Барилгын бүтээц</t>
  </si>
  <si>
    <t>Төмөр бетон цутгамал</t>
  </si>
  <si>
    <t>Төмөр бетон арагт</t>
  </si>
  <si>
    <t>Угсармал төмөр бетон</t>
  </si>
  <si>
    <t>Тоосгон өрөгт</t>
  </si>
  <si>
    <t>Техникийн давхарт</t>
  </si>
  <si>
    <t xml:space="preserve">     Барилгын захиалагч/гүйцэтгэгч компани</t>
  </si>
  <si>
    <t>Үзэгдэх орчин хязгаарлагдаагүй эсэх</t>
  </si>
  <si>
    <t>Гангар инвест ХХК</t>
  </si>
  <si>
    <t>Хурд групп ХХК</t>
  </si>
  <si>
    <t>Жигүүр гранд ХХК</t>
  </si>
  <si>
    <t>Номин констракшн ХХК</t>
  </si>
  <si>
    <t>Делта констракшн ХХК</t>
  </si>
  <si>
    <t xml:space="preserve">Камдер ХХК /Энканто ХХК/ </t>
  </si>
  <si>
    <t>Сити палас ХХК</t>
  </si>
  <si>
    <t>Нутгийн буян ХХК</t>
  </si>
  <si>
    <t>Тесо пропертиз ХХК</t>
  </si>
  <si>
    <t>Фүжи девелопмент ХХК</t>
  </si>
  <si>
    <t>Нью яармаг хаусинг прожект ХХК</t>
  </si>
  <si>
    <t>Алтай констракшн ХХК</t>
  </si>
  <si>
    <t>Материал импекс ХХК /My town/</t>
  </si>
  <si>
    <t>Тайгам алтай ХХК</t>
  </si>
  <si>
    <t>Рояал хаус констракшн ХХК</t>
  </si>
  <si>
    <t>Бусад</t>
  </si>
  <si>
    <t>Өмчлөгчийн нэр:</t>
  </si>
  <si>
    <t>Орон сууцны барилгын ашиглалтанд орсон он:</t>
  </si>
  <si>
    <t>Мэдээлэл оруулах хэсэг:</t>
  </si>
  <si>
    <t>Цонх байрлал</t>
  </si>
  <si>
    <t>Засвар үйлчилгээ</t>
  </si>
  <si>
    <t>Барилгын бүтээц</t>
  </si>
  <si>
    <t>Зогсоол хүрэлцээтэй эсэх/тохижолт</t>
  </si>
  <si>
    <t>Дэд бүтэц</t>
  </si>
  <si>
    <t>Төвийн шугамд холбогдсон эсэх</t>
  </si>
  <si>
    <t>Дулаан</t>
  </si>
  <si>
    <t>Цэвэр ус</t>
  </si>
  <si>
    <t>Бохир ус</t>
  </si>
  <si>
    <t>Үнэлж буй орон сууц нь барьцаалах орон сууц мөн эсэх:</t>
  </si>
  <si>
    <t>Мөн эсэх</t>
  </si>
  <si>
    <t>Байрны 1м2 талбай / 2 өрөө байрны суурь үнэлгээ:</t>
  </si>
  <si>
    <t>Үнэлж буй орон сууц нь барьцаанд байдаг эсэх:</t>
  </si>
  <si>
    <t>Хяналтын нэмэгдэл/хасагдал</t>
  </si>
  <si>
    <t>Олгох боломжтой зээлийн хэмжээ:</t>
  </si>
  <si>
    <t>65/2</t>
  </si>
  <si>
    <t>9А</t>
  </si>
  <si>
    <t>29/1</t>
  </si>
  <si>
    <t>29/3</t>
  </si>
  <si>
    <t>Үндсэн хуулийн гудамж</t>
  </si>
  <si>
    <t>17/2</t>
  </si>
  <si>
    <t>П.Жасрайн гудамж</t>
  </si>
  <si>
    <t>18/2</t>
  </si>
  <si>
    <t>10Б</t>
  </si>
  <si>
    <t>26/1</t>
  </si>
  <si>
    <t>19/1</t>
  </si>
  <si>
    <t>19/2</t>
  </si>
  <si>
    <t>21/1</t>
  </si>
  <si>
    <t>21/2</t>
  </si>
  <si>
    <t>23/1</t>
  </si>
  <si>
    <t>25/3</t>
  </si>
  <si>
    <t>33/1</t>
  </si>
  <si>
    <t>77/3</t>
  </si>
  <si>
    <t>18/1</t>
  </si>
  <si>
    <t>Москвагийн гудамж</t>
  </si>
  <si>
    <t>Бээжингийн гудамж</t>
  </si>
  <si>
    <t>75/1</t>
  </si>
  <si>
    <t>75/2</t>
  </si>
  <si>
    <t>Их тойруу</t>
  </si>
  <si>
    <t>Токиогийн гудамж</t>
  </si>
  <si>
    <t>55А</t>
  </si>
  <si>
    <t>20/1</t>
  </si>
  <si>
    <t>24/1</t>
  </si>
  <si>
    <t>75/3</t>
  </si>
  <si>
    <t>Ургах наран хороолол</t>
  </si>
  <si>
    <t>104/2</t>
  </si>
  <si>
    <t>43/1</t>
  </si>
  <si>
    <t>36/2</t>
  </si>
  <si>
    <t>104/1</t>
  </si>
  <si>
    <t>Их Монгол улсын гудамж</t>
  </si>
  <si>
    <t>Нийслэл хүрээ өргөн чөлөө</t>
  </si>
  <si>
    <t>Хүннүгийн гудамж</t>
  </si>
  <si>
    <t>39/2</t>
  </si>
  <si>
    <t>Өнөр хорооллын гудамж</t>
  </si>
  <si>
    <t>П.Гэндэнгийн гудамж</t>
  </si>
  <si>
    <t>Олимпийн гудамж</t>
  </si>
  <si>
    <t>Чингисийн өргөн чөлөө</t>
  </si>
  <si>
    <t>Бага тойруу</t>
  </si>
  <si>
    <t>Ж.Самбуугийн гудамж</t>
  </si>
  <si>
    <t>41/1</t>
  </si>
  <si>
    <t>Б.Шаравын гудамж</t>
  </si>
  <si>
    <t>Туул гол гудамж</t>
  </si>
  <si>
    <t>Наадамчдын зам</t>
  </si>
  <si>
    <t>Зайсангийн гудамж</t>
  </si>
  <si>
    <t>Дүнжингаравын гудамж</t>
  </si>
  <si>
    <t>Махатма Гандигийн гудамж</t>
  </si>
  <si>
    <t>Богд Жавзандамбын гудамж</t>
  </si>
  <si>
    <t>512А</t>
  </si>
  <si>
    <t>36/4</t>
  </si>
  <si>
    <t>Жуулчны гудамж</t>
  </si>
  <si>
    <t>Ц.Жигжиджавын гудамж</t>
  </si>
  <si>
    <t>Тусгаар тогтнолын талбай</t>
  </si>
  <si>
    <t>31/1</t>
  </si>
  <si>
    <t>Дархан</t>
  </si>
  <si>
    <t>Гүйцэтгэгч</t>
  </si>
  <si>
    <t>MSC пропертиз ХХК</t>
  </si>
  <si>
    <t>Мантууш ХХК</t>
  </si>
  <si>
    <t xml:space="preserve">     Байрлах давхар:</t>
  </si>
  <si>
    <t xml:space="preserve">     Талбайн хэмжээ:</t>
  </si>
  <si>
    <t xml:space="preserve">     Өрөөний тоо:</t>
  </si>
  <si>
    <t>Зээлийн зориулалт</t>
  </si>
  <si>
    <t>Зээлийн зориулалт:</t>
  </si>
  <si>
    <t>Орон сууцны гэрчилгээ гарсан эсэх:</t>
  </si>
  <si>
    <t>7/1</t>
  </si>
  <si>
    <t>7/2</t>
  </si>
  <si>
    <t>10/1</t>
  </si>
  <si>
    <t>Барьцаалахгүй жагсаалтанд багтсан</t>
  </si>
  <si>
    <t>Орон сууцны зориулалтаар үнэлж барьцаалахгүй, жагсаалтанд багтаагүй</t>
  </si>
  <si>
    <t>Шинээр нэмсэн</t>
  </si>
  <si>
    <t>Үнэлгээг нь дахин харах</t>
  </si>
  <si>
    <t>6/1</t>
  </si>
  <si>
    <t>6/2</t>
  </si>
  <si>
    <t>8/1</t>
  </si>
  <si>
    <t>Огноо нэмсэн</t>
  </si>
  <si>
    <t>Барьцаалахгүй жагсаалтанд багтаагүй боловч, барьцаалахгүй</t>
  </si>
  <si>
    <t>Барьцаалахаар оруулсан барилгууд</t>
  </si>
  <si>
    <t>4/1</t>
  </si>
  <si>
    <t>10/2</t>
  </si>
  <si>
    <t>Мансард 100%</t>
  </si>
  <si>
    <t>Мансард 50%</t>
  </si>
  <si>
    <t>Санхүүгийн түшиг зээл</t>
  </si>
  <si>
    <t>Шуурхай зээл</t>
  </si>
  <si>
    <t>Бусад зээл /&gt;80 м.кв/</t>
  </si>
  <si>
    <t>Бусад зээл /&lt;=80 м.кв/</t>
  </si>
  <si>
    <t>Зээл зөвшөөрөх дээд үнэ тооцох хувь:</t>
  </si>
  <si>
    <t>Зээл зөвшөөрөх дээд үнэ:</t>
  </si>
  <si>
    <t>Барьцааны зүйлийн барьцаалуулах үеийн үнэ:</t>
  </si>
  <si>
    <t>Огноо:</t>
  </si>
  <si>
    <t xml:space="preserve">     Засвар үйлчилгээ хийх шаардлагатай эсэх</t>
  </si>
  <si>
    <t>Өргөө</t>
  </si>
  <si>
    <t>4/4</t>
  </si>
  <si>
    <t>4/3</t>
  </si>
  <si>
    <t>106/1</t>
  </si>
  <si>
    <t>Орхон</t>
  </si>
  <si>
    <t xml:space="preserve">1-р баг Зэст </t>
  </si>
  <si>
    <t xml:space="preserve">2-р баг Оюут </t>
  </si>
  <si>
    <t xml:space="preserve">3-р баг Уурхайчин </t>
  </si>
  <si>
    <t xml:space="preserve">4-р баг Хүрэн булаг </t>
  </si>
  <si>
    <t xml:space="preserve">5-р баг Урт булаг </t>
  </si>
  <si>
    <t xml:space="preserve">8-р баг Бүрэнбүст </t>
  </si>
  <si>
    <t xml:space="preserve">6-р баг Согоот </t>
  </si>
  <si>
    <t>7-р баг Дэнж</t>
  </si>
  <si>
    <t>13-р баг Баянцагаан</t>
  </si>
  <si>
    <t>11-р баг Цагаан чулуут</t>
  </si>
  <si>
    <t>байрлах давхар</t>
  </si>
  <si>
    <t>Үзэгдэх орчин хязгаарлагдсан эсэх</t>
  </si>
  <si>
    <t>Нийт цонхны 25% таглагдсан</t>
  </si>
  <si>
    <t>Нийт цонхны 50% таглагдсан</t>
  </si>
  <si>
    <t>Нийт цонхны 75% таглагдсан</t>
  </si>
  <si>
    <t>Нийт цонхны 100% таглагдсан</t>
  </si>
  <si>
    <t>Хороо*</t>
  </si>
  <si>
    <t>АНХААРУУЛГА:</t>
  </si>
  <si>
    <t>Хороо* - хороо нь шинэчилсэн хаягжилтаар байгаа, шинэ хаягжилтыг /manaikhoroo.mn/-р шалгана уу.</t>
  </si>
  <si>
    <t>What3word:</t>
  </si>
  <si>
    <t>Авзага</t>
  </si>
  <si>
    <t>Эко интернэйшнл тауэр</t>
  </si>
  <si>
    <t>-</t>
  </si>
  <si>
    <t>River plaza</t>
  </si>
  <si>
    <t>18-р баг Баянбулаг</t>
  </si>
  <si>
    <t>17/1</t>
  </si>
  <si>
    <t>39/1</t>
  </si>
  <si>
    <t>23-р баг Найрамдал</t>
  </si>
  <si>
    <t>24-р баг Чандмань</t>
  </si>
  <si>
    <t>5/1</t>
  </si>
  <si>
    <t>512Б</t>
  </si>
  <si>
    <t>City tower</t>
  </si>
  <si>
    <t>City center</t>
  </si>
  <si>
    <t>Central tower</t>
  </si>
  <si>
    <t>Д.Сүхбаатарын талбай</t>
  </si>
  <si>
    <t>Энх тайвaны өргөн чөлөө</t>
  </si>
  <si>
    <t>New century plaza</t>
  </si>
  <si>
    <t>Гурван гал</t>
  </si>
  <si>
    <t>Mn central office</t>
  </si>
  <si>
    <t>Park place</t>
  </si>
  <si>
    <t>Monnis tower</t>
  </si>
  <si>
    <t>Гурван гол</t>
  </si>
  <si>
    <t>Blue sky tower</t>
  </si>
  <si>
    <t>The Down Town</t>
  </si>
  <si>
    <t>Жамъяан гүний гудамж</t>
  </si>
  <si>
    <t>MERU tower</t>
  </si>
  <si>
    <t>ICC tower</t>
  </si>
  <si>
    <t>Ayud tower</t>
  </si>
  <si>
    <t>Centrum</t>
  </si>
  <si>
    <t>Minister Tower</t>
  </si>
  <si>
    <t>TDB tower</t>
  </si>
  <si>
    <t>13/3</t>
  </si>
  <si>
    <t>UBH center</t>
  </si>
  <si>
    <t>Moncon</t>
  </si>
  <si>
    <t>New horizon</t>
  </si>
  <si>
    <t>Azmon</t>
  </si>
  <si>
    <t>DHL</t>
  </si>
  <si>
    <t>Flamingo Tower</t>
  </si>
  <si>
    <t>Парисын гудамж</t>
  </si>
  <si>
    <t>DHL tower</t>
  </si>
  <si>
    <t>Embassy one</t>
  </si>
  <si>
    <t>Элчингийн гудамж</t>
  </si>
  <si>
    <t>MPM Building</t>
  </si>
  <si>
    <t>Юнескогийн гудамж</t>
  </si>
  <si>
    <t>Dalai Tower</t>
  </si>
  <si>
    <t>IC tower</t>
  </si>
  <si>
    <t>Union Building</t>
  </si>
  <si>
    <t>MCS plaza</t>
  </si>
  <si>
    <t>Newcom group</t>
  </si>
  <si>
    <t>Twin tower</t>
  </si>
  <si>
    <t>Моодун цамхаг</t>
  </si>
  <si>
    <t>11/1</t>
  </si>
  <si>
    <t>Altan joloo tower</t>
  </si>
  <si>
    <t>13A</t>
  </si>
  <si>
    <t>Seoul plaza</t>
  </si>
  <si>
    <t>Brauhaus</t>
  </si>
  <si>
    <t>Brauhaus-ийн баруун талд</t>
  </si>
  <si>
    <t>Santo tower</t>
  </si>
  <si>
    <t>Усны гудамж</t>
  </si>
  <si>
    <t>Хэрлэн плаза</t>
  </si>
  <si>
    <t>Smart building</t>
  </si>
  <si>
    <t>JS tower</t>
  </si>
  <si>
    <t>32/1</t>
  </si>
  <si>
    <t>AB center</t>
  </si>
  <si>
    <t>Их сургуулийн гудамж</t>
  </si>
  <si>
    <t>Tuushin office</t>
  </si>
  <si>
    <t>Ерөнхий сайд Амарын гудамж</t>
  </si>
  <si>
    <t>Макадам</t>
  </si>
  <si>
    <t>Ник албан контор</t>
  </si>
  <si>
    <t>Адмон принт</t>
  </si>
  <si>
    <t>Сан бизнес центр</t>
  </si>
  <si>
    <t>Оюутны гудамж</t>
  </si>
  <si>
    <t>Боловсрол төв</t>
  </si>
  <si>
    <t>GB plaza</t>
  </si>
  <si>
    <t>N tower</t>
  </si>
  <si>
    <t>Н.Содномын гудамж</t>
  </si>
  <si>
    <t>Компьютер центр</t>
  </si>
  <si>
    <t>Хоймор оффис</t>
  </si>
  <si>
    <t>Алтайн гудамж</t>
  </si>
  <si>
    <t>MGLRADIO 88.3</t>
  </si>
  <si>
    <t>Ногоон нуурын гудамж</t>
  </si>
  <si>
    <t>CITIUS  оффис</t>
  </si>
  <si>
    <t>NBB center</t>
  </si>
  <si>
    <t>226а</t>
  </si>
  <si>
    <t>Star center</t>
  </si>
  <si>
    <t>78/1</t>
  </si>
  <si>
    <t>Viva center</t>
  </si>
  <si>
    <t>CT BAT center</t>
  </si>
  <si>
    <t>Арвай тех төв</t>
  </si>
  <si>
    <t>100 айл АМО төв</t>
  </si>
  <si>
    <t>Цагдаагийн гудамж</t>
  </si>
  <si>
    <t>Хулан төв</t>
  </si>
  <si>
    <t>Элистейн гудамж</t>
  </si>
  <si>
    <t>Pro One serviced office center</t>
  </si>
  <si>
    <t>BODI TOWER</t>
  </si>
  <si>
    <t>Khangarid Palace</t>
  </si>
  <si>
    <t>9/1</t>
  </si>
  <si>
    <t>Express tower</t>
  </si>
  <si>
    <t>Finance Center</t>
  </si>
  <si>
    <t>Рааш булаг төв</t>
  </si>
  <si>
    <t>Дэнвер оффис</t>
  </si>
  <si>
    <t>Arizona оффис</t>
  </si>
  <si>
    <t>Ноён хутагт Данзанравжаагийн гудамж</t>
  </si>
  <si>
    <t>Бэриш центр</t>
  </si>
  <si>
    <t>Хишиг төв</t>
  </si>
  <si>
    <t>NAZO tower</t>
  </si>
  <si>
    <t>Найман шарга</t>
  </si>
  <si>
    <t>Төмөрчний гудамж</t>
  </si>
  <si>
    <t>Их найман шарга</t>
  </si>
  <si>
    <t>Арга билиг төв</t>
  </si>
  <si>
    <t>Орон зай оффис</t>
  </si>
  <si>
    <t>Peace tower</t>
  </si>
  <si>
    <t>Capital center</t>
  </si>
  <si>
    <t>Pearl tower</t>
  </si>
  <si>
    <t>Max tower</t>
  </si>
  <si>
    <t>MN tower</t>
  </si>
  <si>
    <t>Best төв</t>
  </si>
  <si>
    <t>Yalalt plaza</t>
  </si>
  <si>
    <t>Premium place</t>
  </si>
  <si>
    <t>Tasgan tower</t>
  </si>
  <si>
    <t>Сөүл бизнес төв</t>
  </si>
  <si>
    <t>MJ төв</t>
  </si>
  <si>
    <t>Palazzo tower</t>
  </si>
  <si>
    <t>Nisora tower төв</t>
  </si>
  <si>
    <t>86/1</t>
  </si>
  <si>
    <t>Undram plaza</t>
  </si>
  <si>
    <t>Tokyo tower</t>
  </si>
  <si>
    <t>45A</t>
  </si>
  <si>
    <t>Гэрэлт цамхаг</t>
  </si>
  <si>
    <t>32A</t>
  </si>
  <si>
    <t>VIP office</t>
  </si>
  <si>
    <t>Марал оффис</t>
  </si>
  <si>
    <t>Old city</t>
  </si>
  <si>
    <t>MNMT plaza</t>
  </si>
  <si>
    <t>Суман плаза</t>
  </si>
  <si>
    <t>JP office</t>
  </si>
  <si>
    <t>Манлайбаатар Дамдинсүрэнгийн гудамж</t>
  </si>
  <si>
    <t>Sakura center</t>
  </si>
  <si>
    <t>Paradise plaza</t>
  </si>
  <si>
    <t>420/1</t>
  </si>
  <si>
    <t>420/5</t>
  </si>
  <si>
    <t>Олимп ресидент</t>
  </si>
  <si>
    <t>Royal Plaza</t>
  </si>
  <si>
    <t>Б.Доржийн гудамж</t>
  </si>
  <si>
    <t>Castle Plaza</t>
  </si>
  <si>
    <t>UB tower</t>
  </si>
  <si>
    <t>83/2</t>
  </si>
  <si>
    <t>83/1</t>
  </si>
  <si>
    <t>UB tower plus</t>
  </si>
  <si>
    <t>Munkh Tower</t>
  </si>
  <si>
    <t>Khan Urguu Office</t>
  </si>
  <si>
    <t>Энгельсийн гудамж</t>
  </si>
  <si>
    <t>Life Tower</t>
  </si>
  <si>
    <t>Hyundai elevator</t>
  </si>
  <si>
    <t>927/1</t>
  </si>
  <si>
    <t>Titan Plus</t>
  </si>
  <si>
    <t>Titan Center</t>
  </si>
  <si>
    <t>Zaisan square</t>
  </si>
  <si>
    <t>33/2</t>
  </si>
  <si>
    <t>Regis place</t>
  </si>
  <si>
    <t>Khan bank tower</t>
  </si>
  <si>
    <t>NM tower</t>
  </si>
  <si>
    <t>31/2</t>
  </si>
  <si>
    <t>Galaxy tower</t>
  </si>
  <si>
    <t>Стадион Оргил-3 /17012/</t>
  </si>
  <si>
    <t>Гэгээнтэн office center</t>
  </si>
  <si>
    <t>Гэгээнтэн center</t>
  </si>
  <si>
    <t>Нарантуул Оффис</t>
  </si>
  <si>
    <t>24/21</t>
  </si>
  <si>
    <t>LS Plaza</t>
  </si>
  <si>
    <t>Sumber Tower</t>
  </si>
  <si>
    <t>77/4</t>
  </si>
  <si>
    <t>Үйлдвэр 2-3 </t>
  </si>
  <si>
    <t>Khan-Uul tower</t>
  </si>
  <si>
    <t>White gate center</t>
  </si>
  <si>
    <t>Polaris center</t>
  </si>
  <si>
    <t>Rokmon building</t>
  </si>
  <si>
    <t>GEM PALACE</t>
  </si>
  <si>
    <t>Grand office</t>
  </si>
  <si>
    <t>Daco center</t>
  </si>
  <si>
    <t>Жалханз Хутагт Дамдинбазарын гудамж</t>
  </si>
  <si>
    <t>Монгол төв</t>
  </si>
  <si>
    <t>Дунд голын гудамж</t>
  </si>
  <si>
    <t>TST Building</t>
  </si>
  <si>
    <t>19/3</t>
  </si>
  <si>
    <t>Агро центр</t>
  </si>
  <si>
    <t>Autohub</t>
  </si>
  <si>
    <t>UB platinium</t>
  </si>
  <si>
    <t>WM Tower</t>
  </si>
  <si>
    <t>Dragon center</t>
  </si>
  <si>
    <t>Сity plaza</t>
  </si>
  <si>
    <t>Od plaza</t>
  </si>
  <si>
    <t>Soyombo tower</t>
  </si>
  <si>
    <t>Mongol Tv</t>
  </si>
  <si>
    <t>Business tower</t>
  </si>
  <si>
    <t>Gerege tower</t>
  </si>
  <si>
    <t>Central park</t>
  </si>
  <si>
    <t>Ambassador Residence</t>
  </si>
  <si>
    <t>Jiguur grand office</t>
  </si>
  <si>
    <t>City capital</t>
  </si>
  <si>
    <t>Blue mon</t>
  </si>
  <si>
    <t>Sonor plaza</t>
  </si>
  <si>
    <t>Canon center</t>
  </si>
  <si>
    <t>Travel house</t>
  </si>
  <si>
    <t>Himchan center</t>
  </si>
  <si>
    <t>Gem castle</t>
  </si>
  <si>
    <t>Сүхбаатарын гудамж</t>
  </si>
  <si>
    <t>61</t>
  </si>
  <si>
    <t>Uniq center</t>
  </si>
  <si>
    <t> Монгол улсын гудамж</t>
  </si>
  <si>
    <t>River Castle Business Apartment</t>
  </si>
  <si>
    <t>Архитектор Б.Чимэдийн гудамж</t>
  </si>
  <si>
    <t>307</t>
  </si>
  <si>
    <t>Bizacci center</t>
  </si>
  <si>
    <t>26</t>
  </si>
  <si>
    <t>Seoul business center</t>
  </si>
  <si>
    <t>Velox office</t>
  </si>
  <si>
    <t>Lux center</t>
  </si>
  <si>
    <t>Г.Чагдаржавын гудамж</t>
  </si>
  <si>
    <t>Сeo office</t>
  </si>
  <si>
    <t xml:space="preserve">Misheel city </t>
  </si>
  <si>
    <t>World mongolia</t>
  </si>
  <si>
    <t>Оймон оффис</t>
  </si>
  <si>
    <t>lat</t>
  </si>
  <si>
    <t>lon</t>
  </si>
  <si>
    <t>ОФФИС ҮНЭЛГЭЭ</t>
  </si>
  <si>
    <t>(Хувилбар 0.5. 2025.06.26)</t>
  </si>
  <si>
    <t>504/2</t>
  </si>
  <si>
    <t>Ханбогд оффис</t>
  </si>
  <si>
    <t>504/1</t>
  </si>
  <si>
    <t>Чингисийн өргөн ч+H2+J1+J10:U15</t>
  </si>
  <si>
    <t>47.916518, 106.914441</t>
  </si>
  <si>
    <t>47.914835, 106.913159</t>
  </si>
  <si>
    <t>47.914915, 106.911975</t>
  </si>
  <si>
    <t>47.914979, 106.912389</t>
  </si>
  <si>
    <t>47.914723, 106.911557</t>
  </si>
  <si>
    <t>47.914116, 106.913642</t>
  </si>
  <si>
    <t>47.914261, 106.914935</t>
  </si>
  <si>
    <t>47.914151, 106.914524</t>
  </si>
  <si>
    <t>47.911411, 106.913928</t>
  </si>
  <si>
    <t>47.911139, 106.913951</t>
  </si>
  <si>
    <t>47.910641, 106.912706</t>
  </si>
  <si>
    <t>47.910159, 106.914898</t>
  </si>
  <si>
    <t>47.913420, 106.915540</t>
  </si>
  <si>
    <t>47.913315, 106.918374</t>
  </si>
  <si>
    <t>47.914011, 106.916107</t>
  </si>
  <si>
    <t>47.914294, 106.916028</t>
  </si>
  <si>
    <t>47.914367, 106.916675</t>
  </si>
  <si>
    <t>47.916327, 106.918731</t>
  </si>
  <si>
    <t>47.915685, 106.918670</t>
  </si>
  <si>
    <t>47.915747, 106.919081</t>
  </si>
  <si>
    <t>47.915732, 106.919454</t>
  </si>
  <si>
    <t>47.915970, 106.919872</t>
  </si>
  <si>
    <t>47.916041, 106.920159</t>
  </si>
  <si>
    <t>47.915409, 106.919871</t>
  </si>
  <si>
    <t>47.915096, 106.919844</t>
  </si>
  <si>
    <t>47.915416, 106.920575</t>
  </si>
  <si>
    <t>47.917210, 106.922518</t>
  </si>
  <si>
    <t>47.917381, 106.923363</t>
  </si>
  <si>
    <t>47.917374, 106.924021</t>
  </si>
  <si>
    <t>47.915439, 106.921638</t>
  </si>
  <si>
    <t>47.915234, 106.921479</t>
  </si>
  <si>
    <t>47.917006, 106.929186</t>
  </si>
  <si>
    <t>47.916539, 106.928587</t>
  </si>
  <si>
    <t>47.916499, 106.928188</t>
  </si>
  <si>
    <t>47.916216, 106.928658</t>
  </si>
  <si>
    <t>47.915837, 106.928089</t>
  </si>
  <si>
    <t>47.914553, 106.927123</t>
  </si>
  <si>
    <t>47.913128, 106.929006</t>
  </si>
  <si>
    <t>47.912433, 106.928484</t>
  </si>
  <si>
    <t>47.911528, 106.929616</t>
  </si>
  <si>
    <t>47.909346, 106.930227</t>
  </si>
  <si>
    <t>47.915956, 106.927166</t>
  </si>
  <si>
    <t>47.914428, 106.910507</t>
  </si>
  <si>
    <t>47.914372, 106.910084</t>
  </si>
  <si>
    <t>47.914100, 106.910985</t>
  </si>
  <si>
    <t>47.908656, 106.908718</t>
  </si>
  <si>
    <t>47.908724, 106.909041</t>
  </si>
  <si>
    <t>47.908914, 106.909021</t>
  </si>
  <si>
    <t>47.912591, 106.906294</t>
  </si>
  <si>
    <t>47.910109, 106.907010</t>
  </si>
  <si>
    <t>47.912979, 106.903700</t>
  </si>
  <si>
    <t>47.912954, 106.903050</t>
  </si>
  <si>
    <t>47.912899, 106.902341</t>
  </si>
  <si>
    <t>47.913371, 106.899928</t>
  </si>
  <si>
    <t>47.913359, 106.898089</t>
  </si>
  <si>
    <t>47.909264, 106.895661</t>
  </si>
  <si>
    <t>47.922486, 106.916337</t>
  </si>
  <si>
    <t>47.922531, 106.916617</t>
  </si>
  <si>
    <t>47.925730, 106.915389</t>
  </si>
  <si>
    <t>47.927360, 106.917835</t>
  </si>
  <si>
    <t>47.919324, 106.920782</t>
  </si>
  <si>
    <t>47.919058, 106.920582</t>
  </si>
  <si>
    <t>47.918066, 106.920119</t>
  </si>
  <si>
    <t>47.920285, 106.920592</t>
  </si>
  <si>
    <t>47.920590, 106.921583</t>
  </si>
  <si>
    <t>47.920472, 106.922574</t>
  </si>
  <si>
    <t>47.920883, 106.922291</t>
  </si>
  <si>
    <t>47.920899, 106.921268</t>
  </si>
  <si>
    <t>47.922122, 106.921753</t>
  </si>
  <si>
    <t>47.920032, 106.922111</t>
  </si>
  <si>
    <t>47.918420, 106.927036</t>
  </si>
  <si>
    <t>47.922841, 106.930455</t>
  </si>
  <si>
    <t>47.925945, 106.922733</t>
  </si>
  <si>
    <t>47.925724, 106.922638</t>
  </si>
  <si>
    <t>47.928585, 106.921174</t>
  </si>
  <si>
    <t>47.921875, 106.930755</t>
  </si>
  <si>
    <t>47.928956, 106.910680</t>
  </si>
  <si>
    <t>47.932304, 106.913303</t>
  </si>
  <si>
    <t>47.931202, 106.913372</t>
  </si>
  <si>
    <t>47.931641, 106.916481</t>
  </si>
  <si>
    <t>47.931024, 106.916411</t>
  </si>
  <si>
    <t>47.929241, 106.915814</t>
  </si>
  <si>
    <t>47.930933, 106.918818</t>
  </si>
  <si>
    <t>47.930147, 106.926220</t>
  </si>
  <si>
    <t>47.930337, 106.925372</t>
  </si>
  <si>
    <t>47.932845, 106.926976</t>
  </si>
  <si>
    <t>47.933020, 106.927992</t>
  </si>
  <si>
    <t>47.933989, 106.922877</t>
  </si>
  <si>
    <t>47.932337, 106.916990</t>
  </si>
  <si>
    <t>47.918127, 106.915589</t>
  </si>
  <si>
    <t>47.918800, 106.915535</t>
  </si>
  <si>
    <t>47.919665, 106.915385</t>
  </si>
  <si>
    <t>47.917409, 106.914926</t>
  </si>
  <si>
    <t>47.918581, 106.914680</t>
  </si>
  <si>
    <t>47.918343, 106.914479</t>
  </si>
  <si>
    <t>47.917212, 106.909528</t>
  </si>
  <si>
    <t>47.917809, 106.908969</t>
  </si>
  <si>
    <t>47.917984, 106.908959</t>
  </si>
  <si>
    <t>47.918004, 106.909276</t>
  </si>
  <si>
    <t>47.916249, 106.899641</t>
  </si>
  <si>
    <t>47.918757, 106.900476</t>
  </si>
  <si>
    <t>47.919203, 106.901644</t>
  </si>
  <si>
    <t>47.919290, 106.902297</t>
  </si>
  <si>
    <t>47.919343, 106.902518</t>
  </si>
  <si>
    <t>47.919836, 106.902634</t>
  </si>
  <si>
    <t>47.920067, 106.902533</t>
  </si>
  <si>
    <t>47.920362, 106.902690</t>
  </si>
  <si>
    <t>47.920403, 106.900095</t>
  </si>
  <si>
    <t>47.916194, 106.902214</t>
  </si>
  <si>
    <t>47.918868, 106.902273</t>
  </si>
  <si>
    <t>47.919262, 106.905896</t>
  </si>
  <si>
    <t>47.920505, 106.910083</t>
  </si>
  <si>
    <t>47.922503, 106.905150</t>
  </si>
  <si>
    <t>47.923888, 106.900539</t>
  </si>
  <si>
    <t>47.924311, 106.900708</t>
  </si>
  <si>
    <t>47.924897, 106.900929</t>
  </si>
  <si>
    <t>47.926061, 106.901482</t>
  </si>
  <si>
    <t>47.923774, 106.934109</t>
  </si>
  <si>
    <t>47.927388, 106.939771</t>
  </si>
  <si>
    <t>47.925388, 106.935871</t>
  </si>
  <si>
    <t>47.924868, 106.935460</t>
  </si>
  <si>
    <t>47.928344, 106.939798</t>
  </si>
  <si>
    <t>47.919492, 106.935543</t>
  </si>
  <si>
    <t>47.920609, 106.935291</t>
  </si>
  <si>
    <t>47.919754, 106.939331</t>
  </si>
  <si>
    <t>47.918738, 106.963120</t>
  </si>
  <si>
    <t>47.919221, 106.943772</t>
  </si>
  <si>
    <t>47.923790, 106.934140</t>
  </si>
  <si>
    <t>47.918266, 106.936446</t>
  </si>
  <si>
    <t>47.918425, 106.941732</t>
  </si>
  <si>
    <t>47.912868, 106.940916</t>
  </si>
  <si>
    <t>47.904043, 106.928989</t>
  </si>
  <si>
    <t>47.904287, 106.934396</t>
  </si>
  <si>
    <t>47.904578, 106.936625</t>
  </si>
  <si>
    <t>47.904525, 106.939961</t>
  </si>
  <si>
    <t>47.902434, 106.938676</t>
  </si>
  <si>
    <t>47.924278, 106.966992</t>
  </si>
  <si>
    <t>47.924382, 106.967537</t>
  </si>
  <si>
    <t>47.912560, 106.931436</t>
  </si>
  <si>
    <t>47.912222, 106.931709</t>
  </si>
  <si>
    <t>47.899437, 106.905965</t>
  </si>
  <si>
    <t>47.899861, 106.893642</t>
  </si>
  <si>
    <t>47.900751, 106.892750</t>
  </si>
  <si>
    <t>47.900991, 106.892131</t>
  </si>
  <si>
    <t>47.880173, 106.855396</t>
  </si>
  <si>
    <t>47.869534, 106.823046</t>
  </si>
  <si>
    <t>47.869287, 106.821619</t>
  </si>
  <si>
    <t>47.887286, 106.916147</t>
  </si>
  <si>
    <t>47.900571, 106.910276</t>
  </si>
  <si>
    <t>47.903742, 106.912044</t>
  </si>
  <si>
    <t>47.903643, 106.916525</t>
  </si>
  <si>
    <t>47.903716, 106.917012</t>
  </si>
  <si>
    <t>47.904679, 106.919568</t>
  </si>
  <si>
    <t>47.902897, 106.924428</t>
  </si>
  <si>
    <t>47.892022, 106.924094</t>
  </si>
  <si>
    <t>47.898909, 106.931312</t>
  </si>
  <si>
    <t>47.898898, 106.909557</t>
  </si>
  <si>
    <t>47.897566, 106.908993</t>
  </si>
  <si>
    <t>47.897153, 106.908825</t>
  </si>
  <si>
    <t>47.896617, 106.909103</t>
  </si>
  <si>
    <t>47.896559, 106.911140</t>
  </si>
  <si>
    <t>47.897898, 106.923944</t>
  </si>
  <si>
    <t>47.898585, 106.896561</t>
  </si>
  <si>
    <t>47.898589, 106.896936</t>
  </si>
  <si>
    <t>47.898565, 106.895877</t>
  </si>
  <si>
    <t>47.898748, 106.895010</t>
  </si>
  <si>
    <t>47.895106, 106.883872</t>
  </si>
  <si>
    <t>47.894416, 106.886189</t>
  </si>
  <si>
    <t>47.893977, 106.886607</t>
  </si>
  <si>
    <t>47.893380, 106.887144</t>
  </si>
  <si>
    <t>47.87907 106.853156</t>
  </si>
  <si>
    <t>47.878946 106.852788</t>
  </si>
  <si>
    <t>47.913659, 106.894101</t>
  </si>
  <si>
    <t>47.914651, 106.893931</t>
  </si>
  <si>
    <t>47.914189, 106.890699</t>
  </si>
  <si>
    <t>47.923702, 106.875468</t>
  </si>
  <si>
    <t>47.918923, 106.887119</t>
  </si>
  <si>
    <t>47.918568, 106.879687</t>
  </si>
  <si>
    <t>47.906168, 106.907976</t>
  </si>
  <si>
    <t>47.905649, 106.906673</t>
  </si>
  <si>
    <t>47.905826, 106.906658</t>
  </si>
  <si>
    <t>47.905502, 106.906144</t>
  </si>
  <si>
    <t>47.905400, 106.905634</t>
  </si>
  <si>
    <t>47.913740, 106.873147</t>
  </si>
  <si>
    <t>47.911262, 106.876992</t>
  </si>
  <si>
    <t>47.911435, 106.877007</t>
  </si>
  <si>
    <t>47.910890, 106.820440</t>
  </si>
  <si>
    <t>Координат</t>
  </si>
  <si>
    <t>Хөдөлмөрийн ордон</t>
  </si>
  <si>
    <t>Метро бизнес центр</t>
  </si>
  <si>
    <t>47.927376, 106.914839</t>
  </si>
  <si>
    <t>Гэгээнтэн office</t>
  </si>
  <si>
    <t>Monnis Office</t>
  </si>
  <si>
    <t>Бизнесийн зээл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</si>
</sst>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  <font>
      <sz val="9"/>
      <color rgb="FF212529"/>
      <name val="Times New Roman"/>
      <family val="1"/>
    </font>
    <font>
      <b/>
      <sz val="9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rgb="FFD9969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3" fontId="1" fillId="0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9" fontId="1" fillId="0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3" fontId="1" fillId="0" borderId="0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5" fillId="0" borderId="0" xfId="0" applyFont="1"/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0" borderId="0" xfId="1" applyFont="1"/>
    <xf numFmtId="43" fontId="1" fillId="12" borderId="0" xfId="1" applyFont="1" applyFill="1"/>
    <xf numFmtId="43" fontId="1" fillId="7" borderId="0" xfId="1" applyFont="1" applyFill="1"/>
    <xf numFmtId="43" fontId="1" fillId="13" borderId="0" xfId="1" applyFont="1" applyFill="1"/>
    <xf numFmtId="43" fontId="1" fillId="0" borderId="0" xfId="1" applyFont="1" applyFill="1"/>
    <xf numFmtId="43" fontId="5" fillId="12" borderId="0" xfId="1" applyFont="1" applyFill="1"/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CCFFFF"/>
      <color rgb="FF99FFCC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tabSelected="1" zoomScale="130" zoomScaleNormal="130" workbookViewId="0">
      <selection activeCell="G21" sqref="G21"/>
    </sheetView>
  </sheetViews>
  <sheetFormatPr defaultRowHeight="12" x14ac:dyDescent="0.2"/>
  <cols>
    <col min="1" max="1" width="3.140625" style="13" customWidth="1"/>
    <col min="2" max="2" width="16.85546875" style="12" customWidth="1"/>
    <col min="3" max="3" width="28.140625" style="12" customWidth="1"/>
    <col min="4" max="4" width="32.42578125" style="13" customWidth="1"/>
    <col min="5" max="5" width="12.85546875" style="13" customWidth="1"/>
    <col min="6" max="6" width="12.85546875" style="12" customWidth="1"/>
    <col min="7" max="7" width="9.140625" style="12" customWidth="1"/>
    <col min="8" max="16384" width="9.140625" style="12"/>
  </cols>
  <sheetData>
    <row r="2" spans="1:5" s="7" customFormat="1" ht="15" customHeight="1" x14ac:dyDescent="0.25">
      <c r="A2" s="6"/>
      <c r="B2" s="87" t="s">
        <v>427</v>
      </c>
      <c r="C2" s="87"/>
      <c r="D2" s="87"/>
      <c r="E2" s="6"/>
    </row>
    <row r="3" spans="1:5" s="7" customFormat="1" x14ac:dyDescent="0.25">
      <c r="A3" s="6"/>
      <c r="B3" s="87" t="s">
        <v>428</v>
      </c>
      <c r="C3" s="87"/>
      <c r="D3" s="87"/>
      <c r="E3" s="6"/>
    </row>
    <row r="4" spans="1:5" s="7" customFormat="1" x14ac:dyDescent="0.25">
      <c r="A4" s="6"/>
      <c r="B4" s="58"/>
      <c r="C4" s="58"/>
      <c r="D4" s="58"/>
      <c r="E4" s="6"/>
    </row>
    <row r="5" spans="1:5" s="7" customFormat="1" x14ac:dyDescent="0.25">
      <c r="A5" s="6"/>
      <c r="B5" s="5" t="s">
        <v>67</v>
      </c>
      <c r="C5" s="5"/>
      <c r="D5" s="6"/>
      <c r="E5" s="6"/>
    </row>
    <row r="6" spans="1:5" s="7" customFormat="1" x14ac:dyDescent="0.25">
      <c r="A6" s="43">
        <v>1</v>
      </c>
      <c r="B6" s="84" t="s">
        <v>19</v>
      </c>
      <c r="C6" s="85"/>
      <c r="D6" s="42"/>
      <c r="E6" s="6"/>
    </row>
    <row r="7" spans="1:5" s="7" customFormat="1" hidden="1" x14ac:dyDescent="0.25">
      <c r="A7" s="43">
        <f>+A6+1</f>
        <v>2</v>
      </c>
      <c r="B7" s="84" t="s">
        <v>65</v>
      </c>
      <c r="C7" s="85"/>
      <c r="D7" s="43"/>
      <c r="E7" s="6"/>
    </row>
    <row r="8" spans="1:5" s="7" customFormat="1" x14ac:dyDescent="0.25">
      <c r="A8" s="43">
        <v>2</v>
      </c>
      <c r="B8" s="84" t="s">
        <v>149</v>
      </c>
      <c r="C8" s="85"/>
      <c r="D8" s="54" t="s">
        <v>626</v>
      </c>
      <c r="E8" s="6">
        <f>+VLOOKUP($D$8,'3'!$G$2:$H$7,2,FALSE)</f>
        <v>0.7</v>
      </c>
    </row>
    <row r="9" spans="1:5" s="7" customFormat="1" hidden="1" x14ac:dyDescent="0.25">
      <c r="A9" s="43">
        <f t="shared" ref="A9:A33" si="0">+A8+1</f>
        <v>3</v>
      </c>
      <c r="B9" s="84" t="s">
        <v>150</v>
      </c>
      <c r="C9" s="85"/>
      <c r="D9" s="43" t="s">
        <v>35</v>
      </c>
      <c r="E9" s="6">
        <f>+VLOOKUP(D9,'3'!$I$2:$J$3,2,FALSE)</f>
        <v>1</v>
      </c>
    </row>
    <row r="10" spans="1:5" s="7" customFormat="1" hidden="1" x14ac:dyDescent="0.25">
      <c r="A10" s="43">
        <f t="shared" si="0"/>
        <v>4</v>
      </c>
      <c r="B10" s="84" t="s">
        <v>77</v>
      </c>
      <c r="C10" s="85"/>
      <c r="D10" s="43" t="s">
        <v>35</v>
      </c>
      <c r="E10" s="6">
        <f>+VLOOKUP(D10,'3'!AF2:AG3,2,FALSE)</f>
        <v>1</v>
      </c>
    </row>
    <row r="11" spans="1:5" s="7" customFormat="1" hidden="1" x14ac:dyDescent="0.25">
      <c r="A11" s="43">
        <f t="shared" si="0"/>
        <v>5</v>
      </c>
      <c r="B11" s="84" t="s">
        <v>80</v>
      </c>
      <c r="C11" s="85"/>
      <c r="D11" s="43" t="s">
        <v>35</v>
      </c>
      <c r="E11" s="6"/>
    </row>
    <row r="12" spans="1:5" s="7" customFormat="1" x14ac:dyDescent="0.25">
      <c r="A12" s="43">
        <v>3</v>
      </c>
      <c r="B12" s="84" t="s">
        <v>20</v>
      </c>
      <c r="C12" s="85"/>
      <c r="D12" s="42"/>
      <c r="E12" s="6"/>
    </row>
    <row r="13" spans="1:5" s="7" customFormat="1" x14ac:dyDescent="0.25">
      <c r="A13" s="43">
        <f t="shared" si="0"/>
        <v>4</v>
      </c>
      <c r="B13" s="84" t="s">
        <v>201</v>
      </c>
      <c r="C13" s="85"/>
      <c r="D13" s="60"/>
      <c r="E13" s="6"/>
    </row>
    <row r="14" spans="1:5" s="7" customFormat="1" x14ac:dyDescent="0.25">
      <c r="A14" s="43">
        <v>5</v>
      </c>
      <c r="B14" s="84" t="s">
        <v>21</v>
      </c>
      <c r="C14" s="85"/>
      <c r="D14" s="42"/>
      <c r="E14" s="6"/>
    </row>
    <row r="15" spans="1:5" s="7" customFormat="1" x14ac:dyDescent="0.25">
      <c r="A15" s="43">
        <f t="shared" si="0"/>
        <v>6</v>
      </c>
      <c r="B15" s="84" t="s">
        <v>10</v>
      </c>
      <c r="C15" s="85"/>
      <c r="D15" s="54" t="s">
        <v>14</v>
      </c>
      <c r="E15" s="6"/>
    </row>
    <row r="16" spans="1:5" s="7" customFormat="1" x14ac:dyDescent="0.25">
      <c r="A16" s="43">
        <f t="shared" si="0"/>
        <v>7</v>
      </c>
      <c r="B16" s="84" t="s">
        <v>198</v>
      </c>
      <c r="C16" s="85"/>
      <c r="D16" s="54">
        <v>1</v>
      </c>
      <c r="E16" s="6"/>
    </row>
    <row r="17" spans="1:6" s="7" customFormat="1" x14ac:dyDescent="0.25">
      <c r="A17" s="43">
        <f t="shared" si="0"/>
        <v>8</v>
      </c>
      <c r="B17" s="84" t="s">
        <v>18</v>
      </c>
      <c r="C17" s="85"/>
      <c r="D17" s="54">
        <v>52</v>
      </c>
      <c r="E17" s="6"/>
    </row>
    <row r="18" spans="1:6" s="7" customFormat="1" x14ac:dyDescent="0.25">
      <c r="A18" s="43">
        <f t="shared" si="0"/>
        <v>9</v>
      </c>
      <c r="B18" s="84" t="s">
        <v>32</v>
      </c>
      <c r="C18" s="85"/>
      <c r="D18" s="43" t="str" cm="1">
        <f t="array" ref="D18">INDEX('2'!F:F, MATCH(1, ('2'!B:B=$D$15) * ('2'!C:C=$D$16) * ('2'!D:D=$D$17), 0))</f>
        <v>DHL tower</v>
      </c>
      <c r="E18" s="6"/>
    </row>
    <row r="19" spans="1:6" s="7" customFormat="1" x14ac:dyDescent="0.25">
      <c r="A19" s="43">
        <f t="shared" si="0"/>
        <v>10</v>
      </c>
      <c r="B19" s="84" t="s">
        <v>66</v>
      </c>
      <c r="C19" s="85"/>
      <c r="D19" s="43" cm="1">
        <f t="array" ref="D19">INDEX('2'!I:I, MATCH(1, ('2'!B:B=$D$15) * ('2'!C:C=$D$16) * ('2'!D:D=$D$17), 0))</f>
        <v>2010</v>
      </c>
      <c r="E19" s="6"/>
    </row>
    <row r="20" spans="1:6" s="7" customFormat="1" x14ac:dyDescent="0.25">
      <c r="A20" s="43">
        <f t="shared" si="0"/>
        <v>11</v>
      </c>
      <c r="B20" s="84" t="s">
        <v>23</v>
      </c>
      <c r="C20" s="85"/>
      <c r="D20" s="43" cm="1">
        <f t="array" ref="D20">INDEX('2'!$H:$H, MATCH(1, ('2'!B:B=$D$15) * ('2'!C:C=$D$16) * ('2'!D:D=$D$17), 0))</f>
        <v>9</v>
      </c>
      <c r="E20" s="6"/>
    </row>
    <row r="21" spans="1:6" s="7" customFormat="1" x14ac:dyDescent="0.25">
      <c r="A21" s="43">
        <f t="shared" si="0"/>
        <v>12</v>
      </c>
      <c r="B21" s="84" t="s">
        <v>145</v>
      </c>
      <c r="C21" s="85"/>
      <c r="D21" s="54">
        <v>3</v>
      </c>
      <c r="E21" s="6" t="str">
        <f>IF($D$21=1,"0.95",IF($D$21=$D$20,"0.95",IF($D$21='3'!$L$1,"0.4",IF($D$21='3'!$L$2,"0.5",IF($D$21='3'!$L$3,0.75,IF($D$21='3'!$L$4,0.5,IF($D$21&gt;$D$20,"0","1")))))))</f>
        <v>1</v>
      </c>
    </row>
    <row r="22" spans="1:6" s="7" customFormat="1" x14ac:dyDescent="0.25">
      <c r="A22" s="43">
        <f t="shared" si="0"/>
        <v>13</v>
      </c>
      <c r="B22" s="84" t="s">
        <v>146</v>
      </c>
      <c r="C22" s="85"/>
      <c r="D22" s="57">
        <v>49</v>
      </c>
      <c r="E22" s="14">
        <f>+IF($D$19&gt;2000,IF($D$22&gt;160,0.8,IF($D$22&gt;80,0.9,1)),1)</f>
        <v>1</v>
      </c>
    </row>
    <row r="23" spans="1:6" s="7" customFormat="1" x14ac:dyDescent="0.25">
      <c r="A23" s="43">
        <f t="shared" si="0"/>
        <v>14</v>
      </c>
      <c r="B23" s="84" t="s">
        <v>147</v>
      </c>
      <c r="C23" s="85"/>
      <c r="D23" s="42">
        <v>1</v>
      </c>
      <c r="E23" s="11">
        <f>+SUMIFS('2'!K:K,'2'!$B:$B,'1'!$D$15,'2'!$C:$C,'1'!$D$16,'2'!$D:$D,'1'!$D$17)</f>
        <v>5000000</v>
      </c>
      <c r="F23" s="11"/>
    </row>
    <row r="24" spans="1:6" s="7" customFormat="1" x14ac:dyDescent="0.25">
      <c r="A24" s="43">
        <f t="shared" si="0"/>
        <v>15</v>
      </c>
      <c r="B24" s="84" t="s">
        <v>176</v>
      </c>
      <c r="C24" s="85"/>
      <c r="D24" s="55" t="s">
        <v>36</v>
      </c>
      <c r="E24" s="6">
        <f>+VLOOKUP($D$24,'3'!$U$2:$V$3,2,FALSE)</f>
        <v>1</v>
      </c>
    </row>
    <row r="25" spans="1:6" s="7" customFormat="1" ht="36" x14ac:dyDescent="0.25">
      <c r="A25" s="43">
        <f t="shared" si="0"/>
        <v>16</v>
      </c>
      <c r="B25" s="86" t="s">
        <v>39</v>
      </c>
      <c r="C25" s="45" t="s">
        <v>34</v>
      </c>
      <c r="D25" s="55" t="s">
        <v>35</v>
      </c>
      <c r="E25" s="6">
        <f>+VLOOKUP($D$25,'3'!$Q$2:$R$3,2,FALSE)</f>
        <v>1</v>
      </c>
    </row>
    <row r="26" spans="1:6" s="7" customFormat="1" x14ac:dyDescent="0.25">
      <c r="A26" s="43">
        <f t="shared" si="0"/>
        <v>17</v>
      </c>
      <c r="B26" s="86"/>
      <c r="C26" s="46" t="s">
        <v>193</v>
      </c>
      <c r="D26" s="55" t="s">
        <v>36</v>
      </c>
      <c r="E26" s="6">
        <f>+VLOOKUP($D$26,'3'!$S$2:$T$7,2,FALSE)</f>
        <v>1</v>
      </c>
    </row>
    <row r="27" spans="1:6" s="7" customFormat="1" ht="12" hidden="1" customHeight="1" x14ac:dyDescent="0.25">
      <c r="A27" s="47">
        <f t="shared" si="0"/>
        <v>18</v>
      </c>
      <c r="B27" s="88" t="s">
        <v>73</v>
      </c>
      <c r="C27" s="44" t="s">
        <v>74</v>
      </c>
      <c r="D27" s="47" t="s">
        <v>35</v>
      </c>
      <c r="E27" s="14">
        <f>+VLOOKUP($D27,'3'!$O:$P,2,FALSE)</f>
        <v>1</v>
      </c>
    </row>
    <row r="28" spans="1:6" s="7" customFormat="1" hidden="1" x14ac:dyDescent="0.25">
      <c r="A28" s="47">
        <f t="shared" si="0"/>
        <v>19</v>
      </c>
      <c r="B28" s="88"/>
      <c r="C28" s="44" t="s">
        <v>75</v>
      </c>
      <c r="D28" s="47" t="s">
        <v>35</v>
      </c>
      <c r="E28" s="14">
        <f>+VLOOKUP($D28,'3'!O4:P5,2,FALSE)</f>
        <v>1</v>
      </c>
    </row>
    <row r="29" spans="1:6" s="7" customFormat="1" hidden="1" x14ac:dyDescent="0.25">
      <c r="A29" s="47">
        <f t="shared" si="0"/>
        <v>20</v>
      </c>
      <c r="B29" s="88"/>
      <c r="C29" s="44" t="s">
        <v>76</v>
      </c>
      <c r="D29" s="47" t="s">
        <v>35</v>
      </c>
      <c r="E29" s="14">
        <f>+VLOOKUP($D29,'3'!O6:P7,2,FALSE)</f>
        <v>1</v>
      </c>
    </row>
    <row r="30" spans="1:6" s="7" customFormat="1" hidden="1" x14ac:dyDescent="0.25">
      <c r="A30" s="47">
        <f t="shared" si="0"/>
        <v>21</v>
      </c>
      <c r="B30" s="80" t="s">
        <v>47</v>
      </c>
      <c r="C30" s="81"/>
      <c r="D30" s="48" t="s">
        <v>50</v>
      </c>
      <c r="E30" s="6">
        <f>+VLOOKUP($D$30,'3'!$AC:$AD,2,FALSE)</f>
        <v>1</v>
      </c>
    </row>
    <row r="31" spans="1:6" s="7" customFormat="1" hidden="1" x14ac:dyDescent="0.25">
      <c r="A31" s="47">
        <f t="shared" si="0"/>
        <v>22</v>
      </c>
      <c r="B31" s="80" t="s">
        <v>41</v>
      </c>
      <c r="C31" s="81"/>
      <c r="D31" s="47" t="s">
        <v>43</v>
      </c>
      <c r="E31" s="6">
        <f>+VLOOKUP($D$31,'3'!$W:$X,2,FALSE)</f>
        <v>1</v>
      </c>
    </row>
    <row r="32" spans="1:6" s="7" customFormat="1" hidden="1" x14ac:dyDescent="0.25">
      <c r="A32" s="47">
        <f t="shared" si="0"/>
        <v>23</v>
      </c>
      <c r="B32" s="80" t="s">
        <v>37</v>
      </c>
      <c r="C32" s="81"/>
      <c r="D32" s="48" t="s">
        <v>35</v>
      </c>
      <c r="E32" s="6">
        <f>+VLOOKUP($D$32,'3'!Y2:Z3,2,FALSE)</f>
        <v>1</v>
      </c>
    </row>
    <row r="33" spans="1:6" s="7" customFormat="1" hidden="1" x14ac:dyDescent="0.25">
      <c r="A33" s="47">
        <f t="shared" si="0"/>
        <v>24</v>
      </c>
      <c r="B33" s="80" t="s">
        <v>38</v>
      </c>
      <c r="C33" s="81"/>
      <c r="D33" s="48" t="s">
        <v>35</v>
      </c>
      <c r="E33" s="6">
        <f>+VLOOKUP($D$33,'3'!AA2:AB3,2,FALSE)</f>
        <v>1</v>
      </c>
    </row>
    <row r="34" spans="1:6" s="7" customFormat="1" ht="10.5" customHeight="1" x14ac:dyDescent="0.25">
      <c r="A34" s="6"/>
      <c r="B34" s="10"/>
      <c r="C34" s="10"/>
      <c r="D34" s="6"/>
      <c r="E34" s="6"/>
    </row>
    <row r="35" spans="1:6" s="7" customFormat="1" x14ac:dyDescent="0.25">
      <c r="A35" s="6"/>
      <c r="B35" s="5" t="s">
        <v>29</v>
      </c>
      <c r="C35" s="10"/>
      <c r="D35" s="6"/>
      <c r="E35" s="6"/>
    </row>
    <row r="36" spans="1:6" s="7" customFormat="1" x14ac:dyDescent="0.25">
      <c r="A36" s="47">
        <f>+A33+1</f>
        <v>25</v>
      </c>
      <c r="B36" s="79" t="s">
        <v>79</v>
      </c>
      <c r="C36" s="80"/>
      <c r="D36" s="17">
        <f>+E36</f>
        <v>5000000</v>
      </c>
      <c r="E36" s="41">
        <f>+E9*E10*E21*E22*E23*E27*E28*E29*E25*E26*E24*E30*E31*E32*E33</f>
        <v>5000000</v>
      </c>
      <c r="F36" s="18"/>
    </row>
    <row r="37" spans="1:6" s="7" customFormat="1" x14ac:dyDescent="0.25">
      <c r="A37" s="47">
        <v>18</v>
      </c>
      <c r="B37" s="81" t="s">
        <v>174</v>
      </c>
      <c r="C37" s="81"/>
      <c r="D37" s="49">
        <f>IF(D19&lt;2000,IF(D23=2,1,IF(D23=3,1.25,IF(D23=4,1.35,IF(D23=1,0.75,""))))*D36,D22*D36)</f>
        <v>245000000</v>
      </c>
      <c r="E37" s="15"/>
    </row>
    <row r="38" spans="1:6" s="7" customFormat="1" hidden="1" x14ac:dyDescent="0.25">
      <c r="A38" s="47">
        <f t="shared" ref="A38:A41" si="1">+A37+1</f>
        <v>19</v>
      </c>
      <c r="B38" s="81" t="s">
        <v>172</v>
      </c>
      <c r="C38" s="81"/>
      <c r="D38" s="52">
        <f>+E8</f>
        <v>0.7</v>
      </c>
      <c r="E38" s="15"/>
    </row>
    <row r="39" spans="1:6" s="7" customFormat="1" x14ac:dyDescent="0.25">
      <c r="A39" s="47">
        <f t="shared" si="1"/>
        <v>20</v>
      </c>
      <c r="B39" s="81" t="s">
        <v>173</v>
      </c>
      <c r="C39" s="81"/>
      <c r="D39" s="49">
        <f>+D37*D38</f>
        <v>171500000</v>
      </c>
      <c r="E39" s="15"/>
    </row>
    <row r="40" spans="1:6" s="4" customFormat="1" hidden="1" x14ac:dyDescent="0.25">
      <c r="A40" s="47">
        <f t="shared" si="1"/>
        <v>21</v>
      </c>
      <c r="B40" s="79" t="s">
        <v>81</v>
      </c>
      <c r="C40" s="80"/>
      <c r="D40" s="17">
        <v>1</v>
      </c>
      <c r="E40" s="50"/>
    </row>
    <row r="41" spans="1:6" s="4" customFormat="1" hidden="1" x14ac:dyDescent="0.25">
      <c r="A41" s="47">
        <f t="shared" si="1"/>
        <v>22</v>
      </c>
      <c r="B41" s="82" t="s">
        <v>82</v>
      </c>
      <c r="C41" s="83"/>
      <c r="D41" s="51">
        <f>+D39*D40</f>
        <v>171500000</v>
      </c>
      <c r="E41" s="50"/>
    </row>
    <row r="42" spans="1:6" s="7" customFormat="1" x14ac:dyDescent="0.25">
      <c r="A42" s="6"/>
      <c r="D42" s="8"/>
      <c r="E42" s="6"/>
    </row>
    <row r="43" spans="1:6" s="7" customFormat="1" x14ac:dyDescent="0.25">
      <c r="A43" s="6"/>
      <c r="B43" s="5" t="s">
        <v>28</v>
      </c>
      <c r="C43" s="5"/>
      <c r="D43" s="6"/>
      <c r="E43" s="6"/>
    </row>
    <row r="44" spans="1:6" s="7" customFormat="1" x14ac:dyDescent="0.25">
      <c r="A44" s="47">
        <v>21</v>
      </c>
      <c r="B44" s="79" t="s">
        <v>30</v>
      </c>
      <c r="C44" s="80"/>
      <c r="D44" s="47">
        <v>3000</v>
      </c>
      <c r="E44" s="6"/>
    </row>
    <row r="45" spans="1:6" s="7" customFormat="1" x14ac:dyDescent="0.25">
      <c r="A45" s="47">
        <f>+A44+1</f>
        <v>22</v>
      </c>
      <c r="B45" s="79" t="s">
        <v>27</v>
      </c>
      <c r="C45" s="80"/>
      <c r="D45" s="47"/>
      <c r="E45" s="6"/>
    </row>
    <row r="46" spans="1:6" s="7" customFormat="1" x14ac:dyDescent="0.25">
      <c r="A46" s="47">
        <f t="shared" ref="A46:A47" si="2">+A45+1</f>
        <v>23</v>
      </c>
      <c r="B46" s="79" t="s">
        <v>22</v>
      </c>
      <c r="C46" s="80"/>
      <c r="D46" s="47"/>
      <c r="E46" s="6"/>
    </row>
    <row r="47" spans="1:6" s="7" customFormat="1" x14ac:dyDescent="0.25">
      <c r="A47" s="47">
        <f t="shared" si="2"/>
        <v>24</v>
      </c>
      <c r="B47" s="79" t="s">
        <v>175</v>
      </c>
      <c r="C47" s="80"/>
      <c r="D47" s="59">
        <f ca="1">+TODAY()</f>
        <v>45838</v>
      </c>
      <c r="E47" s="6"/>
    </row>
    <row r="48" spans="1:6" s="7" customFormat="1" x14ac:dyDescent="0.25">
      <c r="A48" s="6"/>
      <c r="D48" s="6"/>
      <c r="E48" s="6"/>
    </row>
    <row r="49" spans="1:5" s="7" customFormat="1" x14ac:dyDescent="0.25">
      <c r="A49" s="6"/>
      <c r="D49" s="6"/>
      <c r="E49" s="6"/>
    </row>
    <row r="50" spans="1:5" x14ac:dyDescent="0.2">
      <c r="B50" s="56" t="s">
        <v>199</v>
      </c>
    </row>
    <row r="51" spans="1:5" x14ac:dyDescent="0.2">
      <c r="B51" s="12" t="s">
        <v>200</v>
      </c>
    </row>
  </sheetData>
  <mergeCells count="37">
    <mergeCell ref="B3:D3"/>
    <mergeCell ref="B45:C45"/>
    <mergeCell ref="B46:C46"/>
    <mergeCell ref="B47:C47"/>
    <mergeCell ref="B2:D2"/>
    <mergeCell ref="B27:B29"/>
    <mergeCell ref="B31:C31"/>
    <mergeCell ref="B32:C32"/>
    <mergeCell ref="B21:C21"/>
    <mergeCell ref="B10:C10"/>
    <mergeCell ref="B11:C11"/>
    <mergeCell ref="B19:C19"/>
    <mergeCell ref="B22:C22"/>
    <mergeCell ref="B23:C23"/>
    <mergeCell ref="B15:C15"/>
    <mergeCell ref="B16:C16"/>
    <mergeCell ref="B17:C17"/>
    <mergeCell ref="B18:C18"/>
    <mergeCell ref="B20:C20"/>
    <mergeCell ref="B6:C6"/>
    <mergeCell ref="B7:C7"/>
    <mergeCell ref="B12:C12"/>
    <mergeCell ref="B13:C13"/>
    <mergeCell ref="B14:C14"/>
    <mergeCell ref="B8:C8"/>
    <mergeCell ref="B9:C9"/>
    <mergeCell ref="B37:C37"/>
    <mergeCell ref="B33:C33"/>
    <mergeCell ref="B24:C24"/>
    <mergeCell ref="B30:C30"/>
    <mergeCell ref="B25:B26"/>
    <mergeCell ref="B36:C36"/>
    <mergeCell ref="B44:C44"/>
    <mergeCell ref="B38:C38"/>
    <mergeCell ref="B39:C39"/>
    <mergeCell ref="B40:C40"/>
    <mergeCell ref="B41:C4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0000000}">
          <x14:formula1>
            <xm:f>'3'!$A$2:$A$7</xm:f>
          </x14:formula1>
          <xm:sqref>D15</xm:sqref>
        </x14:dataValidation>
        <x14:dataValidation type="list" allowBlank="1" showInputMessage="1" showErrorMessage="1" xr:uid="{00000000-0002-0000-0000-000001000000}">
          <x14:formula1>
            <xm:f>'3'!$B$2:$B$46</xm:f>
          </x14:formula1>
          <xm:sqref>D16</xm:sqref>
        </x14:dataValidation>
        <x14:dataValidation type="list" allowBlank="1" showInputMessage="1" showErrorMessage="1" xr:uid="{00000000-0002-0000-0000-000002000000}">
          <x14:formula1>
            <xm:f>'3'!$W$2:$W$5</xm:f>
          </x14:formula1>
          <xm:sqref>D31</xm:sqref>
        </x14:dataValidation>
        <x14:dataValidation type="list" allowBlank="1" showInputMessage="1" showErrorMessage="1" xr:uid="{00000000-0002-0000-0000-000003000000}">
          <x14:formula1>
            <xm:f>'3'!$Q$2:$Q$3</xm:f>
          </x14:formula1>
          <xm:sqref>D25</xm:sqref>
        </x14:dataValidation>
        <x14:dataValidation type="list" allowBlank="1" showInputMessage="1" showErrorMessage="1" xr:uid="{00000000-0002-0000-0000-000004000000}">
          <x14:formula1>
            <xm:f>'3'!$U$2:$U$3</xm:f>
          </x14:formula1>
          <xm:sqref>D24</xm:sqref>
        </x14:dataValidation>
        <x14:dataValidation type="list" allowBlank="1" showInputMessage="1" showErrorMessage="1" xr:uid="{00000000-0002-0000-0000-000005000000}">
          <x14:formula1>
            <xm:f>'3'!$S$2:$S$6</xm:f>
          </x14:formula1>
          <xm:sqref>D26</xm:sqref>
        </x14:dataValidation>
        <x14:dataValidation type="list" allowBlank="1" showInputMessage="1" showErrorMessage="1" xr:uid="{00000000-0002-0000-0000-000006000000}">
          <x14:formula1>
            <xm:f>'3'!$Y$2:$Y$3</xm:f>
          </x14:formula1>
          <xm:sqref>D32:D33</xm:sqref>
        </x14:dataValidation>
        <x14:dataValidation type="list" allowBlank="1" showInputMessage="1" showErrorMessage="1" xr:uid="{00000000-0002-0000-0000-000007000000}">
          <x14:formula1>
            <xm:f>'3'!$O$2:$O$3</xm:f>
          </x14:formula1>
          <xm:sqref>D27</xm:sqref>
        </x14:dataValidation>
        <x14:dataValidation type="list" allowBlank="1" showInputMessage="1" showErrorMessage="1" xr:uid="{00000000-0002-0000-0000-000008000000}">
          <x14:formula1>
            <xm:f>'3'!$F$2:$F$195</xm:f>
          </x14:formula1>
          <xm:sqref>D17</xm:sqref>
        </x14:dataValidation>
        <x14:dataValidation type="list" allowBlank="1" showInputMessage="1" showErrorMessage="1" xr:uid="{00000000-0002-0000-0000-000009000000}">
          <x14:formula1>
            <xm:f>'3'!$AF$2:$AF$3</xm:f>
          </x14:formula1>
          <xm:sqref>D9:D11</xm:sqref>
        </x14:dataValidation>
        <x14:dataValidation type="list" allowBlank="1" showInputMessage="1" showErrorMessage="1" xr:uid="{00000000-0002-0000-0000-00000A000000}">
          <x14:formula1>
            <xm:f>'3'!$O$4:$O$5</xm:f>
          </x14:formula1>
          <xm:sqref>D28</xm:sqref>
        </x14:dataValidation>
        <x14:dataValidation type="list" allowBlank="1" showInputMessage="1" showErrorMessage="1" xr:uid="{00000000-0002-0000-0000-00000B000000}">
          <x14:formula1>
            <xm:f>'3'!$O$6:$O$7</xm:f>
          </x14:formula1>
          <xm:sqref>D29</xm:sqref>
        </x14:dataValidation>
        <x14:dataValidation type="list" allowBlank="1" showInputMessage="1" showErrorMessage="1" xr:uid="{00000000-0002-0000-0000-00000C000000}">
          <x14:formula1>
            <xm:f>'3'!$AC$3:$AC$19</xm:f>
          </x14:formula1>
          <xm:sqref>D30</xm:sqref>
        </x14:dataValidation>
        <x14:dataValidation type="list" allowBlank="1" showInputMessage="1" showErrorMessage="1" xr:uid="{00000000-0002-0000-0000-00000D000000}">
          <x14:formula1>
            <xm:f>'3'!$G$2:$G$4</xm:f>
          </x14:formula1>
          <xm:sqref>D8</xm:sqref>
        </x14:dataValidation>
        <x14:dataValidation type="list" allowBlank="1" showInputMessage="1" showErrorMessage="1" xr:uid="{00000000-0002-0000-0000-00000E000000}">
          <x14:formula1>
            <xm:f>'3'!$K$2:$K$35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4"/>
  <sheetViews>
    <sheetView zoomScale="115" zoomScaleNormal="115" workbookViewId="0">
      <pane xSplit="2" ySplit="1" topLeftCell="C157" activePane="bottomRight" state="frozen"/>
      <selection activeCell="E2" sqref="E2"/>
      <selection pane="topRight" activeCell="E2" sqref="E2"/>
      <selection pane="bottomLeft" activeCell="E2" sqref="E2"/>
      <selection pane="bottomRight" activeCell="F3" sqref="F1:F1048576"/>
    </sheetView>
  </sheetViews>
  <sheetFormatPr defaultRowHeight="12" x14ac:dyDescent="0.2"/>
  <cols>
    <col min="1" max="1" width="5.42578125" style="67" customWidth="1"/>
    <col min="2" max="2" width="7.42578125" style="1" customWidth="1"/>
    <col min="3" max="3" width="5.42578125" style="3" customWidth="1"/>
    <col min="4" max="4" width="8.5703125" style="63" customWidth="1"/>
    <col min="5" max="5" width="6.42578125" style="1" customWidth="1"/>
    <col min="6" max="6" width="24.42578125" style="2" bestFit="1" customWidth="1"/>
    <col min="7" max="7" width="14.85546875" style="2" customWidth="1"/>
    <col min="8" max="8" width="10.140625" style="3" customWidth="1"/>
    <col min="9" max="9" width="10.7109375" style="3" customWidth="1"/>
    <col min="10" max="10" width="31.28515625" style="2" customWidth="1"/>
    <col min="11" max="11" width="12.140625" style="65" bestFit="1" customWidth="1"/>
    <col min="12" max="12" width="8.85546875" style="12" bestFit="1" customWidth="1"/>
    <col min="13" max="13" width="9.85546875" style="12" bestFit="1" customWidth="1"/>
    <col min="14" max="14" width="5.28515625" style="12" bestFit="1" customWidth="1"/>
    <col min="15" max="15" width="7.5703125" style="12" bestFit="1" customWidth="1"/>
    <col min="16" max="16" width="17.7109375" style="12" bestFit="1" customWidth="1"/>
    <col min="17" max="16384" width="9.140625" style="12"/>
  </cols>
  <sheetData>
    <row r="1" spans="1:16" x14ac:dyDescent="0.2">
      <c r="K1" s="65">
        <v>1.1000000000000001</v>
      </c>
      <c r="O1" s="24" t="str">
        <f>+IF(C1='1'!$D$15,IF(B1='1'!$D$16, '2'!D1,""),"")</f>
        <v/>
      </c>
    </row>
    <row r="2" spans="1:16" s="61" customFormat="1" ht="36" x14ac:dyDescent="0.25">
      <c r="A2" s="62" t="s">
        <v>26</v>
      </c>
      <c r="B2" s="34" t="s">
        <v>10</v>
      </c>
      <c r="C2" s="34" t="s">
        <v>3</v>
      </c>
      <c r="D2" s="64" t="s">
        <v>18</v>
      </c>
      <c r="E2" s="34" t="s">
        <v>4</v>
      </c>
      <c r="F2" s="34" t="s">
        <v>0</v>
      </c>
      <c r="G2" s="34" t="s">
        <v>40</v>
      </c>
      <c r="H2" s="34" t="s">
        <v>2</v>
      </c>
      <c r="I2" s="34" t="s">
        <v>1</v>
      </c>
      <c r="J2" s="34" t="s">
        <v>5</v>
      </c>
      <c r="K2" s="66" t="s">
        <v>17</v>
      </c>
      <c r="L2" s="71" t="s">
        <v>425</v>
      </c>
      <c r="M2" s="71" t="s">
        <v>426</v>
      </c>
      <c r="N2" s="68" t="s">
        <v>24</v>
      </c>
      <c r="O2" s="68" t="s">
        <v>18</v>
      </c>
      <c r="P2" s="68" t="s">
        <v>620</v>
      </c>
    </row>
    <row r="3" spans="1:16" x14ac:dyDescent="0.2">
      <c r="A3" s="72">
        <v>1</v>
      </c>
      <c r="B3" s="21" t="s">
        <v>14</v>
      </c>
      <c r="C3" s="72">
        <v>1</v>
      </c>
      <c r="D3" s="24">
        <v>59</v>
      </c>
      <c r="E3" s="21">
        <v>14250</v>
      </c>
      <c r="F3" s="21" t="s">
        <v>203</v>
      </c>
      <c r="G3" s="21" t="s">
        <v>43</v>
      </c>
      <c r="H3" s="72">
        <v>26</v>
      </c>
      <c r="I3" s="72">
        <v>2023</v>
      </c>
      <c r="J3" s="21" t="s">
        <v>217</v>
      </c>
      <c r="K3" s="73">
        <f>+K28</f>
        <v>12000000</v>
      </c>
      <c r="L3" s="21">
        <v>47.916518000000003</v>
      </c>
      <c r="M3" s="21">
        <v>106.914441</v>
      </c>
      <c r="N3" s="24">
        <f>+IF(O3="",0,1)</f>
        <v>1</v>
      </c>
      <c r="O3" s="24">
        <f>+IF(B3='1'!$D$15,IF(C3='1'!$D$16, '2'!D3,""),"")</f>
        <v>59</v>
      </c>
      <c r="P3" s="21" t="s">
        <v>433</v>
      </c>
    </row>
    <row r="4" spans="1:16" x14ac:dyDescent="0.2">
      <c r="A4" s="72">
        <v>2</v>
      </c>
      <c r="B4" s="21" t="s">
        <v>14</v>
      </c>
      <c r="C4" s="72">
        <v>1</v>
      </c>
      <c r="D4" s="24"/>
      <c r="E4" s="21">
        <v>14251</v>
      </c>
      <c r="F4" s="21" t="s">
        <v>249</v>
      </c>
      <c r="G4" s="21" t="s">
        <v>43</v>
      </c>
      <c r="H4" s="72">
        <v>5</v>
      </c>
      <c r="I4" s="72"/>
      <c r="J4" s="21"/>
      <c r="K4" s="73">
        <v>7500000</v>
      </c>
      <c r="L4" s="21">
        <v>47.914834999999997</v>
      </c>
      <c r="M4" s="21">
        <v>106.91315899999999</v>
      </c>
      <c r="N4" s="24">
        <f t="shared" ref="N4:N35" si="0">+IF(O4="",0,N3+1)</f>
        <v>2</v>
      </c>
      <c r="O4" s="24">
        <f>+IF(B4='1'!$D$15,IF(C4='1'!$D$16, '2'!D4,""),"")</f>
        <v>0</v>
      </c>
      <c r="P4" s="21" t="s">
        <v>434</v>
      </c>
    </row>
    <row r="5" spans="1:16" x14ac:dyDescent="0.2">
      <c r="A5" s="72">
        <v>3</v>
      </c>
      <c r="B5" s="21" t="s">
        <v>14</v>
      </c>
      <c r="C5" s="72">
        <v>1</v>
      </c>
      <c r="D5" s="24" t="s">
        <v>158</v>
      </c>
      <c r="E5" s="21">
        <v>14251</v>
      </c>
      <c r="F5" s="21" t="s">
        <v>392</v>
      </c>
      <c r="G5" s="21" t="s">
        <v>43</v>
      </c>
      <c r="H5" s="72">
        <v>6</v>
      </c>
      <c r="I5" s="72">
        <v>2006</v>
      </c>
      <c r="J5" s="21" t="s">
        <v>8</v>
      </c>
      <c r="K5" s="73">
        <v>5000000</v>
      </c>
      <c r="L5" s="21">
        <v>47.914915000000001</v>
      </c>
      <c r="M5" s="21">
        <v>106.911975</v>
      </c>
      <c r="N5" s="24">
        <f t="shared" si="0"/>
        <v>3</v>
      </c>
      <c r="O5" s="24" t="str">
        <f>+IF(B5='1'!$D$15,IF(C5='1'!$D$16, '2'!D5,""),"")</f>
        <v>6/1</v>
      </c>
      <c r="P5" s="21" t="s">
        <v>435</v>
      </c>
    </row>
    <row r="6" spans="1:16" x14ac:dyDescent="0.2">
      <c r="A6" s="72">
        <v>4</v>
      </c>
      <c r="B6" s="21" t="s">
        <v>14</v>
      </c>
      <c r="C6" s="72">
        <v>1</v>
      </c>
      <c r="D6" s="24" t="s">
        <v>159</v>
      </c>
      <c r="E6" s="21">
        <v>14251</v>
      </c>
      <c r="F6" s="21" t="s">
        <v>393</v>
      </c>
      <c r="G6" s="21" t="s">
        <v>43</v>
      </c>
      <c r="H6" s="72">
        <v>5</v>
      </c>
      <c r="I6" s="72">
        <v>2006</v>
      </c>
      <c r="J6" s="21" t="s">
        <v>8</v>
      </c>
      <c r="K6" s="73">
        <v>5000000</v>
      </c>
      <c r="L6" s="21">
        <v>47.914979000000002</v>
      </c>
      <c r="M6" s="21">
        <v>106.912389</v>
      </c>
      <c r="N6" s="24">
        <f t="shared" si="0"/>
        <v>4</v>
      </c>
      <c r="O6" s="24" t="str">
        <f>+IF(B6='1'!$D$15,IF(C6='1'!$D$16, '2'!D6,""),"")</f>
        <v>6/2</v>
      </c>
      <c r="P6" s="21" t="s">
        <v>436</v>
      </c>
    </row>
    <row r="7" spans="1:16" x14ac:dyDescent="0.2">
      <c r="A7" s="72">
        <v>5</v>
      </c>
      <c r="B7" s="21" t="s">
        <v>14</v>
      </c>
      <c r="C7" s="72">
        <v>1</v>
      </c>
      <c r="D7" s="24">
        <v>21</v>
      </c>
      <c r="E7" s="21">
        <v>14251</v>
      </c>
      <c r="F7" s="21" t="s">
        <v>250</v>
      </c>
      <c r="G7" s="21" t="s">
        <v>43</v>
      </c>
      <c r="H7" s="72">
        <v>10</v>
      </c>
      <c r="I7" s="72">
        <v>2006</v>
      </c>
      <c r="J7" s="21" t="s">
        <v>8</v>
      </c>
      <c r="K7" s="73">
        <v>5000000</v>
      </c>
      <c r="L7" s="21">
        <v>47.914723000000002</v>
      </c>
      <c r="M7" s="21">
        <v>106.911557</v>
      </c>
      <c r="N7" s="24">
        <f t="shared" si="0"/>
        <v>5</v>
      </c>
      <c r="O7" s="24">
        <f>+IF(B7='1'!$D$15,IF(C7='1'!$D$16, '2'!D7,""),"")</f>
        <v>21</v>
      </c>
      <c r="P7" s="21" t="s">
        <v>437</v>
      </c>
    </row>
    <row r="8" spans="1:16" x14ac:dyDescent="0.2">
      <c r="A8" s="72">
        <v>6</v>
      </c>
      <c r="B8" s="21" t="s">
        <v>14</v>
      </c>
      <c r="C8" s="72">
        <v>1</v>
      </c>
      <c r="D8" s="24">
        <v>7</v>
      </c>
      <c r="E8" s="21">
        <v>14251</v>
      </c>
      <c r="F8" s="21" t="s">
        <v>394</v>
      </c>
      <c r="G8" s="21" t="s">
        <v>43</v>
      </c>
      <c r="H8" s="72">
        <v>33</v>
      </c>
      <c r="I8" s="72">
        <v>2018</v>
      </c>
      <c r="J8" s="21" t="s">
        <v>8</v>
      </c>
      <c r="K8" s="74">
        <v>9500000</v>
      </c>
      <c r="L8" s="21">
        <v>47.914116</v>
      </c>
      <c r="M8" s="21">
        <v>106.913642</v>
      </c>
      <c r="N8" s="24">
        <f t="shared" si="0"/>
        <v>6</v>
      </c>
      <c r="O8" s="24">
        <f>+IF(B8='1'!$D$15,IF(C8='1'!$D$16, '2'!D8,""),"")</f>
        <v>7</v>
      </c>
      <c r="P8" s="69" t="s">
        <v>438</v>
      </c>
    </row>
    <row r="9" spans="1:16" x14ac:dyDescent="0.2">
      <c r="A9" s="72">
        <v>7</v>
      </c>
      <c r="B9" s="21" t="s">
        <v>14</v>
      </c>
      <c r="C9" s="72">
        <v>1</v>
      </c>
      <c r="D9" s="24">
        <v>8</v>
      </c>
      <c r="E9" s="21">
        <v>14251</v>
      </c>
      <c r="F9" s="21" t="s">
        <v>395</v>
      </c>
      <c r="G9" s="21" t="s">
        <v>43</v>
      </c>
      <c r="H9" s="72">
        <v>14</v>
      </c>
      <c r="I9" s="72">
        <v>2013</v>
      </c>
      <c r="J9" s="21" t="s">
        <v>124</v>
      </c>
      <c r="K9" s="73">
        <v>7000000</v>
      </c>
      <c r="L9" s="21">
        <v>47.914261000000003</v>
      </c>
      <c r="M9" s="21">
        <v>106.914935</v>
      </c>
      <c r="N9" s="24">
        <f t="shared" si="0"/>
        <v>7</v>
      </c>
      <c r="O9" s="24">
        <f>+IF(B9='1'!$D$15,IF(C9='1'!$D$16, '2'!D9,""),"")</f>
        <v>8</v>
      </c>
      <c r="P9" s="21" t="s">
        <v>439</v>
      </c>
    </row>
    <row r="10" spans="1:16" x14ac:dyDescent="0.2">
      <c r="A10" s="72">
        <v>8</v>
      </c>
      <c r="B10" s="21" t="s">
        <v>14</v>
      </c>
      <c r="C10" s="72">
        <v>1</v>
      </c>
      <c r="D10" s="24" t="s">
        <v>91</v>
      </c>
      <c r="E10" s="21">
        <v>14251</v>
      </c>
      <c r="F10" s="21" t="s">
        <v>396</v>
      </c>
      <c r="G10" s="21" t="s">
        <v>43</v>
      </c>
      <c r="H10" s="72">
        <v>22</v>
      </c>
      <c r="I10" s="72">
        <v>2017</v>
      </c>
      <c r="J10" s="21" t="s">
        <v>432</v>
      </c>
      <c r="K10" s="74">
        <v>6000000</v>
      </c>
      <c r="L10" s="21">
        <v>47.914150999999997</v>
      </c>
      <c r="M10" s="21">
        <v>106.914524</v>
      </c>
      <c r="N10" s="24">
        <f t="shared" si="0"/>
        <v>8</v>
      </c>
      <c r="O10" s="24" t="str">
        <f>+IF(B10='1'!$D$15,IF(C10='1'!$D$16, '2'!D10,""),"")</f>
        <v>10Б</v>
      </c>
      <c r="P10" s="21" t="s">
        <v>440</v>
      </c>
    </row>
    <row r="11" spans="1:16" x14ac:dyDescent="0.2">
      <c r="A11" s="72">
        <v>9</v>
      </c>
      <c r="B11" s="21" t="s">
        <v>14</v>
      </c>
      <c r="C11" s="72">
        <v>1</v>
      </c>
      <c r="D11" s="24">
        <v>13</v>
      </c>
      <c r="E11" s="21">
        <v>14251</v>
      </c>
      <c r="F11" s="21"/>
      <c r="G11" s="21" t="s">
        <v>43</v>
      </c>
      <c r="H11" s="72">
        <v>5</v>
      </c>
      <c r="I11" s="72" t="s">
        <v>204</v>
      </c>
      <c r="J11" s="21" t="s">
        <v>124</v>
      </c>
      <c r="K11" s="74">
        <v>6500000</v>
      </c>
      <c r="L11" s="21">
        <v>47.911411000000001</v>
      </c>
      <c r="M11" s="21">
        <v>106.913928</v>
      </c>
      <c r="N11" s="24">
        <f t="shared" si="0"/>
        <v>9</v>
      </c>
      <c r="O11" s="24">
        <f>+IF(B11='1'!$D$15,IF(C11='1'!$D$16, '2'!D11,""),"")</f>
        <v>13</v>
      </c>
      <c r="P11" s="21" t="s">
        <v>441</v>
      </c>
    </row>
    <row r="12" spans="1:16" x14ac:dyDescent="0.2">
      <c r="A12" s="72">
        <v>10</v>
      </c>
      <c r="B12" s="21" t="s">
        <v>14</v>
      </c>
      <c r="C12" s="72">
        <v>1</v>
      </c>
      <c r="D12" s="24"/>
      <c r="E12" s="21">
        <v>14251</v>
      </c>
      <c r="F12" s="21" t="s">
        <v>218</v>
      </c>
      <c r="G12" s="21" t="s">
        <v>43</v>
      </c>
      <c r="H12" s="72">
        <v>6</v>
      </c>
      <c r="I12" s="72" t="s">
        <v>204</v>
      </c>
      <c r="J12" s="21"/>
      <c r="K12" s="74">
        <v>6500000</v>
      </c>
      <c r="L12" s="21">
        <v>47.911138999999999</v>
      </c>
      <c r="M12" s="21">
        <v>106.913951</v>
      </c>
      <c r="N12" s="24">
        <f t="shared" si="0"/>
        <v>10</v>
      </c>
      <c r="O12" s="24">
        <f>+IF(B12='1'!$D$15,IF(C12='1'!$D$16, '2'!D12,""),"")</f>
        <v>0</v>
      </c>
      <c r="P12" s="21" t="s">
        <v>442</v>
      </c>
    </row>
    <row r="13" spans="1:16" x14ac:dyDescent="0.2">
      <c r="A13" s="72">
        <v>11</v>
      </c>
      <c r="B13" s="21" t="s">
        <v>14</v>
      </c>
      <c r="C13" s="72">
        <v>1</v>
      </c>
      <c r="D13" s="24">
        <v>17</v>
      </c>
      <c r="E13" s="21">
        <v>14251</v>
      </c>
      <c r="F13" s="21" t="s">
        <v>397</v>
      </c>
      <c r="G13" s="21" t="s">
        <v>43</v>
      </c>
      <c r="H13" s="72">
        <v>15</v>
      </c>
      <c r="I13" s="72">
        <v>2014</v>
      </c>
      <c r="J13" s="21" t="s">
        <v>124</v>
      </c>
      <c r="K13" s="74">
        <v>6800000</v>
      </c>
      <c r="L13" s="21">
        <v>47.910640999999998</v>
      </c>
      <c r="M13" s="21">
        <v>106.912706</v>
      </c>
      <c r="N13" s="24">
        <f t="shared" si="0"/>
        <v>11</v>
      </c>
      <c r="O13" s="24">
        <f>+IF(B13='1'!$D$15,IF(C13='1'!$D$16, '2'!D13,""),"")</f>
        <v>17</v>
      </c>
      <c r="P13" s="21" t="s">
        <v>443</v>
      </c>
    </row>
    <row r="14" spans="1:16" x14ac:dyDescent="0.2">
      <c r="A14" s="72">
        <v>12</v>
      </c>
      <c r="B14" s="21" t="s">
        <v>14</v>
      </c>
      <c r="C14" s="72">
        <v>1</v>
      </c>
      <c r="D14" s="24">
        <v>24</v>
      </c>
      <c r="E14" s="21">
        <v>14241</v>
      </c>
      <c r="F14" s="21" t="s">
        <v>221</v>
      </c>
      <c r="G14" s="21" t="s">
        <v>43</v>
      </c>
      <c r="H14" s="72">
        <v>13</v>
      </c>
      <c r="I14" s="72">
        <v>2016</v>
      </c>
      <c r="J14" s="21" t="s">
        <v>124</v>
      </c>
      <c r="K14" s="74">
        <v>11700000</v>
      </c>
      <c r="L14" s="21">
        <v>47.910159</v>
      </c>
      <c r="M14" s="21">
        <v>106.91489799999999</v>
      </c>
      <c r="N14" s="24">
        <f t="shared" si="0"/>
        <v>12</v>
      </c>
      <c r="O14" s="24">
        <f>+IF(B14='1'!$D$15,IF(C14='1'!$D$16, '2'!D14,""),"")</f>
        <v>24</v>
      </c>
      <c r="P14" s="21" t="s">
        <v>444</v>
      </c>
    </row>
    <row r="15" spans="1:16" x14ac:dyDescent="0.2">
      <c r="A15" s="72">
        <v>13</v>
      </c>
      <c r="B15" s="21" t="s">
        <v>14</v>
      </c>
      <c r="C15" s="72">
        <v>1</v>
      </c>
      <c r="D15" s="24">
        <v>19</v>
      </c>
      <c r="E15" s="21">
        <v>14240</v>
      </c>
      <c r="F15" s="21" t="s">
        <v>398</v>
      </c>
      <c r="G15" s="21" t="s">
        <v>43</v>
      </c>
      <c r="H15" s="72">
        <v>16</v>
      </c>
      <c r="I15" s="72">
        <v>2019</v>
      </c>
      <c r="J15" s="21" t="s">
        <v>124</v>
      </c>
      <c r="K15" s="74">
        <f>+K14</f>
        <v>11700000</v>
      </c>
      <c r="L15" s="21">
        <v>47.913420000000002</v>
      </c>
      <c r="M15" s="21">
        <v>106.91553999999999</v>
      </c>
      <c r="N15" s="24">
        <f t="shared" si="0"/>
        <v>13</v>
      </c>
      <c r="O15" s="24">
        <f>+IF(B15='1'!$D$15,IF(C15='1'!$D$16, '2'!D15,""),"")</f>
        <v>19</v>
      </c>
      <c r="P15" s="21" t="s">
        <v>445</v>
      </c>
    </row>
    <row r="16" spans="1:16" x14ac:dyDescent="0.2">
      <c r="A16" s="72">
        <v>14</v>
      </c>
      <c r="B16" s="21" t="s">
        <v>14</v>
      </c>
      <c r="C16" s="72">
        <v>1</v>
      </c>
      <c r="D16" s="24">
        <v>16</v>
      </c>
      <c r="E16" s="21">
        <v>0</v>
      </c>
      <c r="F16" s="21" t="s">
        <v>220</v>
      </c>
      <c r="G16" s="21" t="s">
        <v>43</v>
      </c>
      <c r="H16" s="72">
        <v>13</v>
      </c>
      <c r="I16" s="72">
        <v>2014</v>
      </c>
      <c r="J16" s="21" t="s">
        <v>122</v>
      </c>
      <c r="K16" s="74">
        <v>9628200</v>
      </c>
      <c r="L16" s="21">
        <v>47.913314999999997</v>
      </c>
      <c r="M16" s="21">
        <v>106.918374</v>
      </c>
      <c r="N16" s="24">
        <f t="shared" si="0"/>
        <v>14</v>
      </c>
      <c r="O16" s="24">
        <f>+IF(B16='1'!$D$15,IF(C16='1'!$D$16, '2'!D16,""),"")</f>
        <v>16</v>
      </c>
      <c r="P16" s="21" t="s">
        <v>446</v>
      </c>
    </row>
    <row r="17" spans="1:16" x14ac:dyDescent="0.2">
      <c r="A17" s="72">
        <v>15</v>
      </c>
      <c r="B17" s="21" t="s">
        <v>14</v>
      </c>
      <c r="C17" s="72">
        <v>1</v>
      </c>
      <c r="D17" s="24" t="s">
        <v>160</v>
      </c>
      <c r="E17" s="21">
        <v>14240</v>
      </c>
      <c r="F17" s="21" t="s">
        <v>219</v>
      </c>
      <c r="G17" s="21" t="s">
        <v>43</v>
      </c>
      <c r="H17" s="72">
        <v>7</v>
      </c>
      <c r="I17" s="72">
        <v>2006</v>
      </c>
      <c r="J17" s="21" t="s">
        <v>124</v>
      </c>
      <c r="K17" s="74">
        <v>6500000</v>
      </c>
      <c r="L17" s="21">
        <v>47.914011000000002</v>
      </c>
      <c r="M17" s="21">
        <v>106.916107</v>
      </c>
      <c r="N17" s="24">
        <f t="shared" si="0"/>
        <v>15</v>
      </c>
      <c r="O17" s="24" t="str">
        <f>+IF(B17='1'!$D$15,IF(C17='1'!$D$16, '2'!D17,""),"")</f>
        <v>8/1</v>
      </c>
      <c r="P17" s="21" t="s">
        <v>447</v>
      </c>
    </row>
    <row r="18" spans="1:16" x14ac:dyDescent="0.2">
      <c r="A18" s="72">
        <v>16</v>
      </c>
      <c r="B18" s="21" t="s">
        <v>14</v>
      </c>
      <c r="C18" s="72">
        <v>1</v>
      </c>
      <c r="D18" s="24">
        <v>15</v>
      </c>
      <c r="E18" s="21">
        <v>14240</v>
      </c>
      <c r="F18" s="21" t="s">
        <v>222</v>
      </c>
      <c r="G18" s="21" t="s">
        <v>43</v>
      </c>
      <c r="H18" s="72">
        <v>15</v>
      </c>
      <c r="I18" s="72">
        <v>2009</v>
      </c>
      <c r="J18" s="21" t="s">
        <v>124</v>
      </c>
      <c r="K18" s="74">
        <f>+K15</f>
        <v>11700000</v>
      </c>
      <c r="L18" s="21">
        <v>47.914293999999998</v>
      </c>
      <c r="M18" s="21">
        <v>106.916028</v>
      </c>
      <c r="N18" s="24">
        <f t="shared" si="0"/>
        <v>16</v>
      </c>
      <c r="O18" s="24">
        <f>+IF(B18='1'!$D$15,IF(C18='1'!$D$16, '2'!D18,""),"")</f>
        <v>15</v>
      </c>
      <c r="P18" s="21" t="s">
        <v>448</v>
      </c>
    </row>
    <row r="19" spans="1:16" x14ac:dyDescent="0.2">
      <c r="A19" s="72">
        <v>17</v>
      </c>
      <c r="B19" s="21" t="s">
        <v>14</v>
      </c>
      <c r="C19" s="72">
        <v>1</v>
      </c>
      <c r="D19" s="24">
        <v>17</v>
      </c>
      <c r="E19" s="21">
        <v>14240</v>
      </c>
      <c r="F19" s="21" t="s">
        <v>223</v>
      </c>
      <c r="G19" s="21" t="s">
        <v>43</v>
      </c>
      <c r="H19" s="72">
        <v>6</v>
      </c>
      <c r="I19" s="72">
        <v>2004</v>
      </c>
      <c r="J19" s="21" t="s">
        <v>124</v>
      </c>
      <c r="K19" s="74">
        <v>6500000</v>
      </c>
      <c r="L19" s="21">
        <v>47.914366999999999</v>
      </c>
      <c r="M19" s="21">
        <v>106.916675</v>
      </c>
      <c r="N19" s="24">
        <f t="shared" si="0"/>
        <v>17</v>
      </c>
      <c r="O19" s="24">
        <f>+IF(B19='1'!$D$15,IF(C19='1'!$D$16, '2'!D19,""),"")</f>
        <v>17</v>
      </c>
      <c r="P19" s="21" t="s">
        <v>449</v>
      </c>
    </row>
    <row r="20" spans="1:16" x14ac:dyDescent="0.2">
      <c r="A20" s="72">
        <v>18</v>
      </c>
      <c r="B20" s="21" t="s">
        <v>14</v>
      </c>
      <c r="C20" s="72">
        <v>1</v>
      </c>
      <c r="D20" s="24">
        <v>17</v>
      </c>
      <c r="E20" s="21"/>
      <c r="F20" s="21" t="s">
        <v>224</v>
      </c>
      <c r="G20" s="21" t="s">
        <v>43</v>
      </c>
      <c r="H20" s="72">
        <v>24</v>
      </c>
      <c r="I20" s="72">
        <v>2008</v>
      </c>
      <c r="J20" s="21" t="s">
        <v>124</v>
      </c>
      <c r="K20" s="74">
        <f>+K28</f>
        <v>12000000</v>
      </c>
      <c r="L20" s="21">
        <v>47.916327000000003</v>
      </c>
      <c r="M20" s="21">
        <v>106.91873099999999</v>
      </c>
      <c r="N20" s="24">
        <f t="shared" si="0"/>
        <v>18</v>
      </c>
      <c r="O20" s="24">
        <f>+IF(B20='1'!$D$15,IF(C20='1'!$D$16, '2'!D20,""),"")</f>
        <v>17</v>
      </c>
      <c r="P20" s="21" t="s">
        <v>450</v>
      </c>
    </row>
    <row r="21" spans="1:16" x14ac:dyDescent="0.2">
      <c r="A21" s="72">
        <v>19</v>
      </c>
      <c r="B21" s="21" t="s">
        <v>14</v>
      </c>
      <c r="C21" s="72">
        <v>1</v>
      </c>
      <c r="D21" s="24" t="s">
        <v>101</v>
      </c>
      <c r="E21" s="21">
        <v>14240</v>
      </c>
      <c r="F21" s="21" t="s">
        <v>225</v>
      </c>
      <c r="G21" s="21" t="s">
        <v>43</v>
      </c>
      <c r="H21" s="72">
        <v>14</v>
      </c>
      <c r="I21" s="72">
        <v>2016</v>
      </c>
      <c r="J21" s="21" t="s">
        <v>226</v>
      </c>
      <c r="K21" s="74">
        <v>9642600</v>
      </c>
      <c r="L21" s="21">
        <v>47.915685000000003</v>
      </c>
      <c r="M21" s="21">
        <v>106.91867000000001</v>
      </c>
      <c r="N21" s="24">
        <f t="shared" si="0"/>
        <v>19</v>
      </c>
      <c r="O21" s="24" t="str">
        <f>+IF(B21='1'!$D$15,IF(C21='1'!$D$16, '2'!D21,""),"")</f>
        <v>18/1</v>
      </c>
      <c r="P21" s="21" t="s">
        <v>451</v>
      </c>
    </row>
    <row r="22" spans="1:16" x14ac:dyDescent="0.2">
      <c r="A22" s="72">
        <v>20</v>
      </c>
      <c r="B22" s="21" t="s">
        <v>14</v>
      </c>
      <c r="C22" s="72">
        <v>1</v>
      </c>
      <c r="D22" s="24" t="s">
        <v>90</v>
      </c>
      <c r="E22" s="21">
        <v>14240</v>
      </c>
      <c r="F22" s="21" t="s">
        <v>227</v>
      </c>
      <c r="G22" s="21" t="s">
        <v>43</v>
      </c>
      <c r="H22" s="72">
        <v>16</v>
      </c>
      <c r="I22" s="72">
        <v>2019</v>
      </c>
      <c r="J22" s="21" t="s">
        <v>226</v>
      </c>
      <c r="K22" s="74">
        <v>9585000</v>
      </c>
      <c r="L22" s="21">
        <v>47.915747000000003</v>
      </c>
      <c r="M22" s="21">
        <v>106.91908100000001</v>
      </c>
      <c r="N22" s="24">
        <f t="shared" si="0"/>
        <v>20</v>
      </c>
      <c r="O22" s="24" t="str">
        <f>+IF(B22='1'!$D$15,IF(C22='1'!$D$16, '2'!D22,""),"")</f>
        <v>18/2</v>
      </c>
      <c r="P22" s="21" t="s">
        <v>452</v>
      </c>
    </row>
    <row r="23" spans="1:16" x14ac:dyDescent="0.2">
      <c r="A23" s="72">
        <v>21</v>
      </c>
      <c r="B23" s="21" t="s">
        <v>14</v>
      </c>
      <c r="C23" s="72">
        <v>1</v>
      </c>
      <c r="D23" s="24">
        <v>22</v>
      </c>
      <c r="E23" s="21">
        <v>14240</v>
      </c>
      <c r="F23" s="21"/>
      <c r="G23" s="21" t="s">
        <v>43</v>
      </c>
      <c r="H23" s="72">
        <v>12</v>
      </c>
      <c r="I23" s="72">
        <v>2017</v>
      </c>
      <c r="J23" s="21" t="s">
        <v>226</v>
      </c>
      <c r="K23" s="74">
        <v>9585000</v>
      </c>
      <c r="L23" s="21">
        <v>47.915731999999998</v>
      </c>
      <c r="M23" s="21">
        <v>106.919454</v>
      </c>
      <c r="N23" s="24">
        <f t="shared" si="0"/>
        <v>21</v>
      </c>
      <c r="O23" s="24">
        <f>+IF(B23='1'!$D$15,IF(C23='1'!$D$16, '2'!D23,""),"")</f>
        <v>22</v>
      </c>
      <c r="P23" s="21" t="s">
        <v>453</v>
      </c>
    </row>
    <row r="24" spans="1:16" x14ac:dyDescent="0.2">
      <c r="A24" s="72">
        <v>22</v>
      </c>
      <c r="B24" s="21" t="s">
        <v>14</v>
      </c>
      <c r="C24" s="72">
        <v>1</v>
      </c>
      <c r="D24" s="24">
        <v>20</v>
      </c>
      <c r="E24" s="21">
        <v>14240</v>
      </c>
      <c r="F24" s="21" t="s">
        <v>228</v>
      </c>
      <c r="G24" s="21" t="s">
        <v>43</v>
      </c>
      <c r="H24" s="72">
        <v>21</v>
      </c>
      <c r="I24" s="72">
        <v>2011</v>
      </c>
      <c r="J24" s="21" t="s">
        <v>226</v>
      </c>
      <c r="K24" s="74">
        <v>9585000</v>
      </c>
      <c r="L24" s="21">
        <v>47.915970000000002</v>
      </c>
      <c r="M24" s="21">
        <v>106.919872</v>
      </c>
      <c r="N24" s="24">
        <f t="shared" si="0"/>
        <v>22</v>
      </c>
      <c r="O24" s="24">
        <f>+IF(B24='1'!$D$15,IF(C24='1'!$D$16, '2'!D24,""),"")</f>
        <v>20</v>
      </c>
      <c r="P24" s="21" t="s">
        <v>454</v>
      </c>
    </row>
    <row r="25" spans="1:16" x14ac:dyDescent="0.2">
      <c r="A25" s="72">
        <v>23</v>
      </c>
      <c r="B25" s="21" t="s">
        <v>14</v>
      </c>
      <c r="C25" s="72">
        <v>1</v>
      </c>
      <c r="D25" s="24">
        <v>5</v>
      </c>
      <c r="E25" s="21">
        <v>14240</v>
      </c>
      <c r="F25" s="21" t="s">
        <v>229</v>
      </c>
      <c r="G25" s="21" t="s">
        <v>43</v>
      </c>
      <c r="H25" s="72">
        <v>16</v>
      </c>
      <c r="I25" s="72">
        <v>2018</v>
      </c>
      <c r="J25" s="21" t="s">
        <v>123</v>
      </c>
      <c r="K25" s="74">
        <v>10800000</v>
      </c>
      <c r="L25" s="21">
        <v>47.916041</v>
      </c>
      <c r="M25" s="21">
        <v>106.920159</v>
      </c>
      <c r="N25" s="24">
        <f t="shared" si="0"/>
        <v>23</v>
      </c>
      <c r="O25" s="24">
        <f>+IF(B25='1'!$D$15,IF(C25='1'!$D$16, '2'!D25,""),"")</f>
        <v>5</v>
      </c>
      <c r="P25" s="21" t="s">
        <v>455</v>
      </c>
    </row>
    <row r="26" spans="1:16" x14ac:dyDescent="0.2">
      <c r="A26" s="72">
        <v>24</v>
      </c>
      <c r="B26" s="21" t="s">
        <v>14</v>
      </c>
      <c r="C26" s="72">
        <v>1</v>
      </c>
      <c r="D26" s="24">
        <v>13</v>
      </c>
      <c r="E26" s="21">
        <v>14240</v>
      </c>
      <c r="F26" s="21"/>
      <c r="G26" s="21" t="s">
        <v>43</v>
      </c>
      <c r="H26" s="72">
        <v>16</v>
      </c>
      <c r="I26" s="72">
        <v>2010</v>
      </c>
      <c r="J26" s="21" t="s">
        <v>123</v>
      </c>
      <c r="K26" s="74">
        <v>7500000</v>
      </c>
      <c r="L26" s="21">
        <v>47.915408999999997</v>
      </c>
      <c r="M26" s="21">
        <v>106.919871</v>
      </c>
      <c r="N26" s="24">
        <f t="shared" si="0"/>
        <v>24</v>
      </c>
      <c r="O26" s="24">
        <f>+IF(B26='1'!$D$15,IF(C26='1'!$D$16, '2'!D26,""),"")</f>
        <v>13</v>
      </c>
      <c r="P26" s="21" t="s">
        <v>456</v>
      </c>
    </row>
    <row r="27" spans="1:16" x14ac:dyDescent="0.2">
      <c r="A27" s="72">
        <v>25</v>
      </c>
      <c r="B27" s="21" t="s">
        <v>14</v>
      </c>
      <c r="C27" s="72">
        <v>1</v>
      </c>
      <c r="D27" s="24" t="s">
        <v>151</v>
      </c>
      <c r="E27" s="21">
        <v>14240</v>
      </c>
      <c r="F27" s="21" t="s">
        <v>230</v>
      </c>
      <c r="G27" s="21" t="s">
        <v>43</v>
      </c>
      <c r="H27" s="72">
        <v>9</v>
      </c>
      <c r="I27" s="72">
        <v>2024</v>
      </c>
      <c r="J27" s="21" t="s">
        <v>123</v>
      </c>
      <c r="K27" s="74">
        <v>7500000</v>
      </c>
      <c r="L27" s="21">
        <v>47.915095999999998</v>
      </c>
      <c r="M27" s="21">
        <v>106.919844</v>
      </c>
      <c r="N27" s="24">
        <f t="shared" si="0"/>
        <v>25</v>
      </c>
      <c r="O27" s="24" t="str">
        <f>+IF(B27='1'!$D$15,IF(C27='1'!$D$16, '2'!D27,""),"")</f>
        <v>7/1</v>
      </c>
      <c r="P27" s="21" t="s">
        <v>457</v>
      </c>
    </row>
    <row r="28" spans="1:16" x14ac:dyDescent="0.2">
      <c r="A28" s="72">
        <v>26</v>
      </c>
      <c r="B28" s="21" t="s">
        <v>14</v>
      </c>
      <c r="C28" s="72">
        <v>1</v>
      </c>
      <c r="D28" s="24">
        <v>23</v>
      </c>
      <c r="E28" s="21">
        <v>14240</v>
      </c>
      <c r="F28" s="21" t="s">
        <v>231</v>
      </c>
      <c r="G28" s="21" t="s">
        <v>43</v>
      </c>
      <c r="H28" s="72">
        <v>23</v>
      </c>
      <c r="I28" s="72">
        <v>2024</v>
      </c>
      <c r="J28" s="21" t="s">
        <v>123</v>
      </c>
      <c r="K28" s="74">
        <v>12000000</v>
      </c>
      <c r="L28" s="21">
        <v>47.915416</v>
      </c>
      <c r="M28" s="21">
        <v>106.920575</v>
      </c>
      <c r="N28" s="24">
        <f t="shared" si="0"/>
        <v>26</v>
      </c>
      <c r="O28" s="24">
        <f>+IF(B28='1'!$D$15,IF(C28='1'!$D$16, '2'!D28,""),"")</f>
        <v>23</v>
      </c>
      <c r="P28" s="21" t="s">
        <v>458</v>
      </c>
    </row>
    <row r="29" spans="1:16" x14ac:dyDescent="0.2">
      <c r="A29" s="72">
        <v>27</v>
      </c>
      <c r="B29" s="21" t="s">
        <v>14</v>
      </c>
      <c r="C29" s="72">
        <v>1</v>
      </c>
      <c r="D29" s="24">
        <v>19</v>
      </c>
      <c r="E29" s="21"/>
      <c r="F29" s="21" t="s">
        <v>232</v>
      </c>
      <c r="G29" s="21" t="s">
        <v>43</v>
      </c>
      <c r="H29" s="72">
        <v>14</v>
      </c>
      <c r="I29" s="72">
        <v>2015</v>
      </c>
      <c r="J29" s="21" t="s">
        <v>217</v>
      </c>
      <c r="K29" s="74">
        <v>10000000</v>
      </c>
      <c r="L29" s="21">
        <v>47.917209999999997</v>
      </c>
      <c r="M29" s="21">
        <v>106.922518</v>
      </c>
      <c r="N29" s="24">
        <f t="shared" si="0"/>
        <v>27</v>
      </c>
      <c r="O29" s="24">
        <f>+IF(B29='1'!$D$15,IF(C29='1'!$D$16, '2'!D29,""),"")</f>
        <v>19</v>
      </c>
      <c r="P29" s="21" t="s">
        <v>459</v>
      </c>
    </row>
    <row r="30" spans="1:16" x14ac:dyDescent="0.2">
      <c r="A30" s="72">
        <v>28</v>
      </c>
      <c r="B30" s="21" t="s">
        <v>14</v>
      </c>
      <c r="C30" s="72">
        <v>1</v>
      </c>
      <c r="D30" s="24" t="s">
        <v>233</v>
      </c>
      <c r="E30" s="21"/>
      <c r="F30" s="21" t="s">
        <v>202</v>
      </c>
      <c r="G30" s="21" t="s">
        <v>43</v>
      </c>
      <c r="H30" s="72">
        <v>9</v>
      </c>
      <c r="I30" s="72">
        <v>2006</v>
      </c>
      <c r="J30" s="21" t="s">
        <v>217</v>
      </c>
      <c r="K30" s="74">
        <v>7500000</v>
      </c>
      <c r="L30" s="21">
        <v>47.917380999999999</v>
      </c>
      <c r="M30" s="21">
        <v>106.92336299999999</v>
      </c>
      <c r="N30" s="24">
        <f t="shared" si="0"/>
        <v>28</v>
      </c>
      <c r="O30" s="24" t="str">
        <f>+IF(B30='1'!$D$15,IF(C30='1'!$D$16, '2'!D30,""),"")</f>
        <v>13/3</v>
      </c>
      <c r="P30" s="21" t="s">
        <v>460</v>
      </c>
    </row>
    <row r="31" spans="1:16" x14ac:dyDescent="0.2">
      <c r="A31" s="72">
        <v>29</v>
      </c>
      <c r="B31" s="21" t="s">
        <v>14</v>
      </c>
      <c r="C31" s="72">
        <v>1</v>
      </c>
      <c r="D31" s="24">
        <v>23</v>
      </c>
      <c r="E31" s="21"/>
      <c r="F31" s="21" t="s">
        <v>234</v>
      </c>
      <c r="G31" s="21" t="s">
        <v>43</v>
      </c>
      <c r="H31" s="72">
        <v>15</v>
      </c>
      <c r="I31" s="72">
        <v>2014</v>
      </c>
      <c r="J31" s="21"/>
      <c r="K31" s="74">
        <v>7000000</v>
      </c>
      <c r="L31" s="21">
        <v>47.917374000000002</v>
      </c>
      <c r="M31" s="21">
        <v>106.924021</v>
      </c>
      <c r="N31" s="24">
        <f t="shared" si="0"/>
        <v>29</v>
      </c>
      <c r="O31" s="24">
        <f>+IF(B31='1'!$D$15,IF(C31='1'!$D$16, '2'!D31,""),"")</f>
        <v>23</v>
      </c>
      <c r="P31" s="21" t="s">
        <v>461</v>
      </c>
    </row>
    <row r="32" spans="1:16" x14ac:dyDescent="0.2">
      <c r="A32" s="72">
        <v>30</v>
      </c>
      <c r="B32" s="21" t="s">
        <v>14</v>
      </c>
      <c r="C32" s="72">
        <v>1</v>
      </c>
      <c r="D32" s="24">
        <v>4</v>
      </c>
      <c r="E32" s="21">
        <v>14210</v>
      </c>
      <c r="F32" s="21" t="s">
        <v>235</v>
      </c>
      <c r="G32" s="21" t="s">
        <v>43</v>
      </c>
      <c r="H32" s="72">
        <v>15</v>
      </c>
      <c r="I32" s="72">
        <v>2020</v>
      </c>
      <c r="J32" s="21" t="s">
        <v>123</v>
      </c>
      <c r="K32" s="74">
        <v>8000000</v>
      </c>
      <c r="L32" s="21">
        <v>47.915438999999999</v>
      </c>
      <c r="M32" s="21">
        <v>106.921638</v>
      </c>
      <c r="N32" s="24">
        <f t="shared" si="0"/>
        <v>30</v>
      </c>
      <c r="O32" s="24">
        <f>+IF(B32='1'!$D$15,IF(C32='1'!$D$16, '2'!D32,""),"")</f>
        <v>4</v>
      </c>
      <c r="P32" s="21" t="s">
        <v>462</v>
      </c>
    </row>
    <row r="33" spans="1:16" x14ac:dyDescent="0.2">
      <c r="A33" s="72">
        <v>31</v>
      </c>
      <c r="B33" s="21" t="s">
        <v>14</v>
      </c>
      <c r="C33" s="72">
        <v>1</v>
      </c>
      <c r="D33" s="24">
        <v>6</v>
      </c>
      <c r="E33" s="21">
        <v>14210</v>
      </c>
      <c r="F33" s="21" t="s">
        <v>236</v>
      </c>
      <c r="G33" s="21" t="s">
        <v>43</v>
      </c>
      <c r="H33" s="72">
        <v>5</v>
      </c>
      <c r="I33" s="72">
        <v>2003</v>
      </c>
      <c r="J33" s="21" t="s">
        <v>123</v>
      </c>
      <c r="K33" s="74">
        <v>7500000</v>
      </c>
      <c r="L33" s="21">
        <v>47.915233999999998</v>
      </c>
      <c r="M33" s="21">
        <v>106.92147900000001</v>
      </c>
      <c r="N33" s="24">
        <f t="shared" si="0"/>
        <v>31</v>
      </c>
      <c r="O33" s="24">
        <f>+IF(B33='1'!$D$15,IF(C33='1'!$D$16, '2'!D33,""),"")</f>
        <v>6</v>
      </c>
      <c r="P33" s="21" t="s">
        <v>463</v>
      </c>
    </row>
    <row r="34" spans="1:16" x14ac:dyDescent="0.2">
      <c r="A34" s="72">
        <v>32</v>
      </c>
      <c r="B34" s="21" t="s">
        <v>14</v>
      </c>
      <c r="C34" s="72">
        <v>1</v>
      </c>
      <c r="D34" s="24">
        <v>50</v>
      </c>
      <c r="E34" s="21"/>
      <c r="F34" s="21" t="s">
        <v>237</v>
      </c>
      <c r="G34" s="21" t="s">
        <v>43</v>
      </c>
      <c r="H34" s="72">
        <v>6</v>
      </c>
      <c r="I34" s="72">
        <v>2008</v>
      </c>
      <c r="J34" s="21" t="s">
        <v>217</v>
      </c>
      <c r="K34" s="74">
        <v>5000000</v>
      </c>
      <c r="L34" s="21">
        <v>47.917006000000001</v>
      </c>
      <c r="M34" s="21">
        <v>106.929186</v>
      </c>
      <c r="N34" s="24">
        <f t="shared" si="0"/>
        <v>32</v>
      </c>
      <c r="O34" s="24">
        <f>+IF(B34='1'!$D$15,IF(C34='1'!$D$16, '2'!D34,""),"")</f>
        <v>50</v>
      </c>
      <c r="P34" s="21" t="s">
        <v>464</v>
      </c>
    </row>
    <row r="35" spans="1:16" x14ac:dyDescent="0.2">
      <c r="A35" s="72">
        <v>33</v>
      </c>
      <c r="B35" s="21" t="s">
        <v>14</v>
      </c>
      <c r="C35" s="72">
        <v>1</v>
      </c>
      <c r="D35" s="24">
        <v>52</v>
      </c>
      <c r="E35" s="21">
        <v>14210</v>
      </c>
      <c r="F35" s="21" t="s">
        <v>241</v>
      </c>
      <c r="G35" s="21" t="s">
        <v>43</v>
      </c>
      <c r="H35" s="72">
        <v>9</v>
      </c>
      <c r="I35" s="72">
        <v>2010</v>
      </c>
      <c r="J35" s="21"/>
      <c r="K35" s="74">
        <v>5000000</v>
      </c>
      <c r="L35" s="21">
        <v>47.916539</v>
      </c>
      <c r="M35" s="21">
        <v>106.92858699999999</v>
      </c>
      <c r="N35" s="24">
        <f t="shared" si="0"/>
        <v>33</v>
      </c>
      <c r="O35" s="24">
        <f>+IF(B35='1'!$D$15,IF(C35='1'!$D$16, '2'!D35,""),"")</f>
        <v>52</v>
      </c>
      <c r="P35" s="21" t="s">
        <v>465</v>
      </c>
    </row>
    <row r="36" spans="1:16" x14ac:dyDescent="0.2">
      <c r="A36" s="72">
        <v>34</v>
      </c>
      <c r="B36" s="21" t="s">
        <v>14</v>
      </c>
      <c r="C36" s="72">
        <v>1</v>
      </c>
      <c r="D36" s="24"/>
      <c r="E36" s="21">
        <v>14210</v>
      </c>
      <c r="F36" s="21" t="s">
        <v>239</v>
      </c>
      <c r="G36" s="21" t="s">
        <v>43</v>
      </c>
      <c r="H36" s="72">
        <v>10</v>
      </c>
      <c r="I36" s="72"/>
      <c r="J36" s="21" t="s">
        <v>240</v>
      </c>
      <c r="K36" s="74">
        <v>5000000</v>
      </c>
      <c r="L36" s="21">
        <v>47.916499000000002</v>
      </c>
      <c r="M36" s="21">
        <v>106.92818800000001</v>
      </c>
      <c r="N36" s="24">
        <f t="shared" ref="N36:N67" si="1">+IF(O36="",0,N35+1)</f>
        <v>34</v>
      </c>
      <c r="O36" s="24">
        <f>+IF(B36='1'!$D$15,IF(C36='1'!$D$16, '2'!D36,""),"")</f>
        <v>0</v>
      </c>
      <c r="P36" s="21" t="s">
        <v>466</v>
      </c>
    </row>
    <row r="37" spans="1:16" x14ac:dyDescent="0.2">
      <c r="A37" s="72">
        <v>35</v>
      </c>
      <c r="B37" s="21" t="s">
        <v>14</v>
      </c>
      <c r="C37" s="72">
        <v>1</v>
      </c>
      <c r="D37" s="24">
        <v>51</v>
      </c>
      <c r="E37" s="21">
        <v>14210</v>
      </c>
      <c r="F37" s="21" t="s">
        <v>238</v>
      </c>
      <c r="G37" s="21" t="s">
        <v>43</v>
      </c>
      <c r="H37" s="72">
        <v>5</v>
      </c>
      <c r="I37" s="72">
        <v>2015</v>
      </c>
      <c r="J37" s="21" t="s">
        <v>240</v>
      </c>
      <c r="K37" s="74">
        <v>5000000</v>
      </c>
      <c r="L37" s="21">
        <v>47.916215999999999</v>
      </c>
      <c r="M37" s="21">
        <v>106.928658</v>
      </c>
      <c r="N37" s="24">
        <f t="shared" si="1"/>
        <v>35</v>
      </c>
      <c r="O37" s="24">
        <f>+IF(B37='1'!$D$15,IF(C37='1'!$D$16, '2'!D37,""),"")</f>
        <v>51</v>
      </c>
      <c r="P37" s="21" t="s">
        <v>467</v>
      </c>
    </row>
    <row r="38" spans="1:16" x14ac:dyDescent="0.2">
      <c r="A38" s="72">
        <v>36</v>
      </c>
      <c r="B38" s="21" t="s">
        <v>14</v>
      </c>
      <c r="C38" s="72">
        <v>1</v>
      </c>
      <c r="D38" s="24">
        <v>34</v>
      </c>
      <c r="E38" s="21">
        <v>14210</v>
      </c>
      <c r="F38" s="21" t="s">
        <v>399</v>
      </c>
      <c r="G38" s="21" t="s">
        <v>43</v>
      </c>
      <c r="H38" s="72">
        <v>5</v>
      </c>
      <c r="I38" s="72">
        <v>2007</v>
      </c>
      <c r="J38" s="21" t="s">
        <v>240</v>
      </c>
      <c r="K38" s="74">
        <v>5000000</v>
      </c>
      <c r="L38" s="21">
        <v>47.915837000000003</v>
      </c>
      <c r="M38" s="21">
        <v>106.928089</v>
      </c>
      <c r="N38" s="24">
        <f t="shared" si="1"/>
        <v>36</v>
      </c>
      <c r="O38" s="24">
        <f>+IF(B38='1'!$D$15,IF(C38='1'!$D$16, '2'!D38,""),"")</f>
        <v>34</v>
      </c>
      <c r="P38" s="21" t="s">
        <v>468</v>
      </c>
    </row>
    <row r="39" spans="1:16" x14ac:dyDescent="0.2">
      <c r="A39" s="72">
        <v>37</v>
      </c>
      <c r="B39" s="21" t="s">
        <v>14</v>
      </c>
      <c r="C39" s="72">
        <v>1</v>
      </c>
      <c r="D39" s="24" t="s">
        <v>6</v>
      </c>
      <c r="E39" s="21">
        <v>14220</v>
      </c>
      <c r="F39" s="21" t="s">
        <v>242</v>
      </c>
      <c r="G39" s="21" t="s">
        <v>43</v>
      </c>
      <c r="H39" s="72">
        <v>17</v>
      </c>
      <c r="I39" s="72">
        <v>2024</v>
      </c>
      <c r="J39" s="21" t="s">
        <v>243</v>
      </c>
      <c r="K39" s="74">
        <v>8000000</v>
      </c>
      <c r="L39" s="21">
        <v>47.914552999999998</v>
      </c>
      <c r="M39" s="21">
        <v>106.92712299999999</v>
      </c>
      <c r="N39" s="24">
        <f t="shared" si="1"/>
        <v>37</v>
      </c>
      <c r="O39" s="24" t="str">
        <f>+IF(B39='1'!$D$15,IF(C39='1'!$D$16, '2'!D39,""),"")</f>
        <v>15А</v>
      </c>
      <c r="P39" s="21" t="s">
        <v>469</v>
      </c>
    </row>
    <row r="40" spans="1:16" x14ac:dyDescent="0.2">
      <c r="A40" s="72">
        <v>38</v>
      </c>
      <c r="B40" s="21" t="s">
        <v>14</v>
      </c>
      <c r="C40" s="72">
        <v>1</v>
      </c>
      <c r="D40" s="24">
        <v>28</v>
      </c>
      <c r="E40" s="21"/>
      <c r="F40" s="21" t="s">
        <v>244</v>
      </c>
      <c r="G40" s="21" t="s">
        <v>43</v>
      </c>
      <c r="H40" s="72">
        <v>15</v>
      </c>
      <c r="I40" s="72">
        <v>2016</v>
      </c>
      <c r="J40" s="21" t="s">
        <v>245</v>
      </c>
      <c r="K40" s="74">
        <v>6600000</v>
      </c>
      <c r="L40" s="21">
        <v>47.913128</v>
      </c>
      <c r="M40" s="21">
        <v>106.929006</v>
      </c>
      <c r="N40" s="24">
        <f t="shared" si="1"/>
        <v>38</v>
      </c>
      <c r="O40" s="24">
        <f>+IF(B40='1'!$D$15,IF(C40='1'!$D$16, '2'!D40,""),"")</f>
        <v>28</v>
      </c>
      <c r="P40" s="21" t="s">
        <v>470</v>
      </c>
    </row>
    <row r="41" spans="1:16" x14ac:dyDescent="0.2">
      <c r="A41" s="72">
        <v>39</v>
      </c>
      <c r="B41" s="21" t="s">
        <v>14</v>
      </c>
      <c r="C41" s="72">
        <v>1</v>
      </c>
      <c r="D41" s="24">
        <v>31</v>
      </c>
      <c r="E41" s="21">
        <v>14230</v>
      </c>
      <c r="F41" s="21" t="s">
        <v>246</v>
      </c>
      <c r="G41" s="21" t="s">
        <v>43</v>
      </c>
      <c r="H41" s="72">
        <v>12</v>
      </c>
      <c r="I41" s="72">
        <v>2014</v>
      </c>
      <c r="J41" s="21" t="s">
        <v>245</v>
      </c>
      <c r="K41" s="74">
        <v>6500000</v>
      </c>
      <c r="L41" s="21">
        <v>47.912433</v>
      </c>
      <c r="M41" s="21">
        <v>106.928484</v>
      </c>
      <c r="N41" s="24">
        <f t="shared" si="1"/>
        <v>39</v>
      </c>
      <c r="O41" s="24">
        <f>+IF(B41='1'!$D$15,IF(C41='1'!$D$16, '2'!D41,""),"")</f>
        <v>31</v>
      </c>
      <c r="P41" s="21" t="s">
        <v>471</v>
      </c>
    </row>
    <row r="42" spans="1:16" x14ac:dyDescent="0.2">
      <c r="A42" s="72">
        <v>40</v>
      </c>
      <c r="B42" s="21" t="s">
        <v>14</v>
      </c>
      <c r="C42" s="72">
        <v>1</v>
      </c>
      <c r="D42" s="24">
        <v>42</v>
      </c>
      <c r="E42" s="21">
        <v>14230</v>
      </c>
      <c r="F42" s="21" t="s">
        <v>247</v>
      </c>
      <c r="G42" s="21" t="s">
        <v>43</v>
      </c>
      <c r="H42" s="72">
        <v>15</v>
      </c>
      <c r="I42" s="72">
        <v>2022</v>
      </c>
      <c r="J42" s="21" t="s">
        <v>240</v>
      </c>
      <c r="K42" s="74">
        <v>8000000</v>
      </c>
      <c r="L42" s="21">
        <v>47.911527999999997</v>
      </c>
      <c r="M42" s="21">
        <v>106.929616</v>
      </c>
      <c r="N42" s="24">
        <f t="shared" si="1"/>
        <v>40</v>
      </c>
      <c r="O42" s="24">
        <f>+IF(B42='1'!$D$15,IF(C42='1'!$D$16, '2'!D42,""),"")</f>
        <v>42</v>
      </c>
      <c r="P42" s="21" t="s">
        <v>472</v>
      </c>
    </row>
    <row r="43" spans="1:16" x14ac:dyDescent="0.2">
      <c r="A43" s="72">
        <v>41</v>
      </c>
      <c r="B43" s="21" t="s">
        <v>14</v>
      </c>
      <c r="C43" s="72">
        <v>1</v>
      </c>
      <c r="D43" s="24">
        <v>62</v>
      </c>
      <c r="E43" s="21">
        <v>14230</v>
      </c>
      <c r="F43" s="21" t="s">
        <v>248</v>
      </c>
      <c r="G43" s="21" t="s">
        <v>43</v>
      </c>
      <c r="H43" s="72">
        <v>16</v>
      </c>
      <c r="I43" s="72">
        <v>2014</v>
      </c>
      <c r="J43" s="21" t="s">
        <v>9</v>
      </c>
      <c r="K43" s="74">
        <v>3500000</v>
      </c>
      <c r="L43" s="21">
        <v>47.909345999999999</v>
      </c>
      <c r="M43" s="21">
        <v>106.930227</v>
      </c>
      <c r="N43" s="24">
        <f t="shared" si="1"/>
        <v>41</v>
      </c>
      <c r="O43" s="24">
        <f>+IF(B43='1'!$D$15,IF(C43='1'!$D$16, '2'!D43,""),"")</f>
        <v>62</v>
      </c>
      <c r="P43" s="21" t="s">
        <v>473</v>
      </c>
    </row>
    <row r="44" spans="1:16" x14ac:dyDescent="0.2">
      <c r="A44" s="72">
        <v>42</v>
      </c>
      <c r="B44" s="21" t="s">
        <v>14</v>
      </c>
      <c r="C44" s="72">
        <v>1</v>
      </c>
      <c r="D44" s="24">
        <v>46</v>
      </c>
      <c r="E44" s="21"/>
      <c r="F44" s="21" t="s">
        <v>419</v>
      </c>
      <c r="G44" s="21" t="s">
        <v>43</v>
      </c>
      <c r="H44" s="72">
        <v>15</v>
      </c>
      <c r="I44" s="72">
        <v>2013</v>
      </c>
      <c r="J44" s="21" t="s">
        <v>420</v>
      </c>
      <c r="K44" s="74">
        <v>6300000</v>
      </c>
      <c r="L44" s="21">
        <v>47.915956000000001</v>
      </c>
      <c r="M44" s="21">
        <v>106.927166</v>
      </c>
      <c r="N44" s="24">
        <f t="shared" si="1"/>
        <v>42</v>
      </c>
      <c r="O44" s="24">
        <f>+IF(B44='1'!$D$15,IF(C44='1'!$D$16, '2'!D44,""),"")</f>
        <v>46</v>
      </c>
      <c r="P44" s="21" t="s">
        <v>474</v>
      </c>
    </row>
    <row r="45" spans="1:16" x14ac:dyDescent="0.2">
      <c r="A45" s="72">
        <v>43</v>
      </c>
      <c r="B45" s="21" t="s">
        <v>14</v>
      </c>
      <c r="C45" s="72">
        <v>2</v>
      </c>
      <c r="D45" s="24" t="s">
        <v>153</v>
      </c>
      <c r="E45" s="21">
        <v>14251</v>
      </c>
      <c r="F45" s="21" t="s">
        <v>251</v>
      </c>
      <c r="G45" s="21" t="s">
        <v>43</v>
      </c>
      <c r="H45" s="72">
        <v>15</v>
      </c>
      <c r="I45" s="72">
        <v>2014</v>
      </c>
      <c r="J45" s="21" t="s">
        <v>8</v>
      </c>
      <c r="K45" s="74">
        <v>7200000</v>
      </c>
      <c r="L45" s="21">
        <v>47.914428000000001</v>
      </c>
      <c r="M45" s="21">
        <v>106.910507</v>
      </c>
      <c r="N45" s="24">
        <f t="shared" si="1"/>
        <v>0</v>
      </c>
      <c r="O45" s="24" t="str">
        <f>+IF(B45='1'!$D$15,IF(C45='1'!$D$16, '2'!D45,""),"")</f>
        <v/>
      </c>
      <c r="P45" s="21" t="s">
        <v>475</v>
      </c>
    </row>
    <row r="46" spans="1:16" x14ac:dyDescent="0.2">
      <c r="A46" s="72">
        <v>44</v>
      </c>
      <c r="B46" s="21" t="s">
        <v>14</v>
      </c>
      <c r="C46" s="72">
        <v>2</v>
      </c>
      <c r="D46" s="24" t="s">
        <v>165</v>
      </c>
      <c r="E46" s="21">
        <v>14251</v>
      </c>
      <c r="F46" s="21" t="s">
        <v>251</v>
      </c>
      <c r="G46" s="21" t="s">
        <v>43</v>
      </c>
      <c r="H46" s="72">
        <v>15</v>
      </c>
      <c r="I46" s="72">
        <v>2014</v>
      </c>
      <c r="J46" s="21" t="s">
        <v>8</v>
      </c>
      <c r="K46" s="74">
        <v>7200000</v>
      </c>
      <c r="L46" s="21">
        <v>47.914372</v>
      </c>
      <c r="M46" s="21">
        <v>106.910084</v>
      </c>
      <c r="N46" s="24">
        <f t="shared" si="1"/>
        <v>0</v>
      </c>
      <c r="O46" s="24" t="str">
        <f>+IF(B46='1'!$D$15,IF(C46='1'!$D$16, '2'!D46,""),"")</f>
        <v/>
      </c>
      <c r="P46" s="21" t="s">
        <v>476</v>
      </c>
    </row>
    <row r="47" spans="1:16" x14ac:dyDescent="0.2">
      <c r="A47" s="72">
        <v>45</v>
      </c>
      <c r="B47" s="21" t="s">
        <v>14</v>
      </c>
      <c r="C47" s="72">
        <v>2</v>
      </c>
      <c r="D47" s="24" t="s">
        <v>253</v>
      </c>
      <c r="E47" s="21">
        <v>14251</v>
      </c>
      <c r="F47" s="21" t="s">
        <v>252</v>
      </c>
      <c r="G47" s="21" t="s">
        <v>43</v>
      </c>
      <c r="H47" s="72">
        <v>10</v>
      </c>
      <c r="I47" s="72">
        <v>2014</v>
      </c>
      <c r="J47" s="21" t="s">
        <v>8</v>
      </c>
      <c r="K47" s="75">
        <v>7761600</v>
      </c>
      <c r="L47" s="21">
        <v>47.914099999999998</v>
      </c>
      <c r="M47" s="21">
        <v>106.910985</v>
      </c>
      <c r="N47" s="24">
        <f t="shared" si="1"/>
        <v>0</v>
      </c>
      <c r="O47" s="24" t="str">
        <f>+IF(B47='1'!$D$15,IF(C47='1'!$D$16, '2'!D47,""),"")</f>
        <v/>
      </c>
      <c r="P47" s="21" t="s">
        <v>477</v>
      </c>
    </row>
    <row r="48" spans="1:16" x14ac:dyDescent="0.2">
      <c r="A48" s="72">
        <v>46</v>
      </c>
      <c r="B48" s="21" t="s">
        <v>14</v>
      </c>
      <c r="C48" s="72">
        <v>2</v>
      </c>
      <c r="D48" s="24">
        <v>21</v>
      </c>
      <c r="E48" s="21">
        <v>14251</v>
      </c>
      <c r="F48" s="21" t="s">
        <v>400</v>
      </c>
      <c r="G48" s="21" t="s">
        <v>43</v>
      </c>
      <c r="H48" s="72">
        <v>5</v>
      </c>
      <c r="I48" s="72">
        <v>2010</v>
      </c>
      <c r="J48" s="21" t="s">
        <v>9</v>
      </c>
      <c r="K48" s="74">
        <v>5600000</v>
      </c>
      <c r="L48" s="21">
        <v>47.908656000000001</v>
      </c>
      <c r="M48" s="21">
        <v>106.90871799999999</v>
      </c>
      <c r="N48" s="24">
        <f t="shared" si="1"/>
        <v>0</v>
      </c>
      <c r="O48" s="24" t="str">
        <f>+IF(B48='1'!$D$15,IF(C48='1'!$D$16, '2'!D48,""),"")</f>
        <v/>
      </c>
      <c r="P48" s="21" t="s">
        <v>478</v>
      </c>
    </row>
    <row r="49" spans="1:16" x14ac:dyDescent="0.2">
      <c r="A49" s="72">
        <v>47</v>
      </c>
      <c r="B49" s="21" t="s">
        <v>14</v>
      </c>
      <c r="C49" s="72">
        <v>2</v>
      </c>
      <c r="D49" s="24" t="s">
        <v>95</v>
      </c>
      <c r="E49" s="21">
        <v>14251</v>
      </c>
      <c r="F49" s="21" t="s">
        <v>400</v>
      </c>
      <c r="G49" s="21" t="s">
        <v>43</v>
      </c>
      <c r="H49" s="72">
        <v>4</v>
      </c>
      <c r="I49" s="72">
        <v>1998</v>
      </c>
      <c r="J49" s="21" t="s">
        <v>9</v>
      </c>
      <c r="K49" s="74">
        <v>5000000</v>
      </c>
      <c r="L49" s="21">
        <v>47.908723999999999</v>
      </c>
      <c r="M49" s="21">
        <v>106.909041</v>
      </c>
      <c r="N49" s="24">
        <f t="shared" si="1"/>
        <v>0</v>
      </c>
      <c r="O49" s="24" t="str">
        <f>+IF(B49='1'!$D$15,IF(C49='1'!$D$16, '2'!D49,""),"")</f>
        <v/>
      </c>
      <c r="P49" s="21" t="s">
        <v>479</v>
      </c>
    </row>
    <row r="50" spans="1:16" x14ac:dyDescent="0.2">
      <c r="A50" s="72">
        <v>48</v>
      </c>
      <c r="B50" s="21" t="s">
        <v>14</v>
      </c>
      <c r="C50" s="72">
        <v>2</v>
      </c>
      <c r="D50" s="24" t="s">
        <v>96</v>
      </c>
      <c r="E50" s="21">
        <v>14251</v>
      </c>
      <c r="F50" s="21" t="s">
        <v>400</v>
      </c>
      <c r="G50" s="21" t="s">
        <v>43</v>
      </c>
      <c r="H50" s="72">
        <v>9</v>
      </c>
      <c r="I50" s="72">
        <v>2010</v>
      </c>
      <c r="J50" s="21" t="s">
        <v>9</v>
      </c>
      <c r="K50" s="74">
        <v>5600000</v>
      </c>
      <c r="L50" s="21">
        <v>47.908914000000003</v>
      </c>
      <c r="M50" s="21">
        <v>106.909021</v>
      </c>
      <c r="N50" s="24">
        <f t="shared" si="1"/>
        <v>0</v>
      </c>
      <c r="O50" s="24" t="str">
        <f>+IF(B50='1'!$D$15,IF(C50='1'!$D$16, '2'!D50,""),"")</f>
        <v/>
      </c>
      <c r="P50" s="21" t="s">
        <v>480</v>
      </c>
    </row>
    <row r="51" spans="1:16" x14ac:dyDescent="0.2">
      <c r="A51" s="72">
        <v>49</v>
      </c>
      <c r="B51" s="21" t="s">
        <v>14</v>
      </c>
      <c r="C51" s="72">
        <v>3</v>
      </c>
      <c r="D51" s="24" t="s">
        <v>255</v>
      </c>
      <c r="E51" s="21">
        <v>14252</v>
      </c>
      <c r="F51" s="21" t="s">
        <v>254</v>
      </c>
      <c r="G51" s="21" t="s">
        <v>43</v>
      </c>
      <c r="H51" s="72">
        <v>22</v>
      </c>
      <c r="I51" s="72">
        <v>2024</v>
      </c>
      <c r="J51" s="21" t="s">
        <v>8</v>
      </c>
      <c r="K51" s="75">
        <v>7497000</v>
      </c>
      <c r="L51" s="21">
        <v>47.912590999999999</v>
      </c>
      <c r="M51" s="21">
        <v>106.906294</v>
      </c>
      <c r="N51" s="24">
        <f t="shared" si="1"/>
        <v>0</v>
      </c>
      <c r="O51" s="24" t="str">
        <f>+IF(B51='1'!$D$15,IF(C51='1'!$D$16, '2'!D51,""),"")</f>
        <v/>
      </c>
      <c r="P51" s="21" t="s">
        <v>481</v>
      </c>
    </row>
    <row r="52" spans="1:16" x14ac:dyDescent="0.2">
      <c r="A52" s="72">
        <v>50</v>
      </c>
      <c r="B52" s="21" t="s">
        <v>14</v>
      </c>
      <c r="C52" s="72">
        <v>3</v>
      </c>
      <c r="D52" s="24">
        <v>28</v>
      </c>
      <c r="E52" s="21">
        <v>14252</v>
      </c>
      <c r="F52" s="21" t="s">
        <v>259</v>
      </c>
      <c r="G52" s="21" t="s">
        <v>43</v>
      </c>
      <c r="H52" s="72">
        <v>14</v>
      </c>
      <c r="I52" s="72">
        <v>2021</v>
      </c>
      <c r="J52" s="21" t="s">
        <v>260</v>
      </c>
      <c r="K52" s="74">
        <v>7000000</v>
      </c>
      <c r="L52" s="21">
        <v>47.910108999999999</v>
      </c>
      <c r="M52" s="21">
        <v>106.90701</v>
      </c>
      <c r="N52" s="24">
        <f t="shared" si="1"/>
        <v>0</v>
      </c>
      <c r="O52" s="24" t="str">
        <f>+IF(B52='1'!$D$15,IF(C52='1'!$D$16, '2'!D52,""),"")</f>
        <v/>
      </c>
      <c r="P52" s="21" t="s">
        <v>482</v>
      </c>
    </row>
    <row r="53" spans="1:16" x14ac:dyDescent="0.2">
      <c r="A53" s="72">
        <v>51</v>
      </c>
      <c r="B53" s="21" t="s">
        <v>14</v>
      </c>
      <c r="C53" s="72">
        <v>3</v>
      </c>
      <c r="D53" s="24" t="s">
        <v>109</v>
      </c>
      <c r="E53" s="21">
        <v>14252</v>
      </c>
      <c r="F53" s="21" t="s">
        <v>256</v>
      </c>
      <c r="G53" s="21" t="s">
        <v>43</v>
      </c>
      <c r="H53" s="72">
        <v>11</v>
      </c>
      <c r="I53" s="72">
        <v>2016</v>
      </c>
      <c r="J53" s="21" t="s">
        <v>8</v>
      </c>
      <c r="K53" s="74">
        <v>8500000</v>
      </c>
      <c r="L53" s="21">
        <v>47.912979</v>
      </c>
      <c r="M53" s="21">
        <v>106.9037</v>
      </c>
      <c r="N53" s="24">
        <f t="shared" si="1"/>
        <v>0</v>
      </c>
      <c r="O53" s="24" t="str">
        <f>+IF(B53='1'!$D$15,IF(C53='1'!$D$16, '2'!D53,""),"")</f>
        <v/>
      </c>
      <c r="P53" s="21" t="s">
        <v>483</v>
      </c>
    </row>
    <row r="54" spans="1:16" x14ac:dyDescent="0.2">
      <c r="A54" s="72">
        <v>52</v>
      </c>
      <c r="B54" s="21" t="s">
        <v>14</v>
      </c>
      <c r="C54" s="72">
        <v>3</v>
      </c>
      <c r="D54" s="24">
        <v>22</v>
      </c>
      <c r="E54" s="21">
        <v>14252</v>
      </c>
      <c r="F54" s="21" t="s">
        <v>257</v>
      </c>
      <c r="G54" s="21" t="s">
        <v>43</v>
      </c>
      <c r="H54" s="72">
        <v>7</v>
      </c>
      <c r="I54" s="72">
        <v>1998</v>
      </c>
      <c r="J54" s="21" t="s">
        <v>8</v>
      </c>
      <c r="K54" s="74">
        <v>4500000</v>
      </c>
      <c r="L54" s="21">
        <v>47.912953999999999</v>
      </c>
      <c r="M54" s="21">
        <v>106.90304999999999</v>
      </c>
      <c r="N54" s="24">
        <f t="shared" si="1"/>
        <v>0</v>
      </c>
      <c r="O54" s="24" t="str">
        <f>+IF(B54='1'!$D$15,IF(C54='1'!$D$16, '2'!D54,""),"")</f>
        <v/>
      </c>
      <c r="P54" s="21" t="s">
        <v>484</v>
      </c>
    </row>
    <row r="55" spans="1:16" x14ac:dyDescent="0.2">
      <c r="A55" s="72">
        <v>53</v>
      </c>
      <c r="B55" s="21" t="s">
        <v>14</v>
      </c>
      <c r="C55" s="72">
        <v>3</v>
      </c>
      <c r="D55" s="24">
        <v>24</v>
      </c>
      <c r="E55" s="21">
        <v>14252</v>
      </c>
      <c r="F55" s="21" t="s">
        <v>258</v>
      </c>
      <c r="G55" s="21" t="s">
        <v>43</v>
      </c>
      <c r="H55" s="72">
        <v>6</v>
      </c>
      <c r="I55" s="72">
        <v>2007</v>
      </c>
      <c r="J55" s="21" t="s">
        <v>8</v>
      </c>
      <c r="K55" s="74">
        <v>4500000</v>
      </c>
      <c r="L55" s="21">
        <v>47.912899000000003</v>
      </c>
      <c r="M55" s="21">
        <v>106.90234100000001</v>
      </c>
      <c r="N55" s="24">
        <f t="shared" si="1"/>
        <v>0</v>
      </c>
      <c r="O55" s="24" t="str">
        <f>+IF(B55='1'!$D$15,IF(C55='1'!$D$16, '2'!D55,""),"")</f>
        <v/>
      </c>
      <c r="P55" s="21" t="s">
        <v>485</v>
      </c>
    </row>
    <row r="56" spans="1:16" x14ac:dyDescent="0.2">
      <c r="A56" s="72">
        <v>54</v>
      </c>
      <c r="B56" s="21" t="s">
        <v>14</v>
      </c>
      <c r="C56" s="72">
        <v>4</v>
      </c>
      <c r="D56" s="24">
        <v>33</v>
      </c>
      <c r="E56" s="21">
        <v>14250</v>
      </c>
      <c r="F56" s="21" t="s">
        <v>261</v>
      </c>
      <c r="G56" s="21" t="s">
        <v>43</v>
      </c>
      <c r="H56" s="72">
        <v>11</v>
      </c>
      <c r="I56" s="72">
        <v>2016</v>
      </c>
      <c r="J56" s="21" t="s">
        <v>8</v>
      </c>
      <c r="K56" s="74">
        <v>4500000</v>
      </c>
      <c r="L56" s="21">
        <v>47.913370999999998</v>
      </c>
      <c r="M56" s="21">
        <v>106.899928</v>
      </c>
      <c r="N56" s="24">
        <f t="shared" si="1"/>
        <v>0</v>
      </c>
      <c r="O56" s="24" t="str">
        <f>+IF(B56='1'!$D$15,IF(C56='1'!$D$16, '2'!D56,""),"")</f>
        <v/>
      </c>
      <c r="P56" s="21" t="s">
        <v>486</v>
      </c>
    </row>
    <row r="57" spans="1:16" x14ac:dyDescent="0.2">
      <c r="A57" s="72">
        <v>55</v>
      </c>
      <c r="B57" s="21" t="s">
        <v>14</v>
      </c>
      <c r="C57" s="72">
        <v>5</v>
      </c>
      <c r="D57" s="24">
        <v>37</v>
      </c>
      <c r="E57" s="21">
        <v>14250</v>
      </c>
      <c r="F57" s="21" t="s">
        <v>262</v>
      </c>
      <c r="G57" s="21" t="s">
        <v>43</v>
      </c>
      <c r="H57" s="72">
        <v>5</v>
      </c>
      <c r="I57" s="72"/>
      <c r="J57" s="21" t="s">
        <v>8</v>
      </c>
      <c r="K57" s="74">
        <v>4500000</v>
      </c>
      <c r="L57" s="21">
        <v>47.913359</v>
      </c>
      <c r="M57" s="21">
        <v>106.898089</v>
      </c>
      <c r="N57" s="24">
        <f t="shared" si="1"/>
        <v>0</v>
      </c>
      <c r="O57" s="24" t="str">
        <f>+IF(B57='1'!$D$15,IF(C57='1'!$D$16, '2'!D57,""),"")</f>
        <v/>
      </c>
      <c r="P57" s="21" t="s">
        <v>487</v>
      </c>
    </row>
    <row r="58" spans="1:16" x14ac:dyDescent="0.2">
      <c r="A58" s="72">
        <v>56</v>
      </c>
      <c r="B58" s="21" t="s">
        <v>14</v>
      </c>
      <c r="C58" s="72">
        <v>5</v>
      </c>
      <c r="D58" s="24">
        <v>81</v>
      </c>
      <c r="E58" s="21">
        <v>14253</v>
      </c>
      <c r="F58" s="21" t="s">
        <v>263</v>
      </c>
      <c r="G58" s="21" t="s">
        <v>43</v>
      </c>
      <c r="H58" s="72">
        <v>10</v>
      </c>
      <c r="I58" s="72">
        <v>2009</v>
      </c>
      <c r="J58" s="21" t="s">
        <v>9</v>
      </c>
      <c r="K58" s="74">
        <v>4725000</v>
      </c>
      <c r="L58" s="21">
        <v>47.909264</v>
      </c>
      <c r="M58" s="21">
        <v>106.895661</v>
      </c>
      <c r="N58" s="24">
        <f t="shared" si="1"/>
        <v>0</v>
      </c>
      <c r="O58" s="24" t="str">
        <f>+IF(B58='1'!$D$15,IF(C58='1'!$D$16, '2'!D58,""),"")</f>
        <v/>
      </c>
      <c r="P58" s="21" t="s">
        <v>488</v>
      </c>
    </row>
    <row r="59" spans="1:16" x14ac:dyDescent="0.2">
      <c r="A59" s="72">
        <v>57</v>
      </c>
      <c r="B59" s="21" t="s">
        <v>14</v>
      </c>
      <c r="C59" s="72">
        <v>6</v>
      </c>
      <c r="D59" s="24" t="s">
        <v>158</v>
      </c>
      <c r="E59" s="21">
        <v>14201</v>
      </c>
      <c r="F59" s="21" t="s">
        <v>401</v>
      </c>
      <c r="G59" s="21" t="s">
        <v>43</v>
      </c>
      <c r="H59" s="72">
        <v>8</v>
      </c>
      <c r="I59" s="72">
        <v>2023</v>
      </c>
      <c r="J59" s="21" t="s">
        <v>126</v>
      </c>
      <c r="K59" s="76">
        <v>7228800</v>
      </c>
      <c r="L59" s="21">
        <v>47.922485999999999</v>
      </c>
      <c r="M59" s="21">
        <v>106.916337</v>
      </c>
      <c r="N59" s="24">
        <f t="shared" si="1"/>
        <v>0</v>
      </c>
      <c r="O59" s="24" t="str">
        <f>+IF(B59='1'!$D$15,IF(C59='1'!$D$16, '2'!D59,""),"")</f>
        <v/>
      </c>
      <c r="P59" s="21" t="s">
        <v>489</v>
      </c>
    </row>
    <row r="60" spans="1:16" x14ac:dyDescent="0.2">
      <c r="A60" s="72">
        <v>58</v>
      </c>
      <c r="B60" s="21" t="s">
        <v>14</v>
      </c>
      <c r="C60" s="72">
        <v>6</v>
      </c>
      <c r="D60" s="24">
        <v>6</v>
      </c>
      <c r="E60" s="21">
        <v>14201</v>
      </c>
      <c r="F60" s="21"/>
      <c r="G60" s="21" t="s">
        <v>43</v>
      </c>
      <c r="H60" s="72">
        <v>9</v>
      </c>
      <c r="I60" s="72">
        <v>2021</v>
      </c>
      <c r="J60" s="21" t="s">
        <v>126</v>
      </c>
      <c r="K60" s="76">
        <v>7228800</v>
      </c>
      <c r="L60" s="21">
        <v>47.922530999999999</v>
      </c>
      <c r="M60" s="21">
        <v>106.916617</v>
      </c>
      <c r="N60" s="24">
        <f t="shared" si="1"/>
        <v>0</v>
      </c>
      <c r="O60" s="24" t="str">
        <f>+IF(B60='1'!$D$15,IF(C60='1'!$D$16, '2'!D60,""),"")</f>
        <v/>
      </c>
      <c r="P60" s="21" t="s">
        <v>490</v>
      </c>
    </row>
    <row r="61" spans="1:16" x14ac:dyDescent="0.2">
      <c r="A61" s="72">
        <v>59</v>
      </c>
      <c r="B61" s="21" t="s">
        <v>14</v>
      </c>
      <c r="C61" s="72">
        <v>6</v>
      </c>
      <c r="D61" s="24" t="s">
        <v>84</v>
      </c>
      <c r="E61" s="21">
        <v>14201</v>
      </c>
      <c r="F61" s="21" t="s">
        <v>407</v>
      </c>
      <c r="G61" s="21" t="s">
        <v>43</v>
      </c>
      <c r="H61" s="72">
        <v>16</v>
      </c>
      <c r="I61" s="72">
        <v>2024</v>
      </c>
      <c r="J61" s="21" t="s">
        <v>408</v>
      </c>
      <c r="K61" s="74">
        <v>8000000</v>
      </c>
      <c r="L61" s="21">
        <v>47.925730000000001</v>
      </c>
      <c r="M61" s="21">
        <v>106.915389</v>
      </c>
      <c r="N61" s="24">
        <f t="shared" si="1"/>
        <v>0</v>
      </c>
      <c r="O61" s="24" t="str">
        <f>+IF(B61='1'!$D$15,IF(C61='1'!$D$16, '2'!D61,""),"")</f>
        <v/>
      </c>
      <c r="P61" s="21" t="s">
        <v>491</v>
      </c>
    </row>
    <row r="62" spans="1:16" x14ac:dyDescent="0.2">
      <c r="A62" s="72">
        <v>60</v>
      </c>
      <c r="B62" s="21" t="s">
        <v>14</v>
      </c>
      <c r="C62" s="72">
        <v>6</v>
      </c>
      <c r="D62" s="24" t="s">
        <v>264</v>
      </c>
      <c r="E62" s="21">
        <v>14193</v>
      </c>
      <c r="F62" s="21" t="s">
        <v>265</v>
      </c>
      <c r="G62" s="21" t="s">
        <v>43</v>
      </c>
      <c r="H62" s="72">
        <v>12</v>
      </c>
      <c r="I62" s="72">
        <v>2012</v>
      </c>
      <c r="J62" s="21" t="s">
        <v>266</v>
      </c>
      <c r="K62" s="74">
        <v>4500000</v>
      </c>
      <c r="L62" s="21">
        <v>47.92736</v>
      </c>
      <c r="M62" s="21">
        <v>106.917835</v>
      </c>
      <c r="N62" s="24">
        <f>+IF(O62="",0,#REF!+1)</f>
        <v>0</v>
      </c>
      <c r="O62" s="24" t="str">
        <f>+IF(B62='1'!$D$15,IF(C62='1'!$D$16, '2'!D62,""),"")</f>
        <v/>
      </c>
      <c r="P62" s="21" t="s">
        <v>492</v>
      </c>
    </row>
    <row r="63" spans="1:16" x14ac:dyDescent="0.2">
      <c r="A63" s="72">
        <v>60</v>
      </c>
      <c r="B63" s="21" t="s">
        <v>14</v>
      </c>
      <c r="C63" s="72">
        <v>6</v>
      </c>
      <c r="D63" s="24">
        <v>13</v>
      </c>
      <c r="E63" s="21"/>
      <c r="F63" s="21" t="s">
        <v>622</v>
      </c>
      <c r="G63" s="21" t="s">
        <v>43</v>
      </c>
      <c r="H63" s="72">
        <v>12</v>
      </c>
      <c r="I63" s="72">
        <v>2009</v>
      </c>
      <c r="J63" s="21" t="s">
        <v>408</v>
      </c>
      <c r="K63" s="74">
        <v>4900000</v>
      </c>
      <c r="L63" s="21">
        <v>47.927376000000002</v>
      </c>
      <c r="M63" s="21">
        <v>106.914839</v>
      </c>
      <c r="N63" s="24">
        <f>+IF(O63="",0,#REF!+1)</f>
        <v>0</v>
      </c>
      <c r="O63" s="24" t="str">
        <f>+IF(B63='1'!$D$15,IF(C63='1'!$D$16, '2'!D63,""),"")</f>
        <v/>
      </c>
      <c r="P63" s="21" t="s">
        <v>623</v>
      </c>
    </row>
    <row r="64" spans="1:16" x14ac:dyDescent="0.2">
      <c r="A64" s="72">
        <v>61</v>
      </c>
      <c r="B64" s="21" t="s">
        <v>14</v>
      </c>
      <c r="C64" s="72">
        <v>8</v>
      </c>
      <c r="D64" s="24" t="s">
        <v>160</v>
      </c>
      <c r="E64" s="21">
        <v>14200</v>
      </c>
      <c r="F64" s="21" t="s">
        <v>213</v>
      </c>
      <c r="G64" s="21" t="s">
        <v>43</v>
      </c>
      <c r="H64" s="72">
        <v>24</v>
      </c>
      <c r="I64" s="72">
        <v>2015</v>
      </c>
      <c r="J64" s="21" t="s">
        <v>8</v>
      </c>
      <c r="K64" s="74">
        <v>7400000</v>
      </c>
      <c r="L64" s="21">
        <v>47.919324000000003</v>
      </c>
      <c r="M64" s="21">
        <v>106.920782</v>
      </c>
      <c r="N64" s="24">
        <f>+IF(O64="",0,N62+1)</f>
        <v>0</v>
      </c>
      <c r="O64" s="24" t="str">
        <f>+IF(B64='1'!$D$15,IF(C64='1'!$D$16, '2'!D64,""),"")</f>
        <v/>
      </c>
      <c r="P64" s="21" t="s">
        <v>493</v>
      </c>
    </row>
    <row r="65" spans="1:16" x14ac:dyDescent="0.2">
      <c r="A65" s="72">
        <v>62</v>
      </c>
      <c r="B65" s="21" t="s">
        <v>14</v>
      </c>
      <c r="C65" s="72">
        <v>8</v>
      </c>
      <c r="D65" s="24">
        <v>5</v>
      </c>
      <c r="E65" s="21">
        <v>14200</v>
      </c>
      <c r="F65" s="21" t="s">
        <v>214</v>
      </c>
      <c r="G65" s="21" t="s">
        <v>43</v>
      </c>
      <c r="H65" s="72">
        <v>12</v>
      </c>
      <c r="I65" s="72">
        <v>2011</v>
      </c>
      <c r="J65" s="21" t="s">
        <v>8</v>
      </c>
      <c r="K65" s="74">
        <v>7200000</v>
      </c>
      <c r="L65" s="21">
        <v>47.919058</v>
      </c>
      <c r="M65" s="21">
        <v>106.920582</v>
      </c>
      <c r="N65" s="24">
        <f t="shared" si="1"/>
        <v>0</v>
      </c>
      <c r="O65" s="24" t="str">
        <f>+IF(B65='1'!$D$15,IF(C65='1'!$D$16, '2'!D65,""),"")</f>
        <v/>
      </c>
      <c r="P65" s="21" t="s">
        <v>494</v>
      </c>
    </row>
    <row r="66" spans="1:16" x14ac:dyDescent="0.2">
      <c r="A66" s="72">
        <v>63</v>
      </c>
      <c r="B66" s="21" t="s">
        <v>14</v>
      </c>
      <c r="C66" s="72">
        <v>8</v>
      </c>
      <c r="D66" s="24">
        <v>2</v>
      </c>
      <c r="E66" s="21">
        <v>14200</v>
      </c>
      <c r="F66" s="21" t="s">
        <v>215</v>
      </c>
      <c r="G66" s="21" t="s">
        <v>43</v>
      </c>
      <c r="H66" s="72">
        <v>16</v>
      </c>
      <c r="I66" s="72">
        <v>2009</v>
      </c>
      <c r="J66" s="21" t="s">
        <v>216</v>
      </c>
      <c r="K66" s="74">
        <v>12000000</v>
      </c>
      <c r="L66" s="21">
        <v>47.918066000000003</v>
      </c>
      <c r="M66" s="21">
        <v>106.920119</v>
      </c>
      <c r="N66" s="24">
        <f t="shared" si="1"/>
        <v>0</v>
      </c>
      <c r="O66" s="24" t="str">
        <f>+IF(B66='1'!$D$15,IF(C66='1'!$D$16, '2'!D66,""),"")</f>
        <v/>
      </c>
      <c r="P66" s="21" t="s">
        <v>495</v>
      </c>
    </row>
    <row r="67" spans="1:16" x14ac:dyDescent="0.2">
      <c r="A67" s="72">
        <v>64</v>
      </c>
      <c r="B67" s="21" t="s">
        <v>14</v>
      </c>
      <c r="C67" s="72">
        <v>8</v>
      </c>
      <c r="D67" s="24">
        <v>15</v>
      </c>
      <c r="E67" s="21"/>
      <c r="F67" s="21" t="s">
        <v>267</v>
      </c>
      <c r="G67" s="21" t="s">
        <v>43</v>
      </c>
      <c r="H67" s="72">
        <v>5</v>
      </c>
      <c r="I67" s="72">
        <v>1996</v>
      </c>
      <c r="J67" s="21" t="s">
        <v>268</v>
      </c>
      <c r="K67" s="74">
        <v>6000000</v>
      </c>
      <c r="L67" s="21">
        <v>47.920285</v>
      </c>
      <c r="M67" s="21">
        <v>106.920592</v>
      </c>
      <c r="N67" s="24">
        <f t="shared" si="1"/>
        <v>0</v>
      </c>
      <c r="O67" s="24" t="str">
        <f>+IF(B67='1'!$D$15,IF(C67='1'!$D$16, '2'!D67,""),"")</f>
        <v/>
      </c>
      <c r="P67" s="21" t="s">
        <v>496</v>
      </c>
    </row>
    <row r="68" spans="1:16" x14ac:dyDescent="0.2">
      <c r="A68" s="72">
        <v>65</v>
      </c>
      <c r="B68" s="21" t="s">
        <v>14</v>
      </c>
      <c r="C68" s="72">
        <v>8</v>
      </c>
      <c r="D68" s="24"/>
      <c r="E68" s="21"/>
      <c r="F68" s="21" t="s">
        <v>269</v>
      </c>
      <c r="G68" s="21" t="s">
        <v>43</v>
      </c>
      <c r="H68" s="72">
        <v>10</v>
      </c>
      <c r="I68" s="72">
        <v>0</v>
      </c>
      <c r="J68" s="21">
        <v>0</v>
      </c>
      <c r="K68" s="74">
        <v>5500000</v>
      </c>
      <c r="L68" s="21">
        <v>47.920589999999997</v>
      </c>
      <c r="M68" s="21">
        <v>106.921583</v>
      </c>
      <c r="N68" s="24">
        <f t="shared" ref="N68:N98" si="2">+IF(O68="",0,N67+1)</f>
        <v>0</v>
      </c>
      <c r="O68" s="24" t="str">
        <f>+IF(B68='1'!$D$15,IF(C68='1'!$D$16, '2'!D68,""),"")</f>
        <v/>
      </c>
      <c r="P68" s="21" t="s">
        <v>497</v>
      </c>
    </row>
    <row r="69" spans="1:16" x14ac:dyDescent="0.2">
      <c r="A69" s="72">
        <v>66</v>
      </c>
      <c r="B69" s="21" t="s">
        <v>14</v>
      </c>
      <c r="C69" s="72">
        <v>8</v>
      </c>
      <c r="D69" s="24">
        <v>25</v>
      </c>
      <c r="E69" s="21"/>
      <c r="F69" s="21" t="s">
        <v>270</v>
      </c>
      <c r="G69" s="21" t="s">
        <v>43</v>
      </c>
      <c r="H69" s="72">
        <v>4</v>
      </c>
      <c r="I69" s="72">
        <v>1960</v>
      </c>
      <c r="J69" s="21" t="s">
        <v>268</v>
      </c>
      <c r="K69" s="74">
        <v>5500000</v>
      </c>
      <c r="L69" s="21">
        <v>47.920471999999997</v>
      </c>
      <c r="M69" s="21">
        <v>106.922574</v>
      </c>
      <c r="N69" s="24">
        <f t="shared" si="2"/>
        <v>0</v>
      </c>
      <c r="O69" s="24" t="str">
        <f>+IF(B69='1'!$D$15,IF(C69='1'!$D$16, '2'!D69,""),"")</f>
        <v/>
      </c>
      <c r="P69" s="21" t="s">
        <v>498</v>
      </c>
    </row>
    <row r="70" spans="1:16" x14ac:dyDescent="0.2">
      <c r="A70" s="72">
        <v>67</v>
      </c>
      <c r="B70" s="21" t="s">
        <v>14</v>
      </c>
      <c r="C70" s="72">
        <v>8</v>
      </c>
      <c r="D70" s="24">
        <v>4</v>
      </c>
      <c r="E70" s="21"/>
      <c r="F70" s="21"/>
      <c r="G70" s="21" t="s">
        <v>43</v>
      </c>
      <c r="H70" s="72">
        <v>4</v>
      </c>
      <c r="I70" s="72"/>
      <c r="J70" s="21" t="s">
        <v>268</v>
      </c>
      <c r="K70" s="74">
        <v>5000000</v>
      </c>
      <c r="L70" s="21">
        <v>47.920883000000003</v>
      </c>
      <c r="M70" s="21">
        <v>106.922291</v>
      </c>
      <c r="N70" s="24">
        <f t="shared" si="2"/>
        <v>0</v>
      </c>
      <c r="O70" s="24" t="str">
        <f>+IF(B70='1'!$D$15,IF(C70='1'!$D$16, '2'!D70,""),"")</f>
        <v/>
      </c>
      <c r="P70" s="21" t="s">
        <v>499</v>
      </c>
    </row>
    <row r="71" spans="1:16" x14ac:dyDescent="0.2">
      <c r="A71" s="72">
        <v>68</v>
      </c>
      <c r="B71" s="21" t="s">
        <v>14</v>
      </c>
      <c r="C71" s="72">
        <v>8</v>
      </c>
      <c r="D71" s="24" t="s">
        <v>92</v>
      </c>
      <c r="E71" s="21">
        <v>14200</v>
      </c>
      <c r="F71" s="21" t="s">
        <v>271</v>
      </c>
      <c r="G71" s="21" t="s">
        <v>43</v>
      </c>
      <c r="H71" s="72">
        <v>3</v>
      </c>
      <c r="I71" s="72">
        <v>2002</v>
      </c>
      <c r="J71" s="21" t="s">
        <v>125</v>
      </c>
      <c r="K71" s="74">
        <v>5000000</v>
      </c>
      <c r="L71" s="21">
        <v>47.920898999999999</v>
      </c>
      <c r="M71" s="21">
        <v>106.921268</v>
      </c>
      <c r="N71" s="24">
        <f t="shared" si="2"/>
        <v>0</v>
      </c>
      <c r="O71" s="24" t="str">
        <f>+IF(B71='1'!$D$15,IF(C71='1'!$D$16, '2'!D71,""),"")</f>
        <v/>
      </c>
      <c r="P71" s="21" t="s">
        <v>500</v>
      </c>
    </row>
    <row r="72" spans="1:16" x14ac:dyDescent="0.2">
      <c r="A72" s="72">
        <v>69</v>
      </c>
      <c r="B72" s="21" t="s">
        <v>14</v>
      </c>
      <c r="C72" s="72">
        <v>8</v>
      </c>
      <c r="D72" s="24">
        <v>32</v>
      </c>
      <c r="E72" s="21">
        <v>14200</v>
      </c>
      <c r="F72" s="21" t="s">
        <v>402</v>
      </c>
      <c r="G72" s="21" t="s">
        <v>43</v>
      </c>
      <c r="H72" s="72">
        <v>12</v>
      </c>
      <c r="I72" s="72">
        <v>2011</v>
      </c>
      <c r="J72" s="21" t="s">
        <v>126</v>
      </c>
      <c r="K72" s="74">
        <v>7000000</v>
      </c>
      <c r="L72" s="21">
        <v>47.922122000000002</v>
      </c>
      <c r="M72" s="21">
        <v>106.921753</v>
      </c>
      <c r="N72" s="24">
        <f t="shared" si="2"/>
        <v>0</v>
      </c>
      <c r="O72" s="24" t="str">
        <f>+IF(B72='1'!$D$15,IF(C72='1'!$D$16, '2'!D72,""),"")</f>
        <v/>
      </c>
      <c r="P72" s="21" t="s">
        <v>501</v>
      </c>
    </row>
    <row r="73" spans="1:16" x14ac:dyDescent="0.2">
      <c r="A73" s="72">
        <v>70</v>
      </c>
      <c r="B73" s="21" t="s">
        <v>14</v>
      </c>
      <c r="C73" s="72">
        <v>8</v>
      </c>
      <c r="D73" s="24">
        <v>29</v>
      </c>
      <c r="E73" s="21"/>
      <c r="F73" s="21" t="s">
        <v>272</v>
      </c>
      <c r="G73" s="21" t="s">
        <v>43</v>
      </c>
      <c r="H73" s="72">
        <v>9</v>
      </c>
      <c r="I73" s="72">
        <v>2008</v>
      </c>
      <c r="J73" s="21" t="s">
        <v>268</v>
      </c>
      <c r="K73" s="74">
        <v>5500000</v>
      </c>
      <c r="L73" s="21">
        <v>47.920031999999999</v>
      </c>
      <c r="M73" s="21">
        <v>106.922111</v>
      </c>
      <c r="N73" s="24">
        <f t="shared" si="2"/>
        <v>0</v>
      </c>
      <c r="O73" s="24" t="str">
        <f>+IF(B73='1'!$D$15,IF(C73='1'!$D$16, '2'!D73,""),"")</f>
        <v/>
      </c>
      <c r="P73" s="21" t="s">
        <v>502</v>
      </c>
    </row>
    <row r="74" spans="1:16" x14ac:dyDescent="0.2">
      <c r="A74" s="72">
        <v>71</v>
      </c>
      <c r="B74" s="21" t="s">
        <v>14</v>
      </c>
      <c r="C74" s="72">
        <v>8</v>
      </c>
      <c r="D74" s="24">
        <v>2</v>
      </c>
      <c r="E74" s="21">
        <v>14191</v>
      </c>
      <c r="F74" s="21" t="s">
        <v>403</v>
      </c>
      <c r="G74" s="21" t="s">
        <v>43</v>
      </c>
      <c r="H74" s="72">
        <v>9</v>
      </c>
      <c r="I74" s="72">
        <v>2009</v>
      </c>
      <c r="J74" s="21" t="s">
        <v>273</v>
      </c>
      <c r="K74" s="74">
        <v>4000000</v>
      </c>
      <c r="L74" s="21">
        <v>47.918419999999998</v>
      </c>
      <c r="M74" s="21">
        <v>106.927036</v>
      </c>
      <c r="N74" s="24">
        <f t="shared" si="2"/>
        <v>0</v>
      </c>
      <c r="O74" s="24" t="str">
        <f>+IF(B74='1'!$D$15,IF(C74='1'!$D$16, '2'!D74,""),"")</f>
        <v/>
      </c>
      <c r="P74" s="21" t="s">
        <v>503</v>
      </c>
    </row>
    <row r="75" spans="1:16" x14ac:dyDescent="0.2">
      <c r="A75" s="72">
        <v>72</v>
      </c>
      <c r="B75" s="21" t="s">
        <v>14</v>
      </c>
      <c r="C75" s="72">
        <v>8</v>
      </c>
      <c r="D75" s="24">
        <v>44</v>
      </c>
      <c r="E75" s="21">
        <v>14191</v>
      </c>
      <c r="F75" s="21" t="s">
        <v>274</v>
      </c>
      <c r="G75" s="21" t="s">
        <v>43</v>
      </c>
      <c r="H75" s="72">
        <v>5</v>
      </c>
      <c r="I75" s="72">
        <v>2007</v>
      </c>
      <c r="J75" s="21" t="s">
        <v>273</v>
      </c>
      <c r="K75" s="74">
        <v>4000000</v>
      </c>
      <c r="L75" s="21">
        <v>47.920031999999999</v>
      </c>
      <c r="M75" s="21">
        <v>106.922111</v>
      </c>
      <c r="N75" s="24">
        <f t="shared" si="2"/>
        <v>0</v>
      </c>
      <c r="O75" s="24" t="str">
        <f>+IF(B75='1'!$D$15,IF(C75='1'!$D$16, '2'!D75,""),"")</f>
        <v/>
      </c>
      <c r="P75" s="21" t="s">
        <v>502</v>
      </c>
    </row>
    <row r="76" spans="1:16" x14ac:dyDescent="0.2">
      <c r="A76" s="72">
        <v>73</v>
      </c>
      <c r="B76" s="21" t="s">
        <v>14</v>
      </c>
      <c r="C76" s="72">
        <v>8</v>
      </c>
      <c r="D76" s="24">
        <v>37</v>
      </c>
      <c r="E76" s="21">
        <v>14191</v>
      </c>
      <c r="F76" s="21" t="s">
        <v>275</v>
      </c>
      <c r="G76" s="21" t="s">
        <v>43</v>
      </c>
      <c r="H76" s="72">
        <v>9</v>
      </c>
      <c r="I76" s="72">
        <v>2014</v>
      </c>
      <c r="J76" s="21" t="s">
        <v>103</v>
      </c>
      <c r="K76" s="74">
        <v>4500000</v>
      </c>
      <c r="L76" s="21">
        <v>47.922840999999998</v>
      </c>
      <c r="M76" s="21">
        <v>106.93045499999999</v>
      </c>
      <c r="N76" s="24">
        <f t="shared" si="2"/>
        <v>0</v>
      </c>
      <c r="O76" s="24" t="str">
        <f>+IF(B76='1'!$D$15,IF(C76='1'!$D$16, '2'!D76,""),"")</f>
        <v/>
      </c>
      <c r="P76" s="21" t="s">
        <v>504</v>
      </c>
    </row>
    <row r="77" spans="1:16" x14ac:dyDescent="0.2">
      <c r="A77" s="72">
        <v>74</v>
      </c>
      <c r="B77" s="21" t="s">
        <v>14</v>
      </c>
      <c r="C77" s="72">
        <v>8</v>
      </c>
      <c r="D77" s="24" t="s">
        <v>120</v>
      </c>
      <c r="E77" s="21">
        <v>14192</v>
      </c>
      <c r="F77" s="21" t="s">
        <v>418</v>
      </c>
      <c r="G77" s="21" t="s">
        <v>43</v>
      </c>
      <c r="H77" s="72">
        <v>7</v>
      </c>
      <c r="I77" s="72">
        <v>2017</v>
      </c>
      <c r="J77" s="21" t="s">
        <v>125</v>
      </c>
      <c r="K77" s="74">
        <v>4000000</v>
      </c>
      <c r="L77" s="21">
        <v>47.925944999999999</v>
      </c>
      <c r="M77" s="21">
        <v>106.92273299999999</v>
      </c>
      <c r="N77" s="24">
        <f t="shared" si="2"/>
        <v>0</v>
      </c>
      <c r="O77" s="24" t="str">
        <f>+IF(B77='1'!$D$15,IF(C77='1'!$D$16, '2'!D77,""),"")</f>
        <v/>
      </c>
      <c r="P77" s="21" t="s">
        <v>505</v>
      </c>
    </row>
    <row r="78" spans="1:16" x14ac:dyDescent="0.2">
      <c r="A78" s="72">
        <v>75</v>
      </c>
      <c r="B78" s="21" t="s">
        <v>14</v>
      </c>
      <c r="C78" s="72">
        <v>8</v>
      </c>
      <c r="D78" s="24" t="s">
        <v>208</v>
      </c>
      <c r="E78" s="21">
        <v>14192</v>
      </c>
      <c r="F78" s="21" t="s">
        <v>418</v>
      </c>
      <c r="G78" s="21" t="s">
        <v>43</v>
      </c>
      <c r="H78" s="72">
        <v>7</v>
      </c>
      <c r="I78" s="72">
        <v>2017</v>
      </c>
      <c r="J78" s="21" t="s">
        <v>125</v>
      </c>
      <c r="K78" s="74">
        <v>4000000</v>
      </c>
      <c r="L78" s="21">
        <v>47.925944999999999</v>
      </c>
      <c r="M78" s="21">
        <v>106.92273299999999</v>
      </c>
      <c r="N78" s="24">
        <f t="shared" si="2"/>
        <v>0</v>
      </c>
      <c r="O78" s="24" t="str">
        <f>+IF(B78='1'!$D$15,IF(C78='1'!$D$16, '2'!D78,""),"")</f>
        <v/>
      </c>
      <c r="P78" s="21" t="s">
        <v>505</v>
      </c>
    </row>
    <row r="79" spans="1:16" x14ac:dyDescent="0.2">
      <c r="A79" s="72">
        <v>76</v>
      </c>
      <c r="B79" s="21" t="s">
        <v>14</v>
      </c>
      <c r="C79" s="72">
        <v>8</v>
      </c>
      <c r="D79" s="24" t="s">
        <v>115</v>
      </c>
      <c r="E79" s="21">
        <v>14192</v>
      </c>
      <c r="F79" s="21"/>
      <c r="G79" s="21" t="s">
        <v>43</v>
      </c>
      <c r="H79" s="72">
        <v>7</v>
      </c>
      <c r="I79" s="72">
        <v>2010</v>
      </c>
      <c r="J79" s="21" t="s">
        <v>125</v>
      </c>
      <c r="K79" s="74">
        <v>4000000</v>
      </c>
      <c r="L79" s="21">
        <v>47.925724000000002</v>
      </c>
      <c r="M79" s="21">
        <v>106.92263800000001</v>
      </c>
      <c r="N79" s="24">
        <f t="shared" si="2"/>
        <v>0</v>
      </c>
      <c r="O79" s="24" t="str">
        <f>+IF(B79='1'!$D$15,IF(C79='1'!$D$16, '2'!D79,""),"")</f>
        <v/>
      </c>
      <c r="P79" s="70" t="s">
        <v>506</v>
      </c>
    </row>
    <row r="80" spans="1:16" x14ac:dyDescent="0.2">
      <c r="A80" s="72">
        <v>77</v>
      </c>
      <c r="B80" s="21" t="s">
        <v>14</v>
      </c>
      <c r="C80" s="72">
        <v>8</v>
      </c>
      <c r="D80" s="24" t="s">
        <v>114</v>
      </c>
      <c r="E80" s="21">
        <v>14193</v>
      </c>
      <c r="F80" s="21" t="s">
        <v>276</v>
      </c>
      <c r="G80" s="21" t="s">
        <v>43</v>
      </c>
      <c r="H80" s="72">
        <v>12</v>
      </c>
      <c r="I80" s="72">
        <v>2017</v>
      </c>
      <c r="J80" s="21" t="s">
        <v>277</v>
      </c>
      <c r="K80" s="74">
        <v>4500000</v>
      </c>
      <c r="L80" s="21">
        <v>47.928584999999998</v>
      </c>
      <c r="M80" s="21">
        <v>106.92117399999999</v>
      </c>
      <c r="N80" s="24">
        <f t="shared" si="2"/>
        <v>0</v>
      </c>
      <c r="O80" s="24" t="str">
        <f>+IF(B80='1'!$D$15,IF(C80='1'!$D$16, '2'!D80,""),"")</f>
        <v/>
      </c>
      <c r="P80" s="70" t="s">
        <v>507</v>
      </c>
    </row>
    <row r="81" spans="1:16" x14ac:dyDescent="0.2">
      <c r="A81" s="72">
        <v>79</v>
      </c>
      <c r="B81" s="21" t="s">
        <v>14</v>
      </c>
      <c r="C81" s="72">
        <v>8</v>
      </c>
      <c r="D81" s="24" t="s">
        <v>127</v>
      </c>
      <c r="E81" s="21">
        <v>14191</v>
      </c>
      <c r="F81" s="21" t="s">
        <v>412</v>
      </c>
      <c r="G81" s="21" t="s">
        <v>43</v>
      </c>
      <c r="H81" s="72">
        <v>25</v>
      </c>
      <c r="I81" s="72">
        <v>2025</v>
      </c>
      <c r="J81" s="21" t="s">
        <v>413</v>
      </c>
      <c r="K81" s="74">
        <v>5100000</v>
      </c>
      <c r="L81" s="21">
        <v>47.921875</v>
      </c>
      <c r="M81" s="21">
        <v>106.930755</v>
      </c>
      <c r="N81" s="24">
        <f>+IF(O81="",0,#REF!+1)</f>
        <v>0</v>
      </c>
      <c r="O81" s="24" t="str">
        <f>+IF(B81='1'!$D$15,IF(C81='1'!$D$16, '2'!D81,""),"")</f>
        <v/>
      </c>
      <c r="P81" s="70" t="s">
        <v>508</v>
      </c>
    </row>
    <row r="82" spans="1:16" x14ac:dyDescent="0.2">
      <c r="A82" s="72">
        <v>80</v>
      </c>
      <c r="B82" s="21" t="s">
        <v>14</v>
      </c>
      <c r="C82" s="72">
        <v>9</v>
      </c>
      <c r="D82" s="24">
        <v>54</v>
      </c>
      <c r="E82" s="21">
        <v>14182</v>
      </c>
      <c r="F82" s="21" t="s">
        <v>278</v>
      </c>
      <c r="G82" s="21" t="s">
        <v>43</v>
      </c>
      <c r="H82" s="72">
        <v>14</v>
      </c>
      <c r="I82" s="72">
        <v>2017</v>
      </c>
      <c r="J82" s="21" t="s">
        <v>106</v>
      </c>
      <c r="K82" s="74">
        <v>2400000</v>
      </c>
      <c r="L82" s="21">
        <v>47.928955999999999</v>
      </c>
      <c r="M82" s="21">
        <v>106.91068</v>
      </c>
      <c r="N82" s="24">
        <f t="shared" si="2"/>
        <v>0</v>
      </c>
      <c r="O82" s="24" t="str">
        <f>+IF(B82='1'!$D$15,IF(C82='1'!$D$16, '2'!D82,""),"")</f>
        <v/>
      </c>
      <c r="P82" s="70" t="s">
        <v>509</v>
      </c>
    </row>
    <row r="83" spans="1:16" x14ac:dyDescent="0.2">
      <c r="A83" s="72">
        <v>81</v>
      </c>
      <c r="B83" s="21" t="s">
        <v>14</v>
      </c>
      <c r="C83" s="72">
        <v>9</v>
      </c>
      <c r="D83" s="24">
        <v>281</v>
      </c>
      <c r="E83" s="21"/>
      <c r="F83" s="21" t="s">
        <v>279</v>
      </c>
      <c r="G83" s="21" t="s">
        <v>43</v>
      </c>
      <c r="H83" s="72">
        <v>16</v>
      </c>
      <c r="I83" s="72">
        <v>2017</v>
      </c>
      <c r="J83" s="21" t="s">
        <v>280</v>
      </c>
      <c r="K83" s="74">
        <v>3600000</v>
      </c>
      <c r="L83" s="21">
        <v>47.932304000000002</v>
      </c>
      <c r="M83" s="21">
        <v>106.913303</v>
      </c>
      <c r="N83" s="24">
        <f t="shared" si="2"/>
        <v>0</v>
      </c>
      <c r="O83" s="24" t="str">
        <f>+IF(B83='1'!$D$15,IF(C83='1'!$D$16, '2'!D83,""),"")</f>
        <v/>
      </c>
      <c r="P83" s="70" t="s">
        <v>510</v>
      </c>
    </row>
    <row r="84" spans="1:16" x14ac:dyDescent="0.2">
      <c r="A84" s="72">
        <v>82</v>
      </c>
      <c r="B84" s="21" t="s">
        <v>14</v>
      </c>
      <c r="C84" s="72">
        <v>9</v>
      </c>
      <c r="D84" s="24">
        <v>34</v>
      </c>
      <c r="E84" s="21"/>
      <c r="F84" s="21" t="s">
        <v>281</v>
      </c>
      <c r="G84" s="21" t="s">
        <v>43</v>
      </c>
      <c r="H84" s="72">
        <v>9</v>
      </c>
      <c r="I84" s="72">
        <v>2012</v>
      </c>
      <c r="J84" s="21" t="s">
        <v>280</v>
      </c>
      <c r="K84" s="74">
        <v>3000000</v>
      </c>
      <c r="L84" s="21">
        <v>47.931201999999999</v>
      </c>
      <c r="M84" s="21">
        <v>106.913372</v>
      </c>
      <c r="N84" s="24">
        <f t="shared" si="2"/>
        <v>0</v>
      </c>
      <c r="O84" s="24" t="str">
        <f>+IF(B84='1'!$D$15,IF(C84='1'!$D$16, '2'!D84,""),"")</f>
        <v/>
      </c>
      <c r="P84" s="70" t="s">
        <v>511</v>
      </c>
    </row>
    <row r="85" spans="1:16" x14ac:dyDescent="0.2">
      <c r="A85" s="72">
        <v>83</v>
      </c>
      <c r="B85" s="21" t="s">
        <v>14</v>
      </c>
      <c r="C85" s="72">
        <v>9</v>
      </c>
      <c r="D85" s="24">
        <v>234</v>
      </c>
      <c r="E85" s="21"/>
      <c r="F85" s="21" t="s">
        <v>283</v>
      </c>
      <c r="G85" s="21" t="s">
        <v>43</v>
      </c>
      <c r="H85" s="72">
        <v>9</v>
      </c>
      <c r="I85" s="72">
        <v>2021</v>
      </c>
      <c r="J85" s="21" t="s">
        <v>282</v>
      </c>
      <c r="K85" s="74">
        <v>4200000</v>
      </c>
      <c r="L85" s="21">
        <v>47.931640999999999</v>
      </c>
      <c r="M85" s="21">
        <v>106.916481</v>
      </c>
      <c r="N85" s="24">
        <f t="shared" si="2"/>
        <v>0</v>
      </c>
      <c r="O85" s="24" t="str">
        <f>+IF(B85='1'!$D$15,IF(C85='1'!$D$16, '2'!D85,""),"")</f>
        <v/>
      </c>
      <c r="P85" s="70" t="s">
        <v>512</v>
      </c>
    </row>
    <row r="86" spans="1:16" x14ac:dyDescent="0.2">
      <c r="A86" s="72">
        <v>84</v>
      </c>
      <c r="B86" s="21" t="s">
        <v>14</v>
      </c>
      <c r="C86" s="72">
        <v>9</v>
      </c>
      <c r="D86" s="24" t="s">
        <v>285</v>
      </c>
      <c r="E86" s="21">
        <v>14181</v>
      </c>
      <c r="F86" s="21" t="s">
        <v>284</v>
      </c>
      <c r="G86" s="21" t="s">
        <v>43</v>
      </c>
      <c r="H86" s="72">
        <v>3</v>
      </c>
      <c r="I86" s="72">
        <v>2021</v>
      </c>
      <c r="J86" s="21" t="s">
        <v>282</v>
      </c>
      <c r="K86" s="74">
        <v>3500000</v>
      </c>
      <c r="L86" s="21">
        <v>47.931024000000001</v>
      </c>
      <c r="M86" s="21">
        <v>106.916411</v>
      </c>
      <c r="N86" s="24">
        <f t="shared" si="2"/>
        <v>0</v>
      </c>
      <c r="O86" s="24" t="str">
        <f>+IF(B86='1'!$D$15,IF(C86='1'!$D$16, '2'!D86,""),"")</f>
        <v/>
      </c>
      <c r="P86" s="70" t="s">
        <v>513</v>
      </c>
    </row>
    <row r="87" spans="1:16" x14ac:dyDescent="0.2">
      <c r="A87" s="72">
        <v>85</v>
      </c>
      <c r="B87" s="21" t="s">
        <v>14</v>
      </c>
      <c r="C87" s="72">
        <v>9</v>
      </c>
      <c r="D87" s="24" t="s">
        <v>287</v>
      </c>
      <c r="E87" s="21">
        <v>14181</v>
      </c>
      <c r="F87" s="21" t="s">
        <v>286</v>
      </c>
      <c r="G87" s="21" t="s">
        <v>43</v>
      </c>
      <c r="H87" s="72">
        <v>3</v>
      </c>
      <c r="I87" s="72">
        <v>2013</v>
      </c>
      <c r="J87" s="21" t="s">
        <v>106</v>
      </c>
      <c r="K87" s="74">
        <v>3500000</v>
      </c>
      <c r="L87" s="21">
        <v>47.929240999999998</v>
      </c>
      <c r="M87" s="21">
        <v>106.915814</v>
      </c>
      <c r="N87" s="24">
        <f t="shared" si="2"/>
        <v>0</v>
      </c>
      <c r="O87" s="24" t="str">
        <f>+IF(B87='1'!$D$15,IF(C87='1'!$D$16, '2'!D87,""),"")</f>
        <v/>
      </c>
      <c r="P87" s="70" t="s">
        <v>514</v>
      </c>
    </row>
    <row r="88" spans="1:16" x14ac:dyDescent="0.2">
      <c r="A88" s="72">
        <v>86</v>
      </c>
      <c r="B88" s="21" t="s">
        <v>14</v>
      </c>
      <c r="C88" s="72">
        <v>10</v>
      </c>
      <c r="D88" s="24">
        <v>28</v>
      </c>
      <c r="E88" s="21">
        <v>14181</v>
      </c>
      <c r="F88" s="21" t="s">
        <v>288</v>
      </c>
      <c r="G88" s="21" t="s">
        <v>43</v>
      </c>
      <c r="H88" s="72">
        <v>3</v>
      </c>
      <c r="I88" s="72">
        <v>0</v>
      </c>
      <c r="J88" s="21" t="s">
        <v>106</v>
      </c>
      <c r="K88" s="74">
        <v>3500000</v>
      </c>
      <c r="L88" s="21">
        <v>47.930933000000003</v>
      </c>
      <c r="M88" s="21">
        <v>106.918818</v>
      </c>
      <c r="N88" s="24">
        <f t="shared" si="2"/>
        <v>0</v>
      </c>
      <c r="O88" s="24" t="str">
        <f>+IF(B88='1'!$D$15,IF(C88='1'!$D$16, '2'!D88,""),"")</f>
        <v/>
      </c>
      <c r="P88" s="70" t="s">
        <v>515</v>
      </c>
    </row>
    <row r="89" spans="1:16" x14ac:dyDescent="0.2">
      <c r="A89" s="72">
        <v>87</v>
      </c>
      <c r="B89" s="21" t="s">
        <v>14</v>
      </c>
      <c r="C89" s="72">
        <v>10</v>
      </c>
      <c r="D89" s="24">
        <v>60</v>
      </c>
      <c r="E89" s="21">
        <v>14181</v>
      </c>
      <c r="F89" s="21" t="s">
        <v>289</v>
      </c>
      <c r="G89" s="21" t="s">
        <v>43</v>
      </c>
      <c r="H89" s="72">
        <v>6</v>
      </c>
      <c r="I89" s="72">
        <v>2007</v>
      </c>
      <c r="J89" s="21" t="s">
        <v>106</v>
      </c>
      <c r="K89" s="74">
        <v>3500000</v>
      </c>
      <c r="L89" s="21">
        <v>47.930146999999998</v>
      </c>
      <c r="M89" s="21">
        <v>106.92622</v>
      </c>
      <c r="N89" s="24">
        <f t="shared" si="2"/>
        <v>0</v>
      </c>
      <c r="O89" s="24" t="str">
        <f>+IF(B89='1'!$D$15,IF(C89='1'!$D$16, '2'!D89,""),"")</f>
        <v/>
      </c>
      <c r="P89" s="70" t="s">
        <v>516</v>
      </c>
    </row>
    <row r="90" spans="1:16" x14ac:dyDescent="0.2">
      <c r="A90" s="72">
        <v>88</v>
      </c>
      <c r="B90" s="21" t="s">
        <v>14</v>
      </c>
      <c r="C90" s="72">
        <v>10</v>
      </c>
      <c r="D90" s="24" t="s">
        <v>116</v>
      </c>
      <c r="E90" s="21">
        <v>14181</v>
      </c>
      <c r="F90" s="21" t="s">
        <v>290</v>
      </c>
      <c r="G90" s="21" t="s">
        <v>43</v>
      </c>
      <c r="H90" s="72">
        <v>5</v>
      </c>
      <c r="I90" s="72">
        <v>2002</v>
      </c>
      <c r="J90" s="21" t="s">
        <v>106</v>
      </c>
      <c r="K90" s="74">
        <v>3500000</v>
      </c>
      <c r="L90" s="21">
        <v>47.930337000000002</v>
      </c>
      <c r="M90" s="21">
        <v>106.925372</v>
      </c>
      <c r="N90" s="24">
        <f t="shared" si="2"/>
        <v>0</v>
      </c>
      <c r="O90" s="24" t="str">
        <f>+IF(B90='1'!$D$15,IF(C90='1'!$D$16, '2'!D90,""),"")</f>
        <v/>
      </c>
      <c r="P90" s="70" t="s">
        <v>517</v>
      </c>
    </row>
    <row r="91" spans="1:16" x14ac:dyDescent="0.2">
      <c r="A91" s="72">
        <v>89</v>
      </c>
      <c r="B91" s="21" t="s">
        <v>14</v>
      </c>
      <c r="C91" s="72">
        <v>10</v>
      </c>
      <c r="D91" s="24" t="s">
        <v>97</v>
      </c>
      <c r="E91" s="21">
        <v>14181</v>
      </c>
      <c r="F91" s="21" t="s">
        <v>291</v>
      </c>
      <c r="G91" s="21" t="s">
        <v>43</v>
      </c>
      <c r="H91" s="72">
        <v>5</v>
      </c>
      <c r="I91" s="72">
        <v>2018</v>
      </c>
      <c r="J91" s="21" t="s">
        <v>292</v>
      </c>
      <c r="K91" s="74">
        <v>3500000</v>
      </c>
      <c r="L91" s="21">
        <v>47.932845</v>
      </c>
      <c r="M91" s="21">
        <v>106.926976</v>
      </c>
      <c r="N91" s="24">
        <f t="shared" si="2"/>
        <v>0</v>
      </c>
      <c r="O91" s="24" t="str">
        <f>+IF(B91='1'!$D$15,IF(C91='1'!$D$16, '2'!D91,""),"")</f>
        <v/>
      </c>
      <c r="P91" s="70" t="s">
        <v>518</v>
      </c>
    </row>
    <row r="92" spans="1:16" x14ac:dyDescent="0.2">
      <c r="A92" s="72">
        <v>90</v>
      </c>
      <c r="B92" s="21" t="s">
        <v>14</v>
      </c>
      <c r="C92" s="72">
        <v>11</v>
      </c>
      <c r="D92" s="24"/>
      <c r="E92" s="21"/>
      <c r="F92" s="21" t="s">
        <v>293</v>
      </c>
      <c r="G92" s="21" t="s">
        <v>43</v>
      </c>
      <c r="H92" s="72">
        <v>7</v>
      </c>
      <c r="I92" s="72">
        <v>2022</v>
      </c>
      <c r="J92" s="21"/>
      <c r="K92" s="74">
        <v>3500000</v>
      </c>
      <c r="L92" s="21">
        <v>47.933019999999999</v>
      </c>
      <c r="M92" s="21">
        <v>106.927992</v>
      </c>
      <c r="N92" s="24">
        <f t="shared" si="2"/>
        <v>0</v>
      </c>
      <c r="O92" s="24" t="str">
        <f>+IF(B92='1'!$D$15,IF(C92='1'!$D$16, '2'!D92,""),"")</f>
        <v/>
      </c>
      <c r="P92" s="70" t="s">
        <v>519</v>
      </c>
    </row>
    <row r="93" spans="1:16" x14ac:dyDescent="0.2">
      <c r="A93" s="72">
        <v>91</v>
      </c>
      <c r="B93" s="21" t="s">
        <v>14</v>
      </c>
      <c r="C93" s="72">
        <v>11</v>
      </c>
      <c r="D93" s="24">
        <v>306</v>
      </c>
      <c r="E93" s="21">
        <v>14180</v>
      </c>
      <c r="F93" s="21"/>
      <c r="G93" s="21" t="s">
        <v>43</v>
      </c>
      <c r="H93" s="72">
        <v>6</v>
      </c>
      <c r="I93" s="72">
        <v>2021</v>
      </c>
      <c r="J93" s="21" t="s">
        <v>294</v>
      </c>
      <c r="K93" s="74">
        <v>3500000</v>
      </c>
      <c r="L93" s="21">
        <v>47.933988999999997</v>
      </c>
      <c r="M93" s="21">
        <v>106.922877</v>
      </c>
      <c r="N93" s="24">
        <f t="shared" si="2"/>
        <v>0</v>
      </c>
      <c r="O93" s="24" t="str">
        <f>+IF(B93='1'!$D$15,IF(C93='1'!$D$16, '2'!D93,""),"")</f>
        <v/>
      </c>
      <c r="P93" s="70" t="s">
        <v>520</v>
      </c>
    </row>
    <row r="94" spans="1:16" x14ac:dyDescent="0.2">
      <c r="A94" s="72">
        <v>92</v>
      </c>
      <c r="B94" s="21" t="s">
        <v>14</v>
      </c>
      <c r="C94" s="72">
        <v>11</v>
      </c>
      <c r="D94" s="24">
        <v>101</v>
      </c>
      <c r="E94" s="21">
        <v>14180</v>
      </c>
      <c r="F94" s="21" t="s">
        <v>295</v>
      </c>
      <c r="G94" s="21" t="s">
        <v>43</v>
      </c>
      <c r="H94" s="72">
        <v>16</v>
      </c>
      <c r="I94" s="72">
        <v>2016</v>
      </c>
      <c r="J94" s="21" t="s">
        <v>282</v>
      </c>
      <c r="K94" s="74">
        <v>4200000</v>
      </c>
      <c r="L94" s="21">
        <v>47.932336999999997</v>
      </c>
      <c r="M94" s="21">
        <v>106.91699</v>
      </c>
      <c r="N94" s="24">
        <f t="shared" si="2"/>
        <v>0</v>
      </c>
      <c r="O94" s="24" t="str">
        <f>+IF(B94='1'!$D$15,IF(C94='1'!$D$16, '2'!D94,""),"")</f>
        <v/>
      </c>
      <c r="P94" s="70" t="s">
        <v>521</v>
      </c>
    </row>
    <row r="95" spans="1:16" x14ac:dyDescent="0.2">
      <c r="A95" s="72">
        <v>93</v>
      </c>
      <c r="B95" s="21" t="s">
        <v>16</v>
      </c>
      <c r="C95" s="72">
        <v>1</v>
      </c>
      <c r="D95" s="24" t="s">
        <v>211</v>
      </c>
      <c r="E95" s="21">
        <v>15160</v>
      </c>
      <c r="F95" s="21" t="s">
        <v>296</v>
      </c>
      <c r="G95" s="21" t="s">
        <v>43</v>
      </c>
      <c r="H95" s="72">
        <v>13</v>
      </c>
      <c r="I95" s="72">
        <v>2003</v>
      </c>
      <c r="J95" s="21" t="s">
        <v>138</v>
      </c>
      <c r="K95" s="74">
        <v>7500000</v>
      </c>
      <c r="L95" s="21">
        <v>47.918126999999998</v>
      </c>
      <c r="M95" s="21">
        <v>106.915589</v>
      </c>
      <c r="N95" s="24">
        <f t="shared" si="2"/>
        <v>0</v>
      </c>
      <c r="O95" s="24" t="str">
        <f>+IF(B95='1'!$D$15,IF(C95='1'!$D$16, '2'!D95,""),"")</f>
        <v/>
      </c>
      <c r="P95" s="70" t="s">
        <v>522</v>
      </c>
    </row>
    <row r="96" spans="1:16" x14ac:dyDescent="0.2">
      <c r="A96" s="72">
        <v>94</v>
      </c>
      <c r="B96" s="21" t="s">
        <v>16</v>
      </c>
      <c r="C96" s="72">
        <v>1</v>
      </c>
      <c r="D96" s="24" t="s">
        <v>151</v>
      </c>
      <c r="E96" s="21">
        <v>15160</v>
      </c>
      <c r="F96" s="21" t="s">
        <v>297</v>
      </c>
      <c r="G96" s="21" t="s">
        <v>43</v>
      </c>
      <c r="H96" s="72">
        <v>15</v>
      </c>
      <c r="I96" s="72">
        <v>2009</v>
      </c>
      <c r="J96" s="21" t="s">
        <v>138</v>
      </c>
      <c r="K96" s="74">
        <v>8000000</v>
      </c>
      <c r="L96" s="21">
        <v>47.918799999999997</v>
      </c>
      <c r="M96" s="21">
        <v>106.91553500000001</v>
      </c>
      <c r="N96" s="24">
        <f t="shared" si="2"/>
        <v>0</v>
      </c>
      <c r="O96" s="24" t="str">
        <f>+IF(B96='1'!$D$15,IF(C96='1'!$D$16, '2'!D96,""),"")</f>
        <v/>
      </c>
      <c r="P96" s="70" t="s">
        <v>523</v>
      </c>
    </row>
    <row r="97" spans="1:16" x14ac:dyDescent="0.2">
      <c r="A97" s="72">
        <v>95</v>
      </c>
      <c r="B97" s="21" t="s">
        <v>16</v>
      </c>
      <c r="C97" s="72">
        <v>1</v>
      </c>
      <c r="D97" s="24" t="s">
        <v>298</v>
      </c>
      <c r="E97" s="21">
        <v>15160</v>
      </c>
      <c r="F97" s="21" t="s">
        <v>621</v>
      </c>
      <c r="G97" s="21" t="s">
        <v>43</v>
      </c>
      <c r="H97" s="72">
        <v>15</v>
      </c>
      <c r="I97" s="72">
        <v>2016</v>
      </c>
      <c r="J97" s="21" t="s">
        <v>138</v>
      </c>
      <c r="K97" s="74">
        <v>8500000</v>
      </c>
      <c r="L97" s="21">
        <v>47.919665000000002</v>
      </c>
      <c r="M97" s="21">
        <v>106.915385</v>
      </c>
      <c r="N97" s="24">
        <f t="shared" si="2"/>
        <v>0</v>
      </c>
      <c r="O97" s="24" t="str">
        <f>+IF(B97='1'!$D$15,IF(C97='1'!$D$16, '2'!D97,""),"")</f>
        <v/>
      </c>
      <c r="P97" s="70" t="s">
        <v>524</v>
      </c>
    </row>
    <row r="98" spans="1:16" x14ac:dyDescent="0.2">
      <c r="A98" s="72">
        <v>96</v>
      </c>
      <c r="B98" s="21" t="s">
        <v>16</v>
      </c>
      <c r="C98" s="72">
        <v>1</v>
      </c>
      <c r="D98" s="24">
        <v>4</v>
      </c>
      <c r="E98" s="21"/>
      <c r="F98" s="21" t="s">
        <v>299</v>
      </c>
      <c r="G98" s="21" t="s">
        <v>43</v>
      </c>
      <c r="H98" s="72">
        <v>15</v>
      </c>
      <c r="I98" s="72">
        <v>2009</v>
      </c>
      <c r="J98" s="21" t="s">
        <v>217</v>
      </c>
      <c r="K98" s="74">
        <v>6300000</v>
      </c>
      <c r="L98" s="21">
        <v>47.917408999999999</v>
      </c>
      <c r="M98" s="21">
        <v>106.91492599999999</v>
      </c>
      <c r="N98" s="24">
        <f t="shared" si="2"/>
        <v>0</v>
      </c>
      <c r="O98" s="24" t="str">
        <f>+IF(B98='1'!$D$15,IF(C98='1'!$D$16, '2'!D98,""),"")</f>
        <v/>
      </c>
      <c r="P98" s="70" t="s">
        <v>525</v>
      </c>
    </row>
    <row r="99" spans="1:16" x14ac:dyDescent="0.2">
      <c r="A99" s="72">
        <v>97</v>
      </c>
      <c r="B99" s="21" t="s">
        <v>16</v>
      </c>
      <c r="C99" s="72">
        <v>1</v>
      </c>
      <c r="D99" s="24">
        <v>8</v>
      </c>
      <c r="E99" s="21">
        <v>15160</v>
      </c>
      <c r="F99" s="21" t="s">
        <v>300</v>
      </c>
      <c r="G99" s="21" t="s">
        <v>43</v>
      </c>
      <c r="H99" s="72">
        <v>10</v>
      </c>
      <c r="I99" s="72">
        <v>2007</v>
      </c>
      <c r="J99" s="21" t="s">
        <v>138</v>
      </c>
      <c r="K99" s="74">
        <v>5800000</v>
      </c>
      <c r="L99" s="21">
        <v>47.918581000000003</v>
      </c>
      <c r="M99" s="21">
        <v>106.91468</v>
      </c>
      <c r="N99" s="24">
        <f t="shared" ref="N99:N130" si="3">+IF(O99="",0,N98+1)</f>
        <v>0</v>
      </c>
      <c r="O99" s="24" t="str">
        <f>+IF(B99='1'!$D$15,IF(C99='1'!$D$16, '2'!D99,""),"")</f>
        <v/>
      </c>
      <c r="P99" s="70" t="s">
        <v>526</v>
      </c>
    </row>
    <row r="100" spans="1:16" x14ac:dyDescent="0.2">
      <c r="A100" s="72">
        <v>98</v>
      </c>
      <c r="B100" s="21" t="s">
        <v>16</v>
      </c>
      <c r="C100" s="72">
        <v>1</v>
      </c>
      <c r="D100" s="24" t="s">
        <v>179</v>
      </c>
      <c r="E100" s="21">
        <v>15160</v>
      </c>
      <c r="F100" s="21" t="s">
        <v>301</v>
      </c>
      <c r="G100" s="21" t="s">
        <v>43</v>
      </c>
      <c r="H100" s="72">
        <v>4</v>
      </c>
      <c r="I100" s="72">
        <v>2000</v>
      </c>
      <c r="J100" s="21" t="s">
        <v>138</v>
      </c>
      <c r="K100" s="74">
        <v>5800000</v>
      </c>
      <c r="L100" s="21">
        <v>47.918343</v>
      </c>
      <c r="M100" s="21">
        <v>106.914479</v>
      </c>
      <c r="N100" s="24">
        <f t="shared" si="3"/>
        <v>0</v>
      </c>
      <c r="O100" s="24" t="str">
        <f>+IF(B100='1'!$D$15,IF(C100='1'!$D$16, '2'!D100,""),"")</f>
        <v/>
      </c>
      <c r="P100" s="70" t="s">
        <v>527</v>
      </c>
    </row>
    <row r="101" spans="1:16" x14ac:dyDescent="0.2">
      <c r="A101" s="72">
        <v>99</v>
      </c>
      <c r="B101" s="21" t="s">
        <v>16</v>
      </c>
      <c r="C101" s="72">
        <v>1</v>
      </c>
      <c r="D101" s="24" t="s">
        <v>152</v>
      </c>
      <c r="E101" s="21">
        <v>0</v>
      </c>
      <c r="F101" s="21" t="s">
        <v>302</v>
      </c>
      <c r="G101" s="21" t="s">
        <v>43</v>
      </c>
      <c r="H101" s="72">
        <v>5</v>
      </c>
      <c r="I101" s="72">
        <v>2005</v>
      </c>
      <c r="J101" s="21" t="s">
        <v>217</v>
      </c>
      <c r="K101" s="74">
        <v>4500000</v>
      </c>
      <c r="L101" s="21">
        <v>47.917211999999999</v>
      </c>
      <c r="M101" s="21">
        <v>106.90952799999999</v>
      </c>
      <c r="N101" s="24">
        <f t="shared" si="3"/>
        <v>0</v>
      </c>
      <c r="O101" s="24" t="str">
        <f>+IF(B101='1'!$D$15,IF(C101='1'!$D$16, '2'!D101,""),"")</f>
        <v/>
      </c>
      <c r="P101" s="70" t="s">
        <v>528</v>
      </c>
    </row>
    <row r="102" spans="1:16" x14ac:dyDescent="0.2">
      <c r="A102" s="72">
        <v>100</v>
      </c>
      <c r="B102" s="21" t="s">
        <v>16</v>
      </c>
      <c r="C102" s="72">
        <v>1</v>
      </c>
      <c r="D102" s="24"/>
      <c r="E102" s="21">
        <v>0</v>
      </c>
      <c r="F102" s="21" t="s">
        <v>303</v>
      </c>
      <c r="G102" s="21" t="s">
        <v>43</v>
      </c>
      <c r="H102" s="72">
        <v>7</v>
      </c>
      <c r="I102" s="72"/>
      <c r="J102" s="21"/>
      <c r="K102" s="74">
        <v>4500000</v>
      </c>
      <c r="L102" s="21">
        <v>47.917808999999998</v>
      </c>
      <c r="M102" s="21">
        <v>106.908969</v>
      </c>
      <c r="N102" s="24">
        <f t="shared" si="3"/>
        <v>0</v>
      </c>
      <c r="O102" s="24" t="str">
        <f>+IF(B102='1'!$D$15,IF(C102='1'!$D$16, '2'!D102,""),"")</f>
        <v/>
      </c>
      <c r="P102" s="70" t="s">
        <v>529</v>
      </c>
    </row>
    <row r="103" spans="1:16" x14ac:dyDescent="0.2">
      <c r="A103" s="72">
        <v>101</v>
      </c>
      <c r="B103" s="21" t="s">
        <v>16</v>
      </c>
      <c r="C103" s="72">
        <v>1</v>
      </c>
      <c r="D103" s="24" t="s">
        <v>207</v>
      </c>
      <c r="E103" s="21">
        <v>15170</v>
      </c>
      <c r="F103" s="21">
        <v>0</v>
      </c>
      <c r="G103" s="21" t="s">
        <v>43</v>
      </c>
      <c r="H103" s="72">
        <v>1</v>
      </c>
      <c r="I103" s="72">
        <v>2018</v>
      </c>
      <c r="J103" s="21" t="s">
        <v>304</v>
      </c>
      <c r="K103" s="74">
        <v>4500000</v>
      </c>
      <c r="L103" s="21">
        <v>47.917983999999997</v>
      </c>
      <c r="M103" s="21">
        <v>106.908959</v>
      </c>
      <c r="N103" s="24">
        <f t="shared" si="3"/>
        <v>0</v>
      </c>
      <c r="O103" s="24" t="str">
        <f>+IF(B103='1'!$D$15,IF(C103='1'!$D$16, '2'!D103,""),"")</f>
        <v/>
      </c>
      <c r="P103" s="70" t="s">
        <v>530</v>
      </c>
    </row>
    <row r="104" spans="1:16" x14ac:dyDescent="0.2">
      <c r="A104" s="72">
        <v>102</v>
      </c>
      <c r="B104" s="21" t="s">
        <v>16</v>
      </c>
      <c r="C104" s="72">
        <v>1</v>
      </c>
      <c r="D104" s="24">
        <v>17</v>
      </c>
      <c r="E104" s="21">
        <v>15170</v>
      </c>
      <c r="F104" s="21">
        <v>0</v>
      </c>
      <c r="G104" s="21" t="s">
        <v>43</v>
      </c>
      <c r="H104" s="72">
        <v>9</v>
      </c>
      <c r="I104" s="72">
        <v>2011</v>
      </c>
      <c r="J104" s="21" t="s">
        <v>125</v>
      </c>
      <c r="K104" s="74">
        <v>4500000</v>
      </c>
      <c r="L104" s="21">
        <v>47.918004000000003</v>
      </c>
      <c r="M104" s="21">
        <v>106.90927600000001</v>
      </c>
      <c r="N104" s="24">
        <f t="shared" si="3"/>
        <v>0</v>
      </c>
      <c r="O104" s="24" t="str">
        <f>+IF(B104='1'!$D$15,IF(C104='1'!$D$16, '2'!D104,""),"")</f>
        <v/>
      </c>
      <c r="P104" s="70" t="s">
        <v>531</v>
      </c>
    </row>
    <row r="105" spans="1:16" x14ac:dyDescent="0.2">
      <c r="A105" s="72">
        <v>103</v>
      </c>
      <c r="B105" s="21" t="s">
        <v>16</v>
      </c>
      <c r="C105" s="72">
        <v>2</v>
      </c>
      <c r="D105" s="24" t="s">
        <v>85</v>
      </c>
      <c r="E105" s="21">
        <v>0</v>
      </c>
      <c r="F105" s="21" t="s">
        <v>404</v>
      </c>
      <c r="G105" s="21" t="s">
        <v>43</v>
      </c>
      <c r="H105" s="72">
        <v>8</v>
      </c>
      <c r="I105" s="72">
        <v>2006</v>
      </c>
      <c r="J105" s="21" t="s">
        <v>217</v>
      </c>
      <c r="K105" s="74">
        <v>5738400</v>
      </c>
      <c r="L105" s="21">
        <v>47.916249000000001</v>
      </c>
      <c r="M105" s="21">
        <v>106.899641</v>
      </c>
      <c r="N105" s="24">
        <f t="shared" si="3"/>
        <v>0</v>
      </c>
      <c r="O105" s="24" t="str">
        <f>+IF(B105='1'!$D$15,IF(C105='1'!$D$16, '2'!D105,""),"")</f>
        <v/>
      </c>
      <c r="P105" s="70" t="s">
        <v>532</v>
      </c>
    </row>
    <row r="106" spans="1:16" x14ac:dyDescent="0.2">
      <c r="A106" s="72">
        <v>104</v>
      </c>
      <c r="B106" s="21" t="s">
        <v>16</v>
      </c>
      <c r="C106" s="72">
        <v>2</v>
      </c>
      <c r="D106" s="24" t="s">
        <v>7</v>
      </c>
      <c r="E106" s="21">
        <v>15172</v>
      </c>
      <c r="F106" s="21" t="s">
        <v>405</v>
      </c>
      <c r="G106" s="21" t="s">
        <v>43</v>
      </c>
      <c r="H106" s="72">
        <v>5</v>
      </c>
      <c r="I106" s="72">
        <v>2007</v>
      </c>
      <c r="J106" s="21" t="s">
        <v>137</v>
      </c>
      <c r="K106" s="74">
        <v>3500000</v>
      </c>
      <c r="L106" s="21">
        <v>47.918756999999999</v>
      </c>
      <c r="M106" s="21">
        <v>106.900476</v>
      </c>
      <c r="N106" s="24">
        <f t="shared" si="3"/>
        <v>0</v>
      </c>
      <c r="O106" s="24" t="str">
        <f>+IF(B106='1'!$D$15,IF(C106='1'!$D$16, '2'!D106,""),"")</f>
        <v/>
      </c>
      <c r="P106" s="70" t="s">
        <v>533</v>
      </c>
    </row>
    <row r="107" spans="1:16" x14ac:dyDescent="0.2">
      <c r="A107" s="72">
        <v>105</v>
      </c>
      <c r="B107" s="21" t="s">
        <v>16</v>
      </c>
      <c r="C107" s="72">
        <v>2</v>
      </c>
      <c r="D107" s="24">
        <v>25</v>
      </c>
      <c r="E107" s="21">
        <v>15171</v>
      </c>
      <c r="F107" s="21" t="s">
        <v>305</v>
      </c>
      <c r="G107" s="21" t="s">
        <v>43</v>
      </c>
      <c r="H107" s="72">
        <v>7</v>
      </c>
      <c r="I107" s="72">
        <v>2014</v>
      </c>
      <c r="J107" s="21" t="s">
        <v>137</v>
      </c>
      <c r="K107" s="74">
        <v>4000000</v>
      </c>
      <c r="L107" s="21">
        <v>47.919203000000003</v>
      </c>
      <c r="M107" s="21">
        <v>106.901644</v>
      </c>
      <c r="N107" s="24">
        <f t="shared" si="3"/>
        <v>0</v>
      </c>
      <c r="O107" s="24" t="str">
        <f>+IF(B107='1'!$D$15,IF(C107='1'!$D$16, '2'!D107,""),"")</f>
        <v/>
      </c>
      <c r="P107" s="70" t="s">
        <v>534</v>
      </c>
    </row>
    <row r="108" spans="1:16" x14ac:dyDescent="0.2">
      <c r="A108" s="72">
        <v>106</v>
      </c>
      <c r="B108" s="21" t="s">
        <v>16</v>
      </c>
      <c r="C108" s="72">
        <v>2</v>
      </c>
      <c r="D108" s="24">
        <v>19</v>
      </c>
      <c r="E108" s="21">
        <v>15171</v>
      </c>
      <c r="F108" s="21" t="s">
        <v>306</v>
      </c>
      <c r="G108" s="21" t="s">
        <v>43</v>
      </c>
      <c r="H108" s="72">
        <v>9</v>
      </c>
      <c r="I108" s="72">
        <v>2021</v>
      </c>
      <c r="J108" s="21" t="s">
        <v>137</v>
      </c>
      <c r="K108" s="74">
        <v>4800000</v>
      </c>
      <c r="L108" s="21">
        <v>47.919289999999997</v>
      </c>
      <c r="M108" s="21">
        <v>106.902297</v>
      </c>
      <c r="N108" s="24">
        <f t="shared" si="3"/>
        <v>0</v>
      </c>
      <c r="O108" s="24" t="str">
        <f>+IF(B108='1'!$D$15,IF(C108='1'!$D$16, '2'!D108,""),"")</f>
        <v/>
      </c>
      <c r="P108" s="70" t="s">
        <v>535</v>
      </c>
    </row>
    <row r="109" spans="1:16" x14ac:dyDescent="0.2">
      <c r="A109" s="72">
        <v>107</v>
      </c>
      <c r="B109" s="21" t="s">
        <v>16</v>
      </c>
      <c r="C109" s="72">
        <v>2</v>
      </c>
      <c r="D109" s="24" t="s">
        <v>88</v>
      </c>
      <c r="E109" s="21">
        <v>15171</v>
      </c>
      <c r="F109" s="21" t="s">
        <v>307</v>
      </c>
      <c r="G109" s="21" t="s">
        <v>43</v>
      </c>
      <c r="H109" s="72">
        <v>9</v>
      </c>
      <c r="I109" s="72">
        <v>2020</v>
      </c>
      <c r="J109" s="21" t="s">
        <v>137</v>
      </c>
      <c r="K109" s="74">
        <v>4800000</v>
      </c>
      <c r="L109" s="21">
        <v>47.919342999999998</v>
      </c>
      <c r="M109" s="21">
        <v>106.902518</v>
      </c>
      <c r="N109" s="24">
        <f t="shared" si="3"/>
        <v>0</v>
      </c>
      <c r="O109" s="24" t="str">
        <f>+IF(B109='1'!$D$15,IF(C109='1'!$D$16, '2'!D109,""),"")</f>
        <v/>
      </c>
      <c r="P109" s="70" t="s">
        <v>536</v>
      </c>
    </row>
    <row r="110" spans="1:16" x14ac:dyDescent="0.2">
      <c r="A110" s="72">
        <v>108</v>
      </c>
      <c r="B110" s="21" t="s">
        <v>16</v>
      </c>
      <c r="C110" s="72">
        <v>2</v>
      </c>
      <c r="D110" s="24">
        <v>6</v>
      </c>
      <c r="E110" s="21">
        <v>15171</v>
      </c>
      <c r="F110" s="21" t="s">
        <v>308</v>
      </c>
      <c r="G110" s="21" t="s">
        <v>43</v>
      </c>
      <c r="H110" s="72">
        <v>12</v>
      </c>
      <c r="I110" s="72">
        <v>2011</v>
      </c>
      <c r="J110" s="21" t="s">
        <v>309</v>
      </c>
      <c r="K110" s="74">
        <v>3500000</v>
      </c>
      <c r="L110" s="21">
        <v>47.919835999999997</v>
      </c>
      <c r="M110" s="21">
        <v>106.90263400000001</v>
      </c>
      <c r="N110" s="24">
        <f t="shared" si="3"/>
        <v>0</v>
      </c>
      <c r="O110" s="24" t="str">
        <f>+IF(B110='1'!$D$15,IF(C110='1'!$D$16, '2'!D110,""),"")</f>
        <v/>
      </c>
      <c r="P110" s="70" t="s">
        <v>537</v>
      </c>
    </row>
    <row r="111" spans="1:16" x14ac:dyDescent="0.2">
      <c r="A111" s="72">
        <v>109</v>
      </c>
      <c r="B111" s="21" t="s">
        <v>16</v>
      </c>
      <c r="C111" s="72">
        <v>2</v>
      </c>
      <c r="D111" s="24">
        <v>8</v>
      </c>
      <c r="E111" s="21">
        <v>15171</v>
      </c>
      <c r="F111" s="21" t="s">
        <v>310</v>
      </c>
      <c r="G111" s="21" t="s">
        <v>43</v>
      </c>
      <c r="H111" s="72">
        <v>12</v>
      </c>
      <c r="I111" s="72">
        <v>2013</v>
      </c>
      <c r="J111" s="21" t="s">
        <v>309</v>
      </c>
      <c r="K111" s="74">
        <v>3500000</v>
      </c>
      <c r="L111" s="21">
        <v>47.920067000000003</v>
      </c>
      <c r="M111" s="21">
        <v>106.90253300000001</v>
      </c>
      <c r="N111" s="24">
        <f t="shared" si="3"/>
        <v>0</v>
      </c>
      <c r="O111" s="24" t="str">
        <f>+IF(B111='1'!$D$15,IF(C111='1'!$D$16, '2'!D111,""),"")</f>
        <v/>
      </c>
      <c r="P111" s="70" t="s">
        <v>538</v>
      </c>
    </row>
    <row r="112" spans="1:16" x14ac:dyDescent="0.2">
      <c r="A112" s="72">
        <v>110</v>
      </c>
      <c r="B112" s="21" t="s">
        <v>16</v>
      </c>
      <c r="C112" s="72">
        <v>2</v>
      </c>
      <c r="D112" s="24">
        <v>14</v>
      </c>
      <c r="E112" s="21">
        <v>15171</v>
      </c>
      <c r="F112" s="21" t="s">
        <v>311</v>
      </c>
      <c r="G112" s="21" t="s">
        <v>43</v>
      </c>
      <c r="H112" s="72">
        <v>6</v>
      </c>
      <c r="I112" s="72">
        <v>2014</v>
      </c>
      <c r="J112" s="21" t="s">
        <v>309</v>
      </c>
      <c r="K112" s="74">
        <v>4000000</v>
      </c>
      <c r="L112" s="21">
        <v>47.920361999999997</v>
      </c>
      <c r="M112" s="21">
        <v>106.90269000000001</v>
      </c>
      <c r="N112" s="24">
        <f t="shared" si="3"/>
        <v>0</v>
      </c>
      <c r="O112" s="24" t="str">
        <f>+IF(B112='1'!$D$15,IF(C112='1'!$D$16, '2'!D112,""),"")</f>
        <v/>
      </c>
      <c r="P112" s="70" t="s">
        <v>539</v>
      </c>
    </row>
    <row r="113" spans="1:16" x14ac:dyDescent="0.2">
      <c r="A113" s="72">
        <v>111</v>
      </c>
      <c r="B113" s="21" t="s">
        <v>16</v>
      </c>
      <c r="C113" s="72">
        <v>2</v>
      </c>
      <c r="D113" s="24" t="s">
        <v>86</v>
      </c>
      <c r="E113" s="21">
        <v>15171</v>
      </c>
      <c r="F113" s="21" t="s">
        <v>312</v>
      </c>
      <c r="G113" s="21" t="s">
        <v>43</v>
      </c>
      <c r="H113" s="72">
        <v>10</v>
      </c>
      <c r="I113" s="72"/>
      <c r="J113" s="21" t="s">
        <v>309</v>
      </c>
      <c r="K113" s="74">
        <v>3500000</v>
      </c>
      <c r="L113" s="21">
        <v>47.920403</v>
      </c>
      <c r="M113" s="21">
        <v>106.90009499999999</v>
      </c>
      <c r="N113" s="24">
        <f t="shared" si="3"/>
        <v>0</v>
      </c>
      <c r="O113" s="24" t="str">
        <f>+IF(B113='1'!$D$15,IF(C113='1'!$D$16, '2'!D113,""),"")</f>
        <v/>
      </c>
      <c r="P113" s="70" t="s">
        <v>540</v>
      </c>
    </row>
    <row r="114" spans="1:16" x14ac:dyDescent="0.2">
      <c r="A114" s="72">
        <v>112</v>
      </c>
      <c r="B114" s="21" t="s">
        <v>16</v>
      </c>
      <c r="C114" s="72">
        <v>3</v>
      </c>
      <c r="D114" s="24">
        <v>54</v>
      </c>
      <c r="E114" s="21"/>
      <c r="F114" s="21" t="s">
        <v>313</v>
      </c>
      <c r="G114" s="21" t="s">
        <v>43</v>
      </c>
      <c r="H114" s="72">
        <v>17</v>
      </c>
      <c r="I114" s="72">
        <v>2009</v>
      </c>
      <c r="J114" s="21" t="s">
        <v>217</v>
      </c>
      <c r="K114" s="74">
        <v>7500000</v>
      </c>
      <c r="L114" s="21">
        <v>47.916193999999997</v>
      </c>
      <c r="M114" s="21">
        <v>106.902214</v>
      </c>
      <c r="N114" s="24">
        <f t="shared" si="3"/>
        <v>0</v>
      </c>
      <c r="O114" s="24" t="str">
        <f>+IF(B114='1'!$D$15,IF(C114='1'!$D$16, '2'!D114,""),"")</f>
        <v/>
      </c>
      <c r="P114" s="70" t="s">
        <v>541</v>
      </c>
    </row>
    <row r="115" spans="1:16" x14ac:dyDescent="0.2">
      <c r="A115" s="72">
        <v>113</v>
      </c>
      <c r="B115" s="21" t="s">
        <v>16</v>
      </c>
      <c r="C115" s="72">
        <v>3</v>
      </c>
      <c r="D115" s="24">
        <v>42</v>
      </c>
      <c r="E115" s="21">
        <v>15172</v>
      </c>
      <c r="F115" s="21" t="s">
        <v>314</v>
      </c>
      <c r="G115" s="21" t="s">
        <v>43</v>
      </c>
      <c r="H115" s="72">
        <v>14</v>
      </c>
      <c r="I115" s="72">
        <v>2015</v>
      </c>
      <c r="J115" s="21" t="s">
        <v>137</v>
      </c>
      <c r="K115" s="74">
        <v>4800000</v>
      </c>
      <c r="L115" s="21">
        <v>47.918868000000003</v>
      </c>
      <c r="M115" s="21">
        <v>106.90227299999999</v>
      </c>
      <c r="N115" s="24">
        <f t="shared" si="3"/>
        <v>0</v>
      </c>
      <c r="O115" s="24" t="str">
        <f>+IF(B115='1'!$D$15,IF(C115='1'!$D$16, '2'!D115,""),"")</f>
        <v/>
      </c>
      <c r="P115" s="70" t="s">
        <v>542</v>
      </c>
    </row>
    <row r="116" spans="1:16" x14ac:dyDescent="0.2">
      <c r="A116" s="72">
        <v>114</v>
      </c>
      <c r="B116" s="21" t="s">
        <v>16</v>
      </c>
      <c r="C116" s="72">
        <v>3</v>
      </c>
      <c r="D116" s="24">
        <v>34</v>
      </c>
      <c r="E116" s="21">
        <v>15172</v>
      </c>
      <c r="F116" s="21" t="s">
        <v>315</v>
      </c>
      <c r="G116" s="21" t="s">
        <v>43</v>
      </c>
      <c r="H116" s="72">
        <v>12</v>
      </c>
      <c r="I116" s="72">
        <v>2018</v>
      </c>
      <c r="J116" s="21" t="s">
        <v>137</v>
      </c>
      <c r="K116" s="74">
        <v>7200000</v>
      </c>
      <c r="L116" s="21">
        <v>47.919262000000003</v>
      </c>
      <c r="M116" s="21">
        <v>106.905896</v>
      </c>
      <c r="N116" s="24">
        <f t="shared" si="3"/>
        <v>0</v>
      </c>
      <c r="O116" s="24" t="str">
        <f>+IF(B116='1'!$D$15,IF(C116='1'!$D$16, '2'!D116,""),"")</f>
        <v/>
      </c>
      <c r="P116" s="70" t="s">
        <v>543</v>
      </c>
    </row>
    <row r="117" spans="1:16" x14ac:dyDescent="0.2">
      <c r="A117" s="72">
        <v>115</v>
      </c>
      <c r="B117" s="21" t="s">
        <v>16</v>
      </c>
      <c r="C117" s="72">
        <v>4</v>
      </c>
      <c r="D117" s="24" t="s">
        <v>178</v>
      </c>
      <c r="E117" s="21">
        <v>15170</v>
      </c>
      <c r="F117" s="21" t="s">
        <v>316</v>
      </c>
      <c r="G117" s="21" t="s">
        <v>43</v>
      </c>
      <c r="H117" s="72">
        <v>13</v>
      </c>
      <c r="I117" s="72">
        <v>2008</v>
      </c>
      <c r="J117" s="21" t="s">
        <v>137</v>
      </c>
      <c r="K117" s="74">
        <v>6500000</v>
      </c>
      <c r="L117" s="21">
        <v>47.920504999999999</v>
      </c>
      <c r="M117" s="21">
        <v>106.910083</v>
      </c>
      <c r="N117" s="24">
        <f t="shared" si="3"/>
        <v>0</v>
      </c>
      <c r="O117" s="24" t="str">
        <f>+IF(B117='1'!$D$15,IF(C117='1'!$D$16, '2'!D117,""),"")</f>
        <v/>
      </c>
      <c r="P117" s="70" t="s">
        <v>544</v>
      </c>
    </row>
    <row r="118" spans="1:16" x14ac:dyDescent="0.2">
      <c r="A118" s="72">
        <v>116</v>
      </c>
      <c r="B118" s="21" t="s">
        <v>16</v>
      </c>
      <c r="C118" s="72">
        <v>5</v>
      </c>
      <c r="D118" s="24">
        <v>5</v>
      </c>
      <c r="E118" s="21">
        <v>15141</v>
      </c>
      <c r="F118" s="21" t="s">
        <v>317</v>
      </c>
      <c r="G118" s="21" t="s">
        <v>43</v>
      </c>
      <c r="H118" s="72">
        <v>22</v>
      </c>
      <c r="I118" s="72">
        <v>2017</v>
      </c>
      <c r="J118" s="21" t="s">
        <v>139</v>
      </c>
      <c r="K118" s="74">
        <v>6500000</v>
      </c>
      <c r="L118" s="21">
        <v>47.922502999999999</v>
      </c>
      <c r="M118" s="21">
        <v>106.90515000000001</v>
      </c>
      <c r="N118" s="24">
        <f t="shared" si="3"/>
        <v>0</v>
      </c>
      <c r="O118" s="24" t="str">
        <f>+IF(B118='1'!$D$15,IF(C118='1'!$D$16, '2'!D118,""),"")</f>
        <v/>
      </c>
      <c r="P118" s="70" t="s">
        <v>545</v>
      </c>
    </row>
    <row r="119" spans="1:16" x14ac:dyDescent="0.2">
      <c r="A119" s="72">
        <v>117</v>
      </c>
      <c r="B119" s="21" t="s">
        <v>16</v>
      </c>
      <c r="C119" s="72">
        <v>5</v>
      </c>
      <c r="D119" s="24">
        <v>15</v>
      </c>
      <c r="E119" s="21">
        <v>15150</v>
      </c>
      <c r="F119" s="21" t="s">
        <v>318</v>
      </c>
      <c r="G119" s="21" t="s">
        <v>43</v>
      </c>
      <c r="H119" s="72">
        <v>6</v>
      </c>
      <c r="I119" s="72">
        <v>2014</v>
      </c>
      <c r="J119" s="21" t="s">
        <v>106</v>
      </c>
      <c r="K119" s="74">
        <v>4000000</v>
      </c>
      <c r="L119" s="21">
        <v>47.923887999999998</v>
      </c>
      <c r="M119" s="21">
        <v>106.90053899999999</v>
      </c>
      <c r="N119" s="24">
        <f t="shared" si="3"/>
        <v>0</v>
      </c>
      <c r="O119" s="24" t="str">
        <f>+IF(B119='1'!$D$15,IF(C119='1'!$D$16, '2'!D119,""),"")</f>
        <v/>
      </c>
      <c r="P119" s="70" t="s">
        <v>546</v>
      </c>
    </row>
    <row r="120" spans="1:16" x14ac:dyDescent="0.2">
      <c r="A120" s="72">
        <v>118</v>
      </c>
      <c r="B120" s="21" t="s">
        <v>16</v>
      </c>
      <c r="C120" s="72">
        <v>5</v>
      </c>
      <c r="D120" s="24" t="s">
        <v>207</v>
      </c>
      <c r="E120" s="21">
        <v>15150</v>
      </c>
      <c r="F120" s="21" t="s">
        <v>319</v>
      </c>
      <c r="G120" s="21" t="s">
        <v>43</v>
      </c>
      <c r="H120" s="72">
        <v>14</v>
      </c>
      <c r="I120" s="72">
        <v>2018</v>
      </c>
      <c r="J120" s="21" t="s">
        <v>106</v>
      </c>
      <c r="K120" s="74">
        <v>5000000</v>
      </c>
      <c r="L120" s="21">
        <v>47.924311000000003</v>
      </c>
      <c r="M120" s="21">
        <v>106.90070799999999</v>
      </c>
      <c r="N120" s="24">
        <f t="shared" si="3"/>
        <v>0</v>
      </c>
      <c r="O120" s="24" t="str">
        <f>+IF(B120='1'!$D$15,IF(C120='1'!$D$16, '2'!D120,""),"")</f>
        <v/>
      </c>
      <c r="P120" s="70" t="s">
        <v>547</v>
      </c>
    </row>
    <row r="121" spans="1:16" x14ac:dyDescent="0.2">
      <c r="A121" s="72">
        <v>119</v>
      </c>
      <c r="B121" s="21" t="s">
        <v>16</v>
      </c>
      <c r="C121" s="72">
        <v>5</v>
      </c>
      <c r="D121" s="24">
        <v>21</v>
      </c>
      <c r="E121" s="21">
        <v>15150</v>
      </c>
      <c r="F121" s="21" t="s">
        <v>320</v>
      </c>
      <c r="G121" s="21" t="s">
        <v>43</v>
      </c>
      <c r="H121" s="72">
        <v>16</v>
      </c>
      <c r="I121" s="72">
        <v>2015</v>
      </c>
      <c r="J121" s="21" t="s">
        <v>106</v>
      </c>
      <c r="K121" s="74">
        <v>5000000</v>
      </c>
      <c r="L121" s="21">
        <v>47.924897000000001</v>
      </c>
      <c r="M121" s="21">
        <v>106.900929</v>
      </c>
      <c r="N121" s="24">
        <f t="shared" si="3"/>
        <v>0</v>
      </c>
      <c r="O121" s="24" t="str">
        <f>+IF(B121='1'!$D$15,IF(C121='1'!$D$16, '2'!D121,""),"")</f>
        <v/>
      </c>
      <c r="P121" s="70" t="s">
        <v>548</v>
      </c>
    </row>
    <row r="122" spans="1:16" x14ac:dyDescent="0.2">
      <c r="A122" s="72">
        <v>120</v>
      </c>
      <c r="B122" s="21" t="s">
        <v>16</v>
      </c>
      <c r="C122" s="72">
        <v>5</v>
      </c>
      <c r="D122" s="24">
        <v>25</v>
      </c>
      <c r="E122" s="21">
        <v>15150</v>
      </c>
      <c r="F122" s="21" t="s">
        <v>321</v>
      </c>
      <c r="G122" s="21" t="s">
        <v>43</v>
      </c>
      <c r="H122" s="72">
        <v>16</v>
      </c>
      <c r="I122" s="72"/>
      <c r="J122" s="21" t="s">
        <v>106</v>
      </c>
      <c r="K122" s="74">
        <f>5000000*0.9</f>
        <v>4500000</v>
      </c>
      <c r="L122" s="21">
        <v>47.926060999999997</v>
      </c>
      <c r="M122" s="21">
        <v>106.901482</v>
      </c>
      <c r="N122" s="24">
        <f t="shared" si="3"/>
        <v>0</v>
      </c>
      <c r="O122" s="24" t="str">
        <f>+IF(B122='1'!$D$15,IF(C122='1'!$D$16, '2'!D122,""),"")</f>
        <v/>
      </c>
      <c r="P122" s="70" t="s">
        <v>549</v>
      </c>
    </row>
    <row r="123" spans="1:16" x14ac:dyDescent="0.2">
      <c r="A123" s="72">
        <v>121</v>
      </c>
      <c r="B123" s="21" t="s">
        <v>12</v>
      </c>
      <c r="C123" s="72">
        <v>1</v>
      </c>
      <c r="D123" s="24">
        <v>26</v>
      </c>
      <c r="E123" s="21">
        <v>13380</v>
      </c>
      <c r="F123" s="21" t="s">
        <v>322</v>
      </c>
      <c r="G123" s="21" t="s">
        <v>43</v>
      </c>
      <c r="H123" s="72">
        <v>7</v>
      </c>
      <c r="I123" s="72">
        <v>2006</v>
      </c>
      <c r="J123" s="21" t="s">
        <v>103</v>
      </c>
      <c r="K123" s="75">
        <v>5718600</v>
      </c>
      <c r="L123" s="21">
        <v>47.923774000000002</v>
      </c>
      <c r="M123" s="21">
        <v>106.93410900000001</v>
      </c>
      <c r="N123" s="24">
        <f t="shared" si="3"/>
        <v>0</v>
      </c>
      <c r="O123" s="24" t="str">
        <f>+IF(B123='1'!$D$15,IF(C123='1'!$D$16, '2'!D123,""),"")</f>
        <v/>
      </c>
      <c r="P123" s="70" t="s">
        <v>550</v>
      </c>
    </row>
    <row r="124" spans="1:16" x14ac:dyDescent="0.2">
      <c r="A124" s="72">
        <v>122</v>
      </c>
      <c r="B124" s="21" t="s">
        <v>12</v>
      </c>
      <c r="C124" s="72">
        <v>1</v>
      </c>
      <c r="D124" s="24" t="s">
        <v>83</v>
      </c>
      <c r="E124" s="21">
        <v>13380</v>
      </c>
      <c r="F124" s="21" t="s">
        <v>323</v>
      </c>
      <c r="G124" s="21" t="s">
        <v>43</v>
      </c>
      <c r="H124" s="72">
        <v>8</v>
      </c>
      <c r="I124" s="72">
        <v>2022</v>
      </c>
      <c r="J124" s="21" t="s">
        <v>106</v>
      </c>
      <c r="K124" s="73">
        <v>5718600</v>
      </c>
      <c r="L124" s="21">
        <v>47.927388000000001</v>
      </c>
      <c r="M124" s="21">
        <v>106.93977099999999</v>
      </c>
      <c r="N124" s="24">
        <f t="shared" si="3"/>
        <v>0</v>
      </c>
      <c r="O124" s="24" t="str">
        <f>+IF(B124='1'!$D$15,IF(C124='1'!$D$16, '2'!D124,""),"")</f>
        <v/>
      </c>
      <c r="P124" s="70" t="s">
        <v>551</v>
      </c>
    </row>
    <row r="125" spans="1:16" x14ac:dyDescent="0.2">
      <c r="A125" s="72">
        <v>123</v>
      </c>
      <c r="B125" s="21" t="s">
        <v>12</v>
      </c>
      <c r="C125" s="72">
        <v>1</v>
      </c>
      <c r="D125" s="24">
        <v>8</v>
      </c>
      <c r="E125" s="21">
        <v>13380</v>
      </c>
      <c r="F125" s="21" t="s">
        <v>324</v>
      </c>
      <c r="G125" s="21" t="s">
        <v>43</v>
      </c>
      <c r="H125" s="72">
        <v>12</v>
      </c>
      <c r="I125" s="72">
        <v>2009</v>
      </c>
      <c r="J125" s="21" t="s">
        <v>107</v>
      </c>
      <c r="K125" s="73">
        <v>5455800</v>
      </c>
      <c r="L125" s="21">
        <v>47.925387999999998</v>
      </c>
      <c r="M125" s="21">
        <v>106.93587100000001</v>
      </c>
      <c r="N125" s="24">
        <f t="shared" si="3"/>
        <v>0</v>
      </c>
      <c r="O125" s="24" t="str">
        <f>+IF(B125='1'!$D$15,IF(C125='1'!$D$16, '2'!D125,""),"")</f>
        <v/>
      </c>
      <c r="P125" s="70" t="s">
        <v>552</v>
      </c>
    </row>
    <row r="126" spans="1:16" x14ac:dyDescent="0.2">
      <c r="A126" s="72">
        <v>124</v>
      </c>
      <c r="B126" s="21" t="s">
        <v>12</v>
      </c>
      <c r="C126" s="72">
        <v>1</v>
      </c>
      <c r="D126" s="24">
        <v>6</v>
      </c>
      <c r="E126" s="21">
        <v>13380</v>
      </c>
      <c r="F126" s="21" t="s">
        <v>325</v>
      </c>
      <c r="G126" s="21" t="s">
        <v>43</v>
      </c>
      <c r="H126" s="72">
        <v>9</v>
      </c>
      <c r="I126" s="72">
        <v>2009</v>
      </c>
      <c r="J126" s="21" t="s">
        <v>107</v>
      </c>
      <c r="K126" s="73">
        <v>5455800</v>
      </c>
      <c r="L126" s="21">
        <v>47.924867999999996</v>
      </c>
      <c r="M126" s="21">
        <v>106.93546000000001</v>
      </c>
      <c r="N126" s="24">
        <f t="shared" si="3"/>
        <v>0</v>
      </c>
      <c r="O126" s="24" t="str">
        <f>+IF(B126='1'!$D$15,IF(C126='1'!$D$16, '2'!D126,""),"")</f>
        <v/>
      </c>
      <c r="P126" s="70" t="s">
        <v>553</v>
      </c>
    </row>
    <row r="127" spans="1:16" x14ac:dyDescent="0.2">
      <c r="A127" s="72">
        <v>125</v>
      </c>
      <c r="B127" s="21" t="s">
        <v>12</v>
      </c>
      <c r="C127" s="72">
        <v>2</v>
      </c>
      <c r="D127" s="24" t="s">
        <v>326</v>
      </c>
      <c r="E127" s="21">
        <v>13361</v>
      </c>
      <c r="F127" s="21" t="s">
        <v>327</v>
      </c>
      <c r="G127" s="21" t="s">
        <v>43</v>
      </c>
      <c r="H127" s="72">
        <v>9</v>
      </c>
      <c r="I127" s="72">
        <v>2016</v>
      </c>
      <c r="J127" s="21" t="s">
        <v>106</v>
      </c>
      <c r="K127" s="73">
        <v>5455800</v>
      </c>
      <c r="L127" s="21">
        <v>47.928344000000003</v>
      </c>
      <c r="M127" s="21">
        <v>106.939798</v>
      </c>
      <c r="N127" s="24">
        <f t="shared" si="3"/>
        <v>0</v>
      </c>
      <c r="O127" s="24" t="str">
        <f>+IF(B127='1'!$D$15,IF(C127='1'!$D$16, '2'!D127,""),"")</f>
        <v/>
      </c>
      <c r="P127" s="70" t="s">
        <v>554</v>
      </c>
    </row>
    <row r="128" spans="1:16" x14ac:dyDescent="0.2">
      <c r="A128" s="72">
        <v>126</v>
      </c>
      <c r="B128" s="21" t="s">
        <v>12</v>
      </c>
      <c r="C128" s="72">
        <v>3</v>
      </c>
      <c r="D128" s="24">
        <v>26</v>
      </c>
      <c r="E128" s="21">
        <v>13381</v>
      </c>
      <c r="F128" s="21" t="s">
        <v>328</v>
      </c>
      <c r="G128" s="21" t="s">
        <v>43</v>
      </c>
      <c r="H128" s="72">
        <v>17</v>
      </c>
      <c r="I128" s="72">
        <v>2020</v>
      </c>
      <c r="J128" s="21" t="s">
        <v>107</v>
      </c>
      <c r="K128" s="73">
        <v>5972400</v>
      </c>
      <c r="L128" s="21">
        <v>47.919491999999998</v>
      </c>
      <c r="M128" s="21">
        <v>106.935543</v>
      </c>
      <c r="N128" s="24">
        <f t="shared" si="3"/>
        <v>0</v>
      </c>
      <c r="O128" s="24" t="str">
        <f>+IF(B128='1'!$D$15,IF(C128='1'!$D$16, '2'!D128,""),"")</f>
        <v/>
      </c>
      <c r="P128" s="70" t="s">
        <v>555</v>
      </c>
    </row>
    <row r="129" spans="1:16" x14ac:dyDescent="0.2">
      <c r="A129" s="72">
        <v>127</v>
      </c>
      <c r="B129" s="21" t="s">
        <v>12</v>
      </c>
      <c r="C129" s="72">
        <v>3</v>
      </c>
      <c r="D129" s="24" t="s">
        <v>329</v>
      </c>
      <c r="E129" s="21">
        <v>13381</v>
      </c>
      <c r="F129" s="21" t="s">
        <v>330</v>
      </c>
      <c r="G129" s="21" t="s">
        <v>43</v>
      </c>
      <c r="H129" s="72">
        <v>5</v>
      </c>
      <c r="I129" s="72">
        <v>2013</v>
      </c>
      <c r="J129" s="21" t="s">
        <v>107</v>
      </c>
      <c r="K129" s="73">
        <v>5972400</v>
      </c>
      <c r="L129" s="21">
        <v>47.920608999999999</v>
      </c>
      <c r="M129" s="21">
        <v>106.93529100000001</v>
      </c>
      <c r="N129" s="24">
        <f t="shared" si="3"/>
        <v>0</v>
      </c>
      <c r="O129" s="24" t="str">
        <f>+IF(B129='1'!$D$15,IF(C129='1'!$D$16, '2'!D129,""),"")</f>
        <v/>
      </c>
      <c r="P129" s="70" t="s">
        <v>556</v>
      </c>
    </row>
    <row r="130" spans="1:16" x14ac:dyDescent="0.2">
      <c r="A130" s="72">
        <v>128</v>
      </c>
      <c r="B130" s="21" t="s">
        <v>12</v>
      </c>
      <c r="C130" s="72">
        <v>3</v>
      </c>
      <c r="D130" s="24" t="s">
        <v>331</v>
      </c>
      <c r="E130" s="21"/>
      <c r="F130" s="21" t="s">
        <v>332</v>
      </c>
      <c r="G130" s="21" t="s">
        <v>43</v>
      </c>
      <c r="H130" s="72">
        <v>3</v>
      </c>
      <c r="I130" s="72">
        <v>2017</v>
      </c>
      <c r="J130" s="21" t="s">
        <v>217</v>
      </c>
      <c r="K130" s="73">
        <v>6325200</v>
      </c>
      <c r="L130" s="21">
        <v>47.919753999999998</v>
      </c>
      <c r="M130" s="21">
        <v>106.939331</v>
      </c>
      <c r="N130" s="24">
        <f t="shared" si="3"/>
        <v>0</v>
      </c>
      <c r="O130" s="24" t="str">
        <f>+IF(B130='1'!$D$15,IF(C130='1'!$D$16, '2'!D130,""),"")</f>
        <v/>
      </c>
      <c r="P130" s="70" t="s">
        <v>557</v>
      </c>
    </row>
    <row r="131" spans="1:16" x14ac:dyDescent="0.2">
      <c r="A131" s="72">
        <v>129</v>
      </c>
      <c r="B131" s="21" t="s">
        <v>12</v>
      </c>
      <c r="C131" s="72">
        <v>4</v>
      </c>
      <c r="D131" s="24">
        <v>91</v>
      </c>
      <c r="E131" s="21"/>
      <c r="F131" s="21" t="s">
        <v>333</v>
      </c>
      <c r="G131" s="21" t="s">
        <v>43</v>
      </c>
      <c r="H131" s="72">
        <v>5</v>
      </c>
      <c r="I131" s="72">
        <v>2019</v>
      </c>
      <c r="J131" s="21" t="s">
        <v>217</v>
      </c>
      <c r="K131" s="73">
        <v>5900400</v>
      </c>
      <c r="L131" s="21">
        <v>47.918737999999998</v>
      </c>
      <c r="M131" s="21">
        <v>106.96312</v>
      </c>
      <c r="N131" s="24">
        <f t="shared" ref="N131:N159" si="4">+IF(O131="",0,N130+1)</f>
        <v>0</v>
      </c>
      <c r="O131" s="24" t="str">
        <f>+IF(B131='1'!$D$15,IF(C131='1'!$D$16, '2'!D131,""),"")</f>
        <v/>
      </c>
      <c r="P131" s="70" t="s">
        <v>558</v>
      </c>
    </row>
    <row r="132" spans="1:16" x14ac:dyDescent="0.2">
      <c r="A132" s="72">
        <v>130</v>
      </c>
      <c r="B132" s="21" t="s">
        <v>12</v>
      </c>
      <c r="C132" s="72">
        <v>7</v>
      </c>
      <c r="D132" s="24" t="s">
        <v>164</v>
      </c>
      <c r="E132" s="21"/>
      <c r="F132" s="21" t="s">
        <v>334</v>
      </c>
      <c r="G132" s="21" t="s">
        <v>43</v>
      </c>
      <c r="H132" s="72">
        <v>9</v>
      </c>
      <c r="I132" s="72">
        <v>2018</v>
      </c>
      <c r="J132" s="21" t="s">
        <v>217</v>
      </c>
      <c r="K132" s="73">
        <v>6004800</v>
      </c>
      <c r="L132" s="21">
        <v>47.919221</v>
      </c>
      <c r="M132" s="21">
        <v>106.943772</v>
      </c>
      <c r="N132" s="24">
        <f t="shared" si="4"/>
        <v>0</v>
      </c>
      <c r="O132" s="24" t="str">
        <f>+IF(B132='1'!$D$15,IF(C132='1'!$D$16, '2'!D132,""),"")</f>
        <v/>
      </c>
      <c r="P132" s="70" t="s">
        <v>559</v>
      </c>
    </row>
    <row r="133" spans="1:16" x14ac:dyDescent="0.2">
      <c r="A133" s="72">
        <v>131</v>
      </c>
      <c r="B133" s="21" t="s">
        <v>12</v>
      </c>
      <c r="C133" s="72">
        <v>7</v>
      </c>
      <c r="D133" s="24" t="s">
        <v>416</v>
      </c>
      <c r="E133" s="21">
        <v>13380</v>
      </c>
      <c r="F133" s="21" t="s">
        <v>417</v>
      </c>
      <c r="G133" s="21" t="s">
        <v>43</v>
      </c>
      <c r="H133" s="72">
        <v>7</v>
      </c>
      <c r="I133" s="72">
        <v>2006</v>
      </c>
      <c r="J133" s="21" t="s">
        <v>103</v>
      </c>
      <c r="K133" s="73">
        <v>5418000</v>
      </c>
      <c r="L133" s="21">
        <v>47.923789999999997</v>
      </c>
      <c r="M133" s="21">
        <v>106.93414</v>
      </c>
      <c r="N133" s="24">
        <f t="shared" si="4"/>
        <v>0</v>
      </c>
      <c r="O133" s="24" t="str">
        <f>+IF(B133='1'!$D$15,IF(C133='1'!$D$16, '2'!D133,""),"")</f>
        <v/>
      </c>
      <c r="P133" s="70" t="s">
        <v>560</v>
      </c>
    </row>
    <row r="134" spans="1:16" x14ac:dyDescent="0.2">
      <c r="A134" s="72">
        <v>132</v>
      </c>
      <c r="B134" s="21" t="s">
        <v>12</v>
      </c>
      <c r="C134" s="72">
        <v>15</v>
      </c>
      <c r="D134" s="24">
        <v>39</v>
      </c>
      <c r="E134" s="21">
        <v>13370</v>
      </c>
      <c r="F134" s="21" t="s">
        <v>335</v>
      </c>
      <c r="G134" s="21" t="s">
        <v>43</v>
      </c>
      <c r="H134" s="72">
        <v>10</v>
      </c>
      <c r="I134" s="72">
        <v>2012</v>
      </c>
      <c r="J134" s="21" t="s">
        <v>217</v>
      </c>
      <c r="K134" s="73">
        <v>5972400</v>
      </c>
      <c r="L134" s="21">
        <v>47.918266000000003</v>
      </c>
      <c r="M134" s="21">
        <v>106.936446</v>
      </c>
      <c r="N134" s="24">
        <f t="shared" si="4"/>
        <v>0</v>
      </c>
      <c r="O134" s="24" t="str">
        <f>+IF(B134='1'!$D$15,IF(C134='1'!$D$16, '2'!D134,""),"")</f>
        <v/>
      </c>
      <c r="P134" s="70" t="s">
        <v>561</v>
      </c>
    </row>
    <row r="135" spans="1:16" x14ac:dyDescent="0.2">
      <c r="A135" s="72">
        <v>133</v>
      </c>
      <c r="B135" s="21" t="s">
        <v>12</v>
      </c>
      <c r="C135" s="72">
        <v>15</v>
      </c>
      <c r="D135" s="24">
        <v>49</v>
      </c>
      <c r="E135" s="21"/>
      <c r="F135" s="21" t="s">
        <v>336</v>
      </c>
      <c r="G135" s="21" t="s">
        <v>43</v>
      </c>
      <c r="H135" s="72">
        <v>7</v>
      </c>
      <c r="I135" s="72">
        <v>2014</v>
      </c>
      <c r="J135" s="21" t="s">
        <v>217</v>
      </c>
      <c r="K135" s="73">
        <v>6325200</v>
      </c>
      <c r="L135" s="21">
        <v>47.918424999999999</v>
      </c>
      <c r="M135" s="21">
        <v>106.941732</v>
      </c>
      <c r="N135" s="24">
        <f t="shared" si="4"/>
        <v>0</v>
      </c>
      <c r="O135" s="24" t="str">
        <f>+IF(B135='1'!$D$15,IF(C135='1'!$D$16, '2'!D135,""),"")</f>
        <v/>
      </c>
      <c r="P135" s="70" t="s">
        <v>562</v>
      </c>
    </row>
    <row r="136" spans="1:16" x14ac:dyDescent="0.2">
      <c r="A136" s="72">
        <v>134</v>
      </c>
      <c r="B136" s="21" t="s">
        <v>12</v>
      </c>
      <c r="C136" s="72">
        <v>18</v>
      </c>
      <c r="D136" s="24" t="s">
        <v>98</v>
      </c>
      <c r="E136" s="21">
        <v>13370</v>
      </c>
      <c r="F136" s="21" t="s">
        <v>337</v>
      </c>
      <c r="G136" s="21" t="s">
        <v>43</v>
      </c>
      <c r="H136" s="72">
        <v>7</v>
      </c>
      <c r="I136" s="72">
        <v>2015</v>
      </c>
      <c r="J136" s="21" t="s">
        <v>338</v>
      </c>
      <c r="K136" s="73">
        <v>6116400</v>
      </c>
      <c r="L136" s="21">
        <v>47.912868000000003</v>
      </c>
      <c r="M136" s="21">
        <v>106.940916</v>
      </c>
      <c r="N136" s="24">
        <f t="shared" si="4"/>
        <v>0</v>
      </c>
      <c r="O136" s="24" t="str">
        <f>+IF(B136='1'!$D$15,IF(C136='1'!$D$16, '2'!D136,""),"")</f>
        <v/>
      </c>
      <c r="P136" s="70" t="s">
        <v>563</v>
      </c>
    </row>
    <row r="137" spans="1:16" x14ac:dyDescent="0.2">
      <c r="A137" s="72">
        <v>135</v>
      </c>
      <c r="B137" s="21" t="s">
        <v>12</v>
      </c>
      <c r="C137" s="72">
        <v>26</v>
      </c>
      <c r="D137" s="24">
        <v>202</v>
      </c>
      <c r="E137" s="21">
        <v>13312</v>
      </c>
      <c r="F137" s="21" t="s">
        <v>339</v>
      </c>
      <c r="G137" s="21" t="s">
        <v>43</v>
      </c>
      <c r="H137" s="72">
        <v>10</v>
      </c>
      <c r="I137" s="72">
        <v>2020</v>
      </c>
      <c r="J137" s="21" t="s">
        <v>117</v>
      </c>
      <c r="K137" s="73">
        <v>6055200</v>
      </c>
      <c r="L137" s="21">
        <v>47.904043000000001</v>
      </c>
      <c r="M137" s="21">
        <v>106.928989</v>
      </c>
      <c r="N137" s="24">
        <f t="shared" si="4"/>
        <v>0</v>
      </c>
      <c r="O137" s="24" t="str">
        <f>+IF(B137='1'!$D$15,IF(C137='1'!$D$16, '2'!D137,""),"")</f>
        <v/>
      </c>
      <c r="P137" s="70" t="s">
        <v>564</v>
      </c>
    </row>
    <row r="138" spans="1:16" x14ac:dyDescent="0.2">
      <c r="A138" s="72">
        <v>136</v>
      </c>
      <c r="B138" s="21" t="s">
        <v>12</v>
      </c>
      <c r="C138" s="72">
        <v>26</v>
      </c>
      <c r="D138" s="24" t="s">
        <v>341</v>
      </c>
      <c r="E138" s="21">
        <v>13312</v>
      </c>
      <c r="F138" s="21" t="s">
        <v>340</v>
      </c>
      <c r="G138" s="21" t="s">
        <v>43</v>
      </c>
      <c r="H138" s="72">
        <v>15</v>
      </c>
      <c r="I138" s="72">
        <v>2024</v>
      </c>
      <c r="J138" s="21" t="s">
        <v>119</v>
      </c>
      <c r="K138" s="74">
        <v>6000000</v>
      </c>
      <c r="L138" s="21">
        <v>47.904286999999997</v>
      </c>
      <c r="M138" s="21">
        <v>106.93439600000001</v>
      </c>
      <c r="N138" s="24">
        <f t="shared" si="4"/>
        <v>0</v>
      </c>
      <c r="O138" s="24" t="str">
        <f>+IF(B138='1'!$D$15,IF(C138='1'!$D$16, '2'!D138,""),"")</f>
        <v/>
      </c>
      <c r="P138" s="70" t="s">
        <v>565</v>
      </c>
    </row>
    <row r="139" spans="1:16" x14ac:dyDescent="0.2">
      <c r="A139" s="72">
        <v>137</v>
      </c>
      <c r="B139" s="21" t="s">
        <v>12</v>
      </c>
      <c r="C139" s="72">
        <v>26</v>
      </c>
      <c r="D139" s="24" t="s">
        <v>342</v>
      </c>
      <c r="E139" s="21">
        <v>13312</v>
      </c>
      <c r="F139" s="21" t="s">
        <v>343</v>
      </c>
      <c r="G139" s="21" t="s">
        <v>43</v>
      </c>
      <c r="H139" s="72">
        <v>12</v>
      </c>
      <c r="I139" s="72">
        <v>2014</v>
      </c>
      <c r="J139" s="21" t="s">
        <v>119</v>
      </c>
      <c r="K139" s="74">
        <v>4500000</v>
      </c>
      <c r="L139" s="21">
        <v>47.904578000000001</v>
      </c>
      <c r="M139" s="21">
        <v>106.93662500000001</v>
      </c>
      <c r="N139" s="24">
        <f t="shared" si="4"/>
        <v>0</v>
      </c>
      <c r="O139" s="24" t="str">
        <f>+IF(B139='1'!$D$15,IF(C139='1'!$D$16, '2'!D139,""),"")</f>
        <v/>
      </c>
      <c r="P139" s="70" t="s">
        <v>566</v>
      </c>
    </row>
    <row r="140" spans="1:16" x14ac:dyDescent="0.2">
      <c r="A140" s="72">
        <v>138</v>
      </c>
      <c r="B140" s="21" t="s">
        <v>12</v>
      </c>
      <c r="C140" s="72">
        <v>26</v>
      </c>
      <c r="D140" s="24">
        <v>710</v>
      </c>
      <c r="E140" s="21">
        <v>13312</v>
      </c>
      <c r="F140" s="21" t="s">
        <v>406</v>
      </c>
      <c r="G140" s="21" t="s">
        <v>43</v>
      </c>
      <c r="H140" s="72">
        <v>9</v>
      </c>
      <c r="I140" s="72">
        <v>2022</v>
      </c>
      <c r="J140" s="21" t="s">
        <v>118</v>
      </c>
      <c r="K140" s="74">
        <v>6500000</v>
      </c>
      <c r="L140" s="21">
        <v>47.904525</v>
      </c>
      <c r="M140" s="21">
        <v>106.939961</v>
      </c>
      <c r="N140" s="24">
        <f t="shared" si="4"/>
        <v>0</v>
      </c>
      <c r="O140" s="24" t="str">
        <f>+IF(B140='1'!$D$15,IF(C140='1'!$D$16, '2'!D140,""),"")</f>
        <v/>
      </c>
      <c r="P140" s="70" t="s">
        <v>567</v>
      </c>
    </row>
    <row r="141" spans="1:16" x14ac:dyDescent="0.2">
      <c r="A141" s="72">
        <v>139</v>
      </c>
      <c r="B141" s="21" t="s">
        <v>12</v>
      </c>
      <c r="C141" s="72">
        <v>26</v>
      </c>
      <c r="D141" s="24">
        <v>365</v>
      </c>
      <c r="E141" s="21">
        <v>13312</v>
      </c>
      <c r="F141" s="21" t="s">
        <v>344</v>
      </c>
      <c r="G141" s="21" t="s">
        <v>43</v>
      </c>
      <c r="H141" s="72">
        <v>9</v>
      </c>
      <c r="I141" s="72">
        <v>2015</v>
      </c>
      <c r="J141" s="21" t="s">
        <v>118</v>
      </c>
      <c r="K141" s="77">
        <v>6000000</v>
      </c>
      <c r="L141" s="21">
        <v>47.902434</v>
      </c>
      <c r="M141" s="21">
        <v>106.938676</v>
      </c>
      <c r="N141" s="24">
        <f t="shared" si="4"/>
        <v>0</v>
      </c>
      <c r="O141" s="24" t="str">
        <f>+IF(B141='1'!$D$15,IF(C141='1'!$D$16, '2'!D141,""),"")</f>
        <v/>
      </c>
      <c r="P141" s="70" t="s">
        <v>568</v>
      </c>
    </row>
    <row r="142" spans="1:16" x14ac:dyDescent="0.2">
      <c r="A142" s="72">
        <v>140</v>
      </c>
      <c r="B142" s="21" t="s">
        <v>12</v>
      </c>
      <c r="C142" s="72">
        <v>32</v>
      </c>
      <c r="D142" s="24" t="s">
        <v>113</v>
      </c>
      <c r="E142" s="21">
        <v>13292</v>
      </c>
      <c r="F142" s="21"/>
      <c r="G142" s="21" t="s">
        <v>43</v>
      </c>
      <c r="H142" s="72">
        <v>6</v>
      </c>
      <c r="I142" s="72">
        <v>2015</v>
      </c>
      <c r="J142" s="21" t="s">
        <v>345</v>
      </c>
      <c r="K142" s="73">
        <v>5900400</v>
      </c>
      <c r="L142" s="21">
        <v>47.924278000000001</v>
      </c>
      <c r="M142" s="21">
        <v>106.966992</v>
      </c>
      <c r="N142" s="24">
        <f t="shared" si="4"/>
        <v>0</v>
      </c>
      <c r="O142" s="24" t="str">
        <f>+IF(B142='1'!$D$15,IF(C142='1'!$D$16, '2'!D142,""),"")</f>
        <v/>
      </c>
      <c r="P142" s="70" t="s">
        <v>569</v>
      </c>
    </row>
    <row r="143" spans="1:16" x14ac:dyDescent="0.2">
      <c r="A143" s="72">
        <v>141</v>
      </c>
      <c r="B143" s="21" t="s">
        <v>12</v>
      </c>
      <c r="C143" s="72">
        <v>32</v>
      </c>
      <c r="D143" s="24" t="s">
        <v>180</v>
      </c>
      <c r="E143" s="21">
        <v>13292</v>
      </c>
      <c r="F143" s="21" t="s">
        <v>346</v>
      </c>
      <c r="G143" s="21" t="s">
        <v>43</v>
      </c>
      <c r="H143" s="72">
        <v>5</v>
      </c>
      <c r="I143" s="72">
        <v>2015</v>
      </c>
      <c r="J143" s="21" t="s">
        <v>345</v>
      </c>
      <c r="K143" s="73">
        <v>6000000</v>
      </c>
      <c r="L143" s="21">
        <v>47.924382000000001</v>
      </c>
      <c r="M143" s="21">
        <v>106.96753699999999</v>
      </c>
      <c r="N143" s="24">
        <f t="shared" si="4"/>
        <v>0</v>
      </c>
      <c r="O143" s="24" t="str">
        <f>+IF(B143='1'!$D$15,IF(C143='1'!$D$16, '2'!D143,""),"")</f>
        <v/>
      </c>
      <c r="P143" s="70" t="s">
        <v>570</v>
      </c>
    </row>
    <row r="144" spans="1:16" x14ac:dyDescent="0.2">
      <c r="A144" s="72">
        <v>143</v>
      </c>
      <c r="B144" s="21" t="s">
        <v>12</v>
      </c>
      <c r="C144" s="72">
        <v>43</v>
      </c>
      <c r="D144" s="24" t="s">
        <v>348</v>
      </c>
      <c r="E144" s="21">
        <v>13374</v>
      </c>
      <c r="F144" s="21" t="s">
        <v>347</v>
      </c>
      <c r="G144" s="21" t="s">
        <v>43</v>
      </c>
      <c r="H144" s="72">
        <v>16</v>
      </c>
      <c r="I144" s="72">
        <v>2020</v>
      </c>
      <c r="J144" s="21" t="s">
        <v>338</v>
      </c>
      <c r="K144" s="74">
        <v>6500000</v>
      </c>
      <c r="L144" s="21">
        <v>47.912559999999999</v>
      </c>
      <c r="M144" s="21">
        <v>106.93143600000001</v>
      </c>
      <c r="N144" s="24">
        <f>+IF(O144="",0,#REF!+1)</f>
        <v>0</v>
      </c>
      <c r="O144" s="24" t="str">
        <f>+IF(B144='1'!$D$15,IF(C144='1'!$D$16, '2'!D144,""),"")</f>
        <v/>
      </c>
      <c r="P144" s="70" t="s">
        <v>571</v>
      </c>
    </row>
    <row r="145" spans="1:16" x14ac:dyDescent="0.2">
      <c r="A145" s="72">
        <v>144</v>
      </c>
      <c r="B145" s="21" t="s">
        <v>12</v>
      </c>
      <c r="C145" s="72">
        <v>43</v>
      </c>
      <c r="D145" s="24" t="s">
        <v>349</v>
      </c>
      <c r="E145" s="21">
        <v>13374</v>
      </c>
      <c r="F145" s="21" t="s">
        <v>350</v>
      </c>
      <c r="G145" s="21" t="s">
        <v>43</v>
      </c>
      <c r="H145" s="72">
        <v>17</v>
      </c>
      <c r="I145" s="72">
        <v>2021</v>
      </c>
      <c r="J145" s="21" t="s">
        <v>338</v>
      </c>
      <c r="K145" s="74">
        <v>6500000</v>
      </c>
      <c r="L145" s="21">
        <v>47.912222</v>
      </c>
      <c r="M145" s="21">
        <v>106.931709</v>
      </c>
      <c r="N145" s="24">
        <f t="shared" si="4"/>
        <v>0</v>
      </c>
      <c r="O145" s="24" t="str">
        <f>+IF(B145='1'!$D$15,IF(C145='1'!$D$16, '2'!D145,""),"")</f>
        <v/>
      </c>
      <c r="P145" s="70" t="s">
        <v>572</v>
      </c>
    </row>
    <row r="146" spans="1:16" x14ac:dyDescent="0.2">
      <c r="A146" s="72">
        <v>146</v>
      </c>
      <c r="B146" s="21" t="s">
        <v>15</v>
      </c>
      <c r="C146" s="72">
        <v>1</v>
      </c>
      <c r="D146" s="24">
        <v>39</v>
      </c>
      <c r="E146" s="21">
        <v>17030</v>
      </c>
      <c r="F146" s="21" t="s">
        <v>351</v>
      </c>
      <c r="G146" s="21" t="s">
        <v>43</v>
      </c>
      <c r="H146" s="72">
        <v>12</v>
      </c>
      <c r="I146" s="72">
        <v>2022</v>
      </c>
      <c r="J146" s="21" t="s">
        <v>124</v>
      </c>
      <c r="K146" s="74">
        <v>7000000</v>
      </c>
      <c r="L146" s="21">
        <v>47.899436999999999</v>
      </c>
      <c r="M146" s="21">
        <v>106.90596499999999</v>
      </c>
      <c r="N146" s="24">
        <f>+IF(O146="",0,#REF!+1)</f>
        <v>0</v>
      </c>
      <c r="O146" s="24" t="str">
        <f>+IF(B146='1'!$D$15,IF(C146='1'!$D$16, '2'!D146,""),"")</f>
        <v/>
      </c>
      <c r="P146" s="70" t="s">
        <v>573</v>
      </c>
    </row>
    <row r="147" spans="1:16" x14ac:dyDescent="0.2">
      <c r="A147" s="72">
        <v>147</v>
      </c>
      <c r="B147" s="21" t="s">
        <v>15</v>
      </c>
      <c r="C147" s="72">
        <v>3</v>
      </c>
      <c r="D147" s="24">
        <v>5</v>
      </c>
      <c r="E147" s="21"/>
      <c r="F147" s="21" t="s">
        <v>352</v>
      </c>
      <c r="G147" s="21" t="s">
        <v>43</v>
      </c>
      <c r="H147" s="72">
        <v>12</v>
      </c>
      <c r="I147" s="72">
        <v>2021</v>
      </c>
      <c r="J147" s="21" t="s">
        <v>353</v>
      </c>
      <c r="K147" s="74">
        <v>5100000</v>
      </c>
      <c r="L147" s="21">
        <v>47.899861000000001</v>
      </c>
      <c r="M147" s="21">
        <v>106.893642</v>
      </c>
      <c r="N147" s="24">
        <f t="shared" si="4"/>
        <v>0</v>
      </c>
      <c r="O147" s="24" t="str">
        <f>+IF(B147='1'!$D$15,IF(C147='1'!$D$16, '2'!D147,""),"")</f>
        <v/>
      </c>
      <c r="P147" s="70" t="s">
        <v>574</v>
      </c>
    </row>
    <row r="148" spans="1:16" x14ac:dyDescent="0.2">
      <c r="A148" s="72">
        <v>148</v>
      </c>
      <c r="B148" s="21" t="s">
        <v>15</v>
      </c>
      <c r="C148" s="72">
        <v>3</v>
      </c>
      <c r="D148" s="24">
        <v>8</v>
      </c>
      <c r="E148" s="21"/>
      <c r="F148" s="21" t="s">
        <v>354</v>
      </c>
      <c r="G148" s="21" t="s">
        <v>43</v>
      </c>
      <c r="H148" s="72">
        <v>15</v>
      </c>
      <c r="I148" s="72"/>
      <c r="J148" s="21" t="s">
        <v>353</v>
      </c>
      <c r="K148" s="74">
        <v>5100000</v>
      </c>
      <c r="L148" s="21">
        <v>47.900751</v>
      </c>
      <c r="M148" s="21">
        <v>106.89275000000001</v>
      </c>
      <c r="N148" s="24">
        <f t="shared" si="4"/>
        <v>0</v>
      </c>
      <c r="O148" s="24" t="str">
        <f>+IF(B148='1'!$D$15,IF(C148='1'!$D$16, '2'!D148,""),"")</f>
        <v/>
      </c>
      <c r="P148" s="70" t="s">
        <v>575</v>
      </c>
    </row>
    <row r="149" spans="1:16" x14ac:dyDescent="0.2">
      <c r="A149" s="72">
        <v>149</v>
      </c>
      <c r="B149" s="21" t="s">
        <v>15</v>
      </c>
      <c r="C149" s="72">
        <v>3</v>
      </c>
      <c r="D149" s="24">
        <v>10</v>
      </c>
      <c r="E149" s="21"/>
      <c r="F149" s="21" t="s">
        <v>355</v>
      </c>
      <c r="G149" s="21" t="s">
        <v>43</v>
      </c>
      <c r="H149" s="72">
        <v>7</v>
      </c>
      <c r="I149" s="72">
        <v>2019</v>
      </c>
      <c r="J149" s="21" t="s">
        <v>353</v>
      </c>
      <c r="K149" s="74">
        <v>5100000</v>
      </c>
      <c r="L149" s="21">
        <v>47.900990999999998</v>
      </c>
      <c r="M149" s="21">
        <v>106.89213100000001</v>
      </c>
      <c r="N149" s="24">
        <f t="shared" si="4"/>
        <v>0</v>
      </c>
      <c r="O149" s="24" t="str">
        <f>+IF(B149='1'!$D$15,IF(C149='1'!$D$16, '2'!D149,""),"")</f>
        <v/>
      </c>
      <c r="P149" s="70" t="s">
        <v>576</v>
      </c>
    </row>
    <row r="150" spans="1:16" x14ac:dyDescent="0.2">
      <c r="A150" s="72">
        <v>151</v>
      </c>
      <c r="B150" s="21" t="s">
        <v>15</v>
      </c>
      <c r="C150" s="72">
        <v>4</v>
      </c>
      <c r="D150" s="24" t="s">
        <v>414</v>
      </c>
      <c r="E150" s="21">
        <v>17110</v>
      </c>
      <c r="F150" s="21" t="s">
        <v>415</v>
      </c>
      <c r="G150" s="21" t="s">
        <v>43</v>
      </c>
      <c r="H150" s="72">
        <v>5</v>
      </c>
      <c r="I150" s="72">
        <v>2020</v>
      </c>
      <c r="J150" s="21" t="s">
        <v>130</v>
      </c>
      <c r="K150" s="74">
        <v>4200000</v>
      </c>
      <c r="L150" s="21">
        <v>47.880172999999999</v>
      </c>
      <c r="M150" s="21">
        <v>106.855396</v>
      </c>
      <c r="N150" s="24">
        <f>+IF(O150="",0,#REF!+1)</f>
        <v>0</v>
      </c>
      <c r="O150" s="24" t="str">
        <f>+IF(B150='1'!$D$15,IF(C150='1'!$D$16, '2'!D150,""),"")</f>
        <v/>
      </c>
      <c r="P150" s="70" t="s">
        <v>577</v>
      </c>
    </row>
    <row r="151" spans="1:16" x14ac:dyDescent="0.2">
      <c r="A151" s="72">
        <v>152</v>
      </c>
      <c r="B151" s="21" t="s">
        <v>15</v>
      </c>
      <c r="C151" s="72">
        <v>5</v>
      </c>
      <c r="D151" s="24" t="s">
        <v>356</v>
      </c>
      <c r="E151" s="21">
        <v>17110</v>
      </c>
      <c r="F151" s="70" t="s">
        <v>357</v>
      </c>
      <c r="G151" s="21" t="s">
        <v>43</v>
      </c>
      <c r="H151" s="72">
        <v>7</v>
      </c>
      <c r="I151" s="72">
        <v>2024</v>
      </c>
      <c r="J151" s="21" t="s">
        <v>130</v>
      </c>
      <c r="K151" s="74">
        <v>4100000</v>
      </c>
      <c r="L151" s="21">
        <v>47.869534000000002</v>
      </c>
      <c r="M151" s="21">
        <v>106.82304600000001</v>
      </c>
      <c r="N151" s="24">
        <f t="shared" si="4"/>
        <v>0</v>
      </c>
      <c r="O151" s="24" t="str">
        <f>+IF(B151='1'!$D$15,IF(C151='1'!$D$16, '2'!D151,""),"")</f>
        <v/>
      </c>
      <c r="P151" s="70" t="s">
        <v>578</v>
      </c>
    </row>
    <row r="152" spans="1:16" x14ac:dyDescent="0.2">
      <c r="A152" s="72">
        <v>153</v>
      </c>
      <c r="B152" s="21" t="s">
        <v>15</v>
      </c>
      <c r="C152" s="72">
        <v>5</v>
      </c>
      <c r="D152" s="24">
        <v>927</v>
      </c>
      <c r="E152" s="21">
        <v>17110</v>
      </c>
      <c r="F152" s="21" t="s">
        <v>358</v>
      </c>
      <c r="G152" s="21" t="s">
        <v>43</v>
      </c>
      <c r="H152" s="72">
        <v>2</v>
      </c>
      <c r="I152" s="72">
        <v>2021</v>
      </c>
      <c r="J152" s="21" t="s">
        <v>130</v>
      </c>
      <c r="K152" s="74">
        <v>3900000</v>
      </c>
      <c r="L152" s="21">
        <v>47.869287</v>
      </c>
      <c r="M152" s="21">
        <v>106.821619</v>
      </c>
      <c r="N152" s="24">
        <f t="shared" si="4"/>
        <v>0</v>
      </c>
      <c r="O152" s="24" t="str">
        <f>+IF(B152='1'!$D$15,IF(C152='1'!$D$16, '2'!D152,""),"")</f>
        <v/>
      </c>
      <c r="P152" s="70" t="s">
        <v>579</v>
      </c>
    </row>
    <row r="153" spans="1:16" x14ac:dyDescent="0.2">
      <c r="A153" s="72">
        <v>154</v>
      </c>
      <c r="B153" s="21" t="s">
        <v>15</v>
      </c>
      <c r="C153" s="72">
        <v>11</v>
      </c>
      <c r="D153" s="24">
        <v>14</v>
      </c>
      <c r="E153" s="21">
        <v>17023</v>
      </c>
      <c r="F153" s="21" t="s">
        <v>359</v>
      </c>
      <c r="G153" s="21" t="s">
        <v>43</v>
      </c>
      <c r="H153" s="72">
        <v>7</v>
      </c>
      <c r="I153" s="72">
        <v>2013</v>
      </c>
      <c r="J153" s="21" t="s">
        <v>132</v>
      </c>
      <c r="K153" s="74">
        <v>7500000</v>
      </c>
      <c r="L153" s="21">
        <v>47.887286000000003</v>
      </c>
      <c r="M153" s="21">
        <v>106.916147</v>
      </c>
      <c r="N153" s="24">
        <f t="shared" si="4"/>
        <v>0</v>
      </c>
      <c r="O153" s="24" t="str">
        <f>+IF(B153='1'!$D$15,IF(C153='1'!$D$16, '2'!D153,""),"")</f>
        <v/>
      </c>
      <c r="P153" s="70" t="s">
        <v>580</v>
      </c>
    </row>
    <row r="154" spans="1:16" x14ac:dyDescent="0.2">
      <c r="A154" s="72">
        <v>155</v>
      </c>
      <c r="B154" s="21" t="s">
        <v>15</v>
      </c>
      <c r="C154" s="72">
        <v>15</v>
      </c>
      <c r="D154" s="24" t="s">
        <v>360</v>
      </c>
      <c r="E154" s="21">
        <v>17011</v>
      </c>
      <c r="F154" s="21" t="s">
        <v>361</v>
      </c>
      <c r="G154" s="21" t="s">
        <v>43</v>
      </c>
      <c r="H154" s="72">
        <v>20</v>
      </c>
      <c r="I154" s="72">
        <v>2021</v>
      </c>
      <c r="J154" s="21" t="s">
        <v>124</v>
      </c>
      <c r="K154" s="74">
        <f>9500000*0.9</f>
        <v>8550000</v>
      </c>
      <c r="L154" s="21">
        <v>47.900570999999999</v>
      </c>
      <c r="M154" s="21">
        <v>106.910276</v>
      </c>
      <c r="N154" s="24">
        <f t="shared" si="4"/>
        <v>0</v>
      </c>
      <c r="O154" s="24" t="str">
        <f>+IF(B154='1'!$D$15,IF(C154='1'!$D$16, '2'!D154,""),"")</f>
        <v/>
      </c>
      <c r="P154" s="70" t="s">
        <v>581</v>
      </c>
    </row>
    <row r="155" spans="1:16" x14ac:dyDescent="0.2">
      <c r="A155" s="72">
        <v>156</v>
      </c>
      <c r="B155" s="21" t="s">
        <v>15</v>
      </c>
      <c r="C155" s="72">
        <v>15</v>
      </c>
      <c r="D155" s="24">
        <v>6</v>
      </c>
      <c r="E155" s="21">
        <v>17010</v>
      </c>
      <c r="F155" s="21" t="s">
        <v>362</v>
      </c>
      <c r="G155" s="21" t="s">
        <v>43</v>
      </c>
      <c r="H155" s="72">
        <v>24</v>
      </c>
      <c r="I155" s="72">
        <v>2017</v>
      </c>
      <c r="J155" s="21" t="s">
        <v>124</v>
      </c>
      <c r="K155" s="74">
        <v>7500000</v>
      </c>
      <c r="L155" s="21">
        <v>47.903742000000001</v>
      </c>
      <c r="M155" s="21">
        <v>106.91204399999999</v>
      </c>
      <c r="N155" s="24">
        <f t="shared" si="4"/>
        <v>0</v>
      </c>
      <c r="O155" s="24" t="str">
        <f>+IF(B155='1'!$D$15,IF(C155='1'!$D$16, '2'!D155,""),"")</f>
        <v/>
      </c>
      <c r="P155" s="70" t="s">
        <v>582</v>
      </c>
    </row>
    <row r="156" spans="1:16" x14ac:dyDescent="0.2">
      <c r="A156" s="72">
        <v>157</v>
      </c>
      <c r="B156" s="21" t="s">
        <v>15</v>
      </c>
      <c r="C156" s="72">
        <v>15</v>
      </c>
      <c r="D156" s="24" t="s">
        <v>140</v>
      </c>
      <c r="E156" s="21">
        <v>17011</v>
      </c>
      <c r="F156" s="21" t="s">
        <v>363</v>
      </c>
      <c r="G156" s="21" t="s">
        <v>43</v>
      </c>
      <c r="H156" s="72">
        <v>21</v>
      </c>
      <c r="I156" s="72">
        <v>2024</v>
      </c>
      <c r="J156" s="21" t="s">
        <v>133</v>
      </c>
      <c r="K156" s="74">
        <v>8000000</v>
      </c>
      <c r="L156" s="21">
        <v>47.903643000000002</v>
      </c>
      <c r="M156" s="21">
        <v>106.91652499999999</v>
      </c>
      <c r="N156" s="24">
        <f t="shared" si="4"/>
        <v>0</v>
      </c>
      <c r="O156" s="24" t="str">
        <f>+IF(B156='1'!$D$15,IF(C156='1'!$D$16, '2'!D156,""),"")</f>
        <v/>
      </c>
      <c r="P156" s="70" t="s">
        <v>583</v>
      </c>
    </row>
    <row r="157" spans="1:16" x14ac:dyDescent="0.2">
      <c r="A157" s="72">
        <v>158</v>
      </c>
      <c r="B157" s="21" t="s">
        <v>15</v>
      </c>
      <c r="C157" s="72">
        <v>15</v>
      </c>
      <c r="D157" s="24" t="s">
        <v>364</v>
      </c>
      <c r="E157" s="21">
        <v>17011</v>
      </c>
      <c r="F157" s="21" t="s">
        <v>363</v>
      </c>
      <c r="G157" s="21" t="s">
        <v>43</v>
      </c>
      <c r="H157" s="72">
        <v>4</v>
      </c>
      <c r="I157" s="72">
        <v>2024</v>
      </c>
      <c r="J157" s="21" t="s">
        <v>133</v>
      </c>
      <c r="K157" s="74">
        <v>8000000</v>
      </c>
      <c r="L157" s="21">
        <v>47.903716000000003</v>
      </c>
      <c r="M157" s="21">
        <v>106.917012</v>
      </c>
      <c r="N157" s="24">
        <f t="shared" si="4"/>
        <v>0</v>
      </c>
      <c r="O157" s="24" t="str">
        <f>+IF(B157='1'!$D$15,IF(C157='1'!$D$16, '2'!D157,""),"")</f>
        <v/>
      </c>
      <c r="P157" s="70" t="s">
        <v>584</v>
      </c>
    </row>
    <row r="158" spans="1:16" x14ac:dyDescent="0.2">
      <c r="A158" s="72">
        <v>159</v>
      </c>
      <c r="B158" s="21" t="s">
        <v>15</v>
      </c>
      <c r="C158" s="72">
        <v>15</v>
      </c>
      <c r="D158" s="24">
        <v>28</v>
      </c>
      <c r="E158" s="21">
        <v>17010</v>
      </c>
      <c r="F158" s="21" t="s">
        <v>365</v>
      </c>
      <c r="G158" s="21" t="s">
        <v>43</v>
      </c>
      <c r="H158" s="72">
        <v>13</v>
      </c>
      <c r="I158" s="72">
        <v>2015</v>
      </c>
      <c r="J158" s="21" t="s">
        <v>133</v>
      </c>
      <c r="K158" s="78">
        <v>7000000</v>
      </c>
      <c r="L158" s="21">
        <v>47.904679000000002</v>
      </c>
      <c r="M158" s="21">
        <v>106.919568</v>
      </c>
      <c r="N158" s="24">
        <f t="shared" si="4"/>
        <v>0</v>
      </c>
      <c r="O158" s="24" t="str">
        <f>+IF(B158='1'!$D$15,IF(C158='1'!$D$16, '2'!D158,""),"")</f>
        <v/>
      </c>
      <c r="P158" s="70" t="s">
        <v>585</v>
      </c>
    </row>
    <row r="159" spans="1:16" x14ac:dyDescent="0.2">
      <c r="A159" s="72">
        <v>160</v>
      </c>
      <c r="B159" s="21" t="s">
        <v>15</v>
      </c>
      <c r="C159" s="72">
        <v>15</v>
      </c>
      <c r="D159" s="24">
        <v>109</v>
      </c>
      <c r="E159" s="21">
        <v>17011</v>
      </c>
      <c r="F159" s="21" t="s">
        <v>421</v>
      </c>
      <c r="G159" s="21" t="s">
        <v>43</v>
      </c>
      <c r="H159" s="72">
        <v>10</v>
      </c>
      <c r="I159" s="72">
        <v>2021</v>
      </c>
      <c r="J159" s="21" t="s">
        <v>133</v>
      </c>
      <c r="K159" s="74">
        <v>5400000</v>
      </c>
      <c r="L159" s="21">
        <v>47.902897000000003</v>
      </c>
      <c r="M159" s="21">
        <v>106.92442800000001</v>
      </c>
      <c r="N159" s="24">
        <f t="shared" si="4"/>
        <v>0</v>
      </c>
      <c r="O159" s="24" t="str">
        <f>+IF(B159='1'!$D$15,IF(C159='1'!$D$16, '2'!D159,""),"")</f>
        <v/>
      </c>
      <c r="P159" s="70" t="s">
        <v>586</v>
      </c>
    </row>
    <row r="160" spans="1:16" x14ac:dyDescent="0.2">
      <c r="A160" s="72">
        <v>161</v>
      </c>
      <c r="B160" s="21" t="s">
        <v>15</v>
      </c>
      <c r="C160" s="72">
        <v>17</v>
      </c>
      <c r="D160" s="24" t="s">
        <v>212</v>
      </c>
      <c r="E160" s="21">
        <v>17012</v>
      </c>
      <c r="F160" s="21" t="s">
        <v>205</v>
      </c>
      <c r="G160" s="21" t="s">
        <v>43</v>
      </c>
      <c r="H160" s="72">
        <v>2</v>
      </c>
      <c r="I160" s="72">
        <v>2024</v>
      </c>
      <c r="J160" s="21" t="s">
        <v>366</v>
      </c>
      <c r="K160" s="74">
        <v>8500000</v>
      </c>
      <c r="L160" s="21">
        <v>47.892021999999997</v>
      </c>
      <c r="M160" s="21">
        <v>106.924094</v>
      </c>
      <c r="N160" s="24">
        <f t="shared" ref="N160:N193" si="5">+IF(O160="",0,N159+1)</f>
        <v>0</v>
      </c>
      <c r="O160" s="24" t="str">
        <f>+IF(B160='1'!$D$15,IF(C160='1'!$D$16, '2'!D160,""),"")</f>
        <v/>
      </c>
      <c r="P160" s="70" t="s">
        <v>587</v>
      </c>
    </row>
    <row r="161" spans="1:16" x14ac:dyDescent="0.2">
      <c r="A161" s="72">
        <v>162</v>
      </c>
      <c r="B161" s="21" t="s">
        <v>15</v>
      </c>
      <c r="C161" s="72">
        <v>17</v>
      </c>
      <c r="D161" s="24" t="s">
        <v>135</v>
      </c>
      <c r="E161" s="21">
        <v>17012</v>
      </c>
      <c r="F161" s="21" t="s">
        <v>205</v>
      </c>
      <c r="G161" s="21" t="s">
        <v>43</v>
      </c>
      <c r="H161" s="72">
        <v>23</v>
      </c>
      <c r="I161" s="72">
        <v>2017</v>
      </c>
      <c r="J161" s="21" t="s">
        <v>366</v>
      </c>
      <c r="K161" s="74">
        <v>8500000</v>
      </c>
      <c r="L161" s="21">
        <v>47.892021999999997</v>
      </c>
      <c r="M161" s="21">
        <v>106.924094</v>
      </c>
      <c r="N161" s="24">
        <f t="shared" si="5"/>
        <v>0</v>
      </c>
      <c r="O161" s="24" t="str">
        <f>+IF(B161='1'!$D$15,IF(C161='1'!$D$16, '2'!D161,""),"")</f>
        <v/>
      </c>
      <c r="P161" s="70" t="s">
        <v>587</v>
      </c>
    </row>
    <row r="162" spans="1:16" x14ac:dyDescent="0.2">
      <c r="A162" s="72">
        <v>163</v>
      </c>
      <c r="B162" s="21" t="s">
        <v>15</v>
      </c>
      <c r="C162" s="72">
        <v>18</v>
      </c>
      <c r="D162" s="24" t="s">
        <v>409</v>
      </c>
      <c r="E162" s="21">
        <v>17013</v>
      </c>
      <c r="F162" s="21" t="s">
        <v>410</v>
      </c>
      <c r="G162" s="21" t="s">
        <v>43</v>
      </c>
      <c r="H162" s="72">
        <v>5</v>
      </c>
      <c r="I162" s="72">
        <v>2019</v>
      </c>
      <c r="J162" s="21" t="s">
        <v>411</v>
      </c>
      <c r="K162" s="74">
        <v>6500000</v>
      </c>
      <c r="L162" s="21">
        <v>47.898909000000003</v>
      </c>
      <c r="M162" s="21">
        <v>106.93131200000001</v>
      </c>
      <c r="N162" s="24">
        <f t="shared" si="5"/>
        <v>0</v>
      </c>
      <c r="O162" s="24" t="str">
        <f>+IF(B162='1'!$D$15,IF(C162='1'!$D$16, '2'!D162,""),"")</f>
        <v/>
      </c>
      <c r="P162" s="70" t="s">
        <v>588</v>
      </c>
    </row>
    <row r="163" spans="1:16" x14ac:dyDescent="0.2">
      <c r="A163" s="72">
        <v>164</v>
      </c>
      <c r="B163" s="21" t="s">
        <v>15</v>
      </c>
      <c r="C163" s="72">
        <v>18</v>
      </c>
      <c r="D163" s="24">
        <v>101</v>
      </c>
      <c r="E163" s="21">
        <v>17013</v>
      </c>
      <c r="F163" s="21" t="s">
        <v>367</v>
      </c>
      <c r="G163" s="21" t="s">
        <v>43</v>
      </c>
      <c r="H163" s="72">
        <v>12</v>
      </c>
      <c r="I163" s="72">
        <v>2013</v>
      </c>
      <c r="J163" s="21" t="s">
        <v>131</v>
      </c>
      <c r="K163" s="74">
        <v>8000000</v>
      </c>
      <c r="L163" s="21">
        <v>47.898898000000003</v>
      </c>
      <c r="M163" s="21">
        <v>106.90955700000001</v>
      </c>
      <c r="N163" s="24">
        <f t="shared" si="5"/>
        <v>0</v>
      </c>
      <c r="O163" s="24" t="str">
        <f>+IF(B163='1'!$D$15,IF(C163='1'!$D$16, '2'!D163,""),"")</f>
        <v/>
      </c>
      <c r="P163" s="70" t="s">
        <v>589</v>
      </c>
    </row>
    <row r="164" spans="1:16" x14ac:dyDescent="0.2">
      <c r="A164" s="72">
        <v>165</v>
      </c>
      <c r="B164" s="21" t="s">
        <v>15</v>
      </c>
      <c r="C164" s="72">
        <v>18</v>
      </c>
      <c r="D164" s="24">
        <v>202</v>
      </c>
      <c r="E164" s="21">
        <v>17013</v>
      </c>
      <c r="F164" s="21" t="s">
        <v>624</v>
      </c>
      <c r="G164" s="21" t="s">
        <v>43</v>
      </c>
      <c r="H164" s="72">
        <v>16</v>
      </c>
      <c r="I164" s="72">
        <v>2013</v>
      </c>
      <c r="J164" s="21" t="s">
        <v>131</v>
      </c>
      <c r="K164" s="74">
        <v>8000000</v>
      </c>
      <c r="L164" s="21">
        <v>47.897565999999998</v>
      </c>
      <c r="M164" s="21">
        <v>106.908993</v>
      </c>
      <c r="N164" s="24">
        <f t="shared" si="5"/>
        <v>0</v>
      </c>
      <c r="O164" s="24" t="str">
        <f>+IF(B164='1'!$D$15,IF(C164='1'!$D$16, '2'!D164,""),"")</f>
        <v/>
      </c>
      <c r="P164" s="70" t="s">
        <v>590</v>
      </c>
    </row>
    <row r="165" spans="1:16" x14ac:dyDescent="0.2">
      <c r="A165" s="72">
        <v>166</v>
      </c>
      <c r="B165" s="21" t="s">
        <v>15</v>
      </c>
      <c r="C165" s="72">
        <v>18</v>
      </c>
      <c r="D165" s="24">
        <v>203</v>
      </c>
      <c r="E165" s="21">
        <v>17013</v>
      </c>
      <c r="F165" s="21" t="s">
        <v>368</v>
      </c>
      <c r="G165" s="21" t="s">
        <v>43</v>
      </c>
      <c r="H165" s="72">
        <v>4</v>
      </c>
      <c r="I165" s="72">
        <v>2015</v>
      </c>
      <c r="J165" s="21" t="s">
        <v>131</v>
      </c>
      <c r="K165" s="74">
        <v>8000000</v>
      </c>
      <c r="L165" s="21">
        <v>47.897153000000003</v>
      </c>
      <c r="M165" s="21">
        <v>106.90882499999999</v>
      </c>
      <c r="N165" s="24">
        <f t="shared" si="5"/>
        <v>0</v>
      </c>
      <c r="O165" s="24" t="str">
        <f>+IF(B165='1'!$D$15,IF(C165='1'!$D$16, '2'!D165,""),"")</f>
        <v/>
      </c>
      <c r="P165" s="70" t="s">
        <v>591</v>
      </c>
    </row>
    <row r="166" spans="1:16" x14ac:dyDescent="0.2">
      <c r="A166" s="72">
        <v>167</v>
      </c>
      <c r="B166" s="21" t="s">
        <v>15</v>
      </c>
      <c r="C166" s="72">
        <v>18</v>
      </c>
      <c r="D166" s="24" t="s">
        <v>370</v>
      </c>
      <c r="E166" s="21">
        <v>17013</v>
      </c>
      <c r="F166" s="21" t="s">
        <v>369</v>
      </c>
      <c r="G166" s="21" t="s">
        <v>43</v>
      </c>
      <c r="H166" s="72">
        <v>9</v>
      </c>
      <c r="I166" s="72">
        <v>2024</v>
      </c>
      <c r="J166" s="21" t="s">
        <v>134</v>
      </c>
      <c r="K166" s="74">
        <v>7000000</v>
      </c>
      <c r="L166" s="21">
        <v>47.896616999999999</v>
      </c>
      <c r="M166" s="21">
        <v>106.909103</v>
      </c>
      <c r="N166" s="24">
        <f t="shared" si="5"/>
        <v>0</v>
      </c>
      <c r="O166" s="24" t="str">
        <f>+IF(B166='1'!$D$15,IF(C166='1'!$D$16, '2'!D166,""),"")</f>
        <v/>
      </c>
      <c r="P166" s="70" t="s">
        <v>592</v>
      </c>
    </row>
    <row r="167" spans="1:16" x14ac:dyDescent="0.2">
      <c r="A167" s="72">
        <v>168</v>
      </c>
      <c r="B167" s="21" t="s">
        <v>15</v>
      </c>
      <c r="C167" s="72">
        <v>18</v>
      </c>
      <c r="D167" s="24" t="s">
        <v>99</v>
      </c>
      <c r="E167" s="21">
        <v>17013</v>
      </c>
      <c r="F167" s="21" t="s">
        <v>371</v>
      </c>
      <c r="G167" s="21" t="s">
        <v>43</v>
      </c>
      <c r="H167" s="72">
        <v>12</v>
      </c>
      <c r="I167" s="72">
        <v>2019</v>
      </c>
      <c r="J167" s="21" t="s">
        <v>134</v>
      </c>
      <c r="K167" s="74">
        <v>6000000</v>
      </c>
      <c r="L167" s="21">
        <v>47.896559000000003</v>
      </c>
      <c r="M167" s="21">
        <v>106.91114</v>
      </c>
      <c r="N167" s="24">
        <f t="shared" si="5"/>
        <v>0</v>
      </c>
      <c r="O167" s="24" t="str">
        <f>+IF(B167='1'!$D$15,IF(C167='1'!$D$16, '2'!D167,""),"")</f>
        <v/>
      </c>
      <c r="P167" s="70" t="s">
        <v>593</v>
      </c>
    </row>
    <row r="168" spans="1:16" x14ac:dyDescent="0.2">
      <c r="A168" s="72">
        <v>169</v>
      </c>
      <c r="B168" s="21" t="s">
        <v>15</v>
      </c>
      <c r="C168" s="72">
        <v>18</v>
      </c>
      <c r="D168" s="24">
        <v>22</v>
      </c>
      <c r="E168" s="21">
        <v>17013</v>
      </c>
      <c r="F168" s="21" t="s">
        <v>625</v>
      </c>
      <c r="G168" s="21" t="s">
        <v>43</v>
      </c>
      <c r="H168" s="72">
        <v>9</v>
      </c>
      <c r="I168" s="72">
        <v>2012</v>
      </c>
      <c r="J168" s="21" t="s">
        <v>117</v>
      </c>
      <c r="K168" s="78">
        <v>6500000</v>
      </c>
      <c r="L168" s="21">
        <v>47.897897999999998</v>
      </c>
      <c r="M168" s="21">
        <v>106.92394400000001</v>
      </c>
      <c r="N168" s="24">
        <f t="shared" si="5"/>
        <v>0</v>
      </c>
      <c r="O168" s="24" t="str">
        <f>+IF(B168='1'!$D$15,IF(C168='1'!$D$16, '2'!D168,""),"")</f>
        <v/>
      </c>
      <c r="P168" s="70" t="s">
        <v>594</v>
      </c>
    </row>
    <row r="169" spans="1:16" x14ac:dyDescent="0.2">
      <c r="A169" s="72">
        <v>170</v>
      </c>
      <c r="B169" s="21" t="s">
        <v>15</v>
      </c>
      <c r="C169" s="72">
        <v>19</v>
      </c>
      <c r="D169" s="24" t="s">
        <v>373</v>
      </c>
      <c r="E169" s="21">
        <v>17042</v>
      </c>
      <c r="F169" s="21" t="s">
        <v>372</v>
      </c>
      <c r="G169" s="21" t="s">
        <v>43</v>
      </c>
      <c r="H169" s="72">
        <v>16</v>
      </c>
      <c r="I169" s="72">
        <v>2023</v>
      </c>
      <c r="J169" s="21" t="s">
        <v>374</v>
      </c>
      <c r="K169" s="74">
        <v>5500000</v>
      </c>
      <c r="L169" s="21">
        <v>47.898584999999997</v>
      </c>
      <c r="M169" s="21">
        <v>106.89656100000001</v>
      </c>
      <c r="N169" s="24">
        <f t="shared" si="5"/>
        <v>0</v>
      </c>
      <c r="O169" s="24" t="str">
        <f>+IF(B169='1'!$D$15,IF(C169='1'!$D$16, '2'!D169,""),"")</f>
        <v/>
      </c>
      <c r="P169" s="70" t="s">
        <v>595</v>
      </c>
    </row>
    <row r="170" spans="1:16" x14ac:dyDescent="0.2">
      <c r="A170" s="72">
        <v>171</v>
      </c>
      <c r="B170" s="21" t="s">
        <v>15</v>
      </c>
      <c r="C170" s="72">
        <v>19</v>
      </c>
      <c r="D170" s="24" t="s">
        <v>100</v>
      </c>
      <c r="E170" s="21">
        <v>17042</v>
      </c>
      <c r="F170" s="21" t="s">
        <v>372</v>
      </c>
      <c r="G170" s="21" t="s">
        <v>43</v>
      </c>
      <c r="H170" s="72">
        <v>16</v>
      </c>
      <c r="I170" s="72">
        <v>2023</v>
      </c>
      <c r="J170" s="21" t="s">
        <v>374</v>
      </c>
      <c r="K170" s="74">
        <v>5500000</v>
      </c>
      <c r="L170" s="21">
        <v>47.898589000000001</v>
      </c>
      <c r="M170" s="21">
        <v>106.896936</v>
      </c>
      <c r="N170" s="24">
        <f t="shared" si="5"/>
        <v>0</v>
      </c>
      <c r="O170" s="24" t="str">
        <f>+IF(B170='1'!$D$15,IF(C170='1'!$D$16, '2'!D170,""),"")</f>
        <v/>
      </c>
      <c r="P170" s="70" t="s">
        <v>596</v>
      </c>
    </row>
    <row r="171" spans="1:16" x14ac:dyDescent="0.2">
      <c r="A171" s="72">
        <v>172</v>
      </c>
      <c r="B171" s="21" t="s">
        <v>15</v>
      </c>
      <c r="C171" s="72">
        <v>20</v>
      </c>
      <c r="D171" s="24">
        <v>6</v>
      </c>
      <c r="E171" s="21">
        <v>17042</v>
      </c>
      <c r="F171" s="21" t="s">
        <v>375</v>
      </c>
      <c r="G171" s="21" t="s">
        <v>43</v>
      </c>
      <c r="H171" s="72">
        <v>16</v>
      </c>
      <c r="I171" s="72">
        <v>2014</v>
      </c>
      <c r="J171" s="21" t="s">
        <v>128</v>
      </c>
      <c r="K171" s="74">
        <v>5000000</v>
      </c>
      <c r="L171" s="21">
        <v>47.898564999999998</v>
      </c>
      <c r="M171" s="21">
        <v>106.895877</v>
      </c>
      <c r="N171" s="24">
        <f t="shared" si="5"/>
        <v>0</v>
      </c>
      <c r="O171" s="24" t="str">
        <f>+IF(B171='1'!$D$15,IF(C171='1'!$D$16, '2'!D171,""),"")</f>
        <v/>
      </c>
      <c r="P171" s="70" t="s">
        <v>597</v>
      </c>
    </row>
    <row r="172" spans="1:16" x14ac:dyDescent="0.2">
      <c r="A172" s="72">
        <v>173</v>
      </c>
      <c r="B172" s="21" t="s">
        <v>15</v>
      </c>
      <c r="C172" s="72">
        <v>20</v>
      </c>
      <c r="D172" s="24">
        <v>31</v>
      </c>
      <c r="E172" s="21">
        <v>17042</v>
      </c>
      <c r="F172" s="21" t="s">
        <v>376</v>
      </c>
      <c r="G172" s="21" t="s">
        <v>43</v>
      </c>
      <c r="H172" s="72">
        <v>8</v>
      </c>
      <c r="I172" s="72">
        <v>2019</v>
      </c>
      <c r="J172" s="21" t="s">
        <v>124</v>
      </c>
      <c r="K172" s="74">
        <v>5500000</v>
      </c>
      <c r="L172" s="21">
        <v>47.898747999999998</v>
      </c>
      <c r="M172" s="21">
        <v>106.89501</v>
      </c>
      <c r="N172" s="24">
        <f t="shared" si="5"/>
        <v>0</v>
      </c>
      <c r="O172" s="24" t="str">
        <f>+IF(B172='1'!$D$15,IF(C172='1'!$D$16, '2'!D172,""),"")</f>
        <v/>
      </c>
      <c r="P172" s="70" t="s">
        <v>598</v>
      </c>
    </row>
    <row r="173" spans="1:16" x14ac:dyDescent="0.2">
      <c r="A173" s="72">
        <v>174</v>
      </c>
      <c r="B173" s="21" t="s">
        <v>15</v>
      </c>
      <c r="C173" s="72">
        <v>20</v>
      </c>
      <c r="D173" s="24">
        <v>81</v>
      </c>
      <c r="E173" s="21">
        <v>17042</v>
      </c>
      <c r="F173" s="21" t="s">
        <v>377</v>
      </c>
      <c r="G173" s="21" t="s">
        <v>43</v>
      </c>
      <c r="H173" s="72">
        <v>9</v>
      </c>
      <c r="I173" s="72">
        <v>2016</v>
      </c>
      <c r="J173" s="21" t="s">
        <v>124</v>
      </c>
      <c r="K173" s="74">
        <v>5500000</v>
      </c>
      <c r="L173" s="21">
        <v>47.895105999999998</v>
      </c>
      <c r="M173" s="21">
        <v>106.883872</v>
      </c>
      <c r="N173" s="24">
        <f t="shared" si="5"/>
        <v>0</v>
      </c>
      <c r="O173" s="24" t="str">
        <f>+IF(B173='1'!$D$15,IF(C173='1'!$D$16, '2'!D173,""),"")</f>
        <v/>
      </c>
      <c r="P173" s="70" t="s">
        <v>599</v>
      </c>
    </row>
    <row r="174" spans="1:16" x14ac:dyDescent="0.2">
      <c r="A174" s="72">
        <v>175</v>
      </c>
      <c r="B174" s="21" t="s">
        <v>15</v>
      </c>
      <c r="C174" s="72">
        <v>20</v>
      </c>
      <c r="D174" s="24" t="s">
        <v>104</v>
      </c>
      <c r="E174" s="21">
        <v>17042</v>
      </c>
      <c r="F174" s="21" t="s">
        <v>422</v>
      </c>
      <c r="G174" s="21" t="s">
        <v>43</v>
      </c>
      <c r="H174" s="72">
        <v>22</v>
      </c>
      <c r="I174" s="72">
        <v>2024</v>
      </c>
      <c r="J174" s="21" t="s">
        <v>124</v>
      </c>
      <c r="K174" s="74">
        <f>6500000*0.9</f>
        <v>5850000</v>
      </c>
      <c r="L174" s="21">
        <v>47.894416</v>
      </c>
      <c r="M174" s="21">
        <v>106.886189</v>
      </c>
      <c r="N174" s="24">
        <f t="shared" si="5"/>
        <v>0</v>
      </c>
      <c r="O174" s="24" t="str">
        <f>+IF(B174='1'!$D$15,IF(C174='1'!$D$16, '2'!D174,""),"")</f>
        <v/>
      </c>
      <c r="P174" s="70" t="s">
        <v>600</v>
      </c>
    </row>
    <row r="175" spans="1:16" x14ac:dyDescent="0.2">
      <c r="A175" s="72">
        <v>176</v>
      </c>
      <c r="B175" s="21" t="s">
        <v>15</v>
      </c>
      <c r="C175" s="72">
        <v>20</v>
      </c>
      <c r="D175" s="24" t="s">
        <v>105</v>
      </c>
      <c r="E175" s="21">
        <v>17042</v>
      </c>
      <c r="F175" s="21" t="s">
        <v>422</v>
      </c>
      <c r="G175" s="21" t="s">
        <v>43</v>
      </c>
      <c r="H175" s="72">
        <v>22</v>
      </c>
      <c r="I175" s="72">
        <v>2024</v>
      </c>
      <c r="J175" s="21" t="s">
        <v>124</v>
      </c>
      <c r="K175" s="74">
        <f>6500000*0.9</f>
        <v>5850000</v>
      </c>
      <c r="L175" s="21">
        <v>47.893977</v>
      </c>
      <c r="M175" s="21">
        <v>106.886607</v>
      </c>
      <c r="N175" s="24">
        <f t="shared" si="5"/>
        <v>0</v>
      </c>
      <c r="O175" s="24" t="str">
        <f>+IF(B175='1'!$D$15,IF(C175='1'!$D$16, '2'!D175,""),"")</f>
        <v/>
      </c>
      <c r="P175" s="70" t="s">
        <v>601</v>
      </c>
    </row>
    <row r="176" spans="1:16" x14ac:dyDescent="0.2">
      <c r="A176" s="72">
        <v>177</v>
      </c>
      <c r="B176" s="21" t="s">
        <v>15</v>
      </c>
      <c r="C176" s="72">
        <v>20</v>
      </c>
      <c r="D176" s="24" t="s">
        <v>111</v>
      </c>
      <c r="E176" s="21">
        <v>17042</v>
      </c>
      <c r="F176" s="21" t="s">
        <v>422</v>
      </c>
      <c r="G176" s="21" t="s">
        <v>43</v>
      </c>
      <c r="H176" s="72">
        <v>22</v>
      </c>
      <c r="I176" s="72">
        <v>2024</v>
      </c>
      <c r="J176" s="21" t="s">
        <v>124</v>
      </c>
      <c r="K176" s="74">
        <f>6500000*0.9</f>
        <v>5850000</v>
      </c>
      <c r="L176" s="21">
        <v>47.893380000000001</v>
      </c>
      <c r="M176" s="21">
        <v>106.88714400000001</v>
      </c>
      <c r="N176" s="24">
        <f t="shared" si="5"/>
        <v>0</v>
      </c>
      <c r="O176" s="24" t="str">
        <f>+IF(B176='1'!$D$15,IF(C176='1'!$D$16, '2'!D176,""),"")</f>
        <v/>
      </c>
      <c r="P176" s="70" t="s">
        <v>602</v>
      </c>
    </row>
    <row r="177" spans="1:16" x14ac:dyDescent="0.2">
      <c r="A177" s="72">
        <v>178</v>
      </c>
      <c r="B177" s="21" t="s">
        <v>15</v>
      </c>
      <c r="C177" s="72">
        <v>24</v>
      </c>
      <c r="D177" s="24" t="s">
        <v>431</v>
      </c>
      <c r="E177" s="21">
        <v>17110</v>
      </c>
      <c r="F177" s="21" t="s">
        <v>430</v>
      </c>
      <c r="G177" s="21" t="s">
        <v>43</v>
      </c>
      <c r="H177" s="72">
        <v>2</v>
      </c>
      <c r="I177" s="72">
        <v>2022</v>
      </c>
      <c r="J177" s="21" t="s">
        <v>130</v>
      </c>
      <c r="K177" s="74">
        <v>4200000</v>
      </c>
      <c r="L177" s="21">
        <v>47.879069999999999</v>
      </c>
      <c r="M177" s="21">
        <v>106.853156</v>
      </c>
      <c r="N177" s="24">
        <f t="shared" si="5"/>
        <v>0</v>
      </c>
      <c r="O177" s="24" t="str">
        <f>+IF(B177='1'!$D$15,IF(C177='1'!$D$16, '2'!D177,""),"")</f>
        <v/>
      </c>
      <c r="P177" s="70" t="s">
        <v>603</v>
      </c>
    </row>
    <row r="178" spans="1:16" x14ac:dyDescent="0.2">
      <c r="A178" s="72">
        <v>179</v>
      </c>
      <c r="B178" s="21" t="s">
        <v>15</v>
      </c>
      <c r="C178" s="72">
        <v>24</v>
      </c>
      <c r="D178" s="24" t="s">
        <v>429</v>
      </c>
      <c r="E178" s="21">
        <v>17110</v>
      </c>
      <c r="F178" s="21" t="s">
        <v>430</v>
      </c>
      <c r="G178" s="21" t="s">
        <v>43</v>
      </c>
      <c r="H178" s="72">
        <v>10</v>
      </c>
      <c r="I178" s="72">
        <v>2022</v>
      </c>
      <c r="J178" s="21" t="s">
        <v>130</v>
      </c>
      <c r="K178" s="74">
        <v>4200000</v>
      </c>
      <c r="L178" s="21">
        <v>47.878945999999999</v>
      </c>
      <c r="M178" s="21">
        <v>106.852788</v>
      </c>
      <c r="N178" s="24">
        <f t="shared" si="5"/>
        <v>0</v>
      </c>
      <c r="O178" s="24" t="str">
        <f>+IF(B178='1'!$D$15,IF(C178='1'!$D$16, '2'!D178,""),"")</f>
        <v/>
      </c>
      <c r="P178" s="70" t="s">
        <v>604</v>
      </c>
    </row>
    <row r="179" spans="1:16" x14ac:dyDescent="0.2">
      <c r="A179" s="72">
        <v>180</v>
      </c>
      <c r="B179" s="21" t="s">
        <v>11</v>
      </c>
      <c r="C179" s="72">
        <v>2</v>
      </c>
      <c r="D179" s="24">
        <v>24</v>
      </c>
      <c r="E179" s="21">
        <v>16050</v>
      </c>
      <c r="F179" s="21" t="s">
        <v>378</v>
      </c>
      <c r="G179" s="21" t="s">
        <v>43</v>
      </c>
      <c r="H179" s="72">
        <v>10</v>
      </c>
      <c r="I179" s="72"/>
      <c r="J179" s="21" t="s">
        <v>8</v>
      </c>
      <c r="K179" s="74">
        <v>6160000</v>
      </c>
      <c r="L179" s="21">
        <v>47.913659000000003</v>
      </c>
      <c r="M179" s="21">
        <v>106.89410100000001</v>
      </c>
      <c r="N179" s="24">
        <f t="shared" si="5"/>
        <v>0</v>
      </c>
      <c r="O179" s="24" t="str">
        <f>+IF(B179='1'!$D$15,IF(C179='1'!$D$16, '2'!D179,""),"")</f>
        <v/>
      </c>
      <c r="P179" s="70" t="s">
        <v>605</v>
      </c>
    </row>
    <row r="180" spans="1:16" x14ac:dyDescent="0.2">
      <c r="A180" s="72">
        <v>181</v>
      </c>
      <c r="B180" s="21" t="s">
        <v>11</v>
      </c>
      <c r="C180" s="72">
        <v>2</v>
      </c>
      <c r="D180" s="24" t="s">
        <v>136</v>
      </c>
      <c r="E180" s="21">
        <v>16050</v>
      </c>
      <c r="F180" s="21" t="s">
        <v>379</v>
      </c>
      <c r="G180" s="21" t="s">
        <v>43</v>
      </c>
      <c r="H180" s="72">
        <v>17</v>
      </c>
      <c r="I180" s="72">
        <v>2019</v>
      </c>
      <c r="J180" s="21" t="s">
        <v>87</v>
      </c>
      <c r="K180" s="74">
        <v>8500000</v>
      </c>
      <c r="L180" s="21">
        <v>47.914650999999999</v>
      </c>
      <c r="M180" s="21">
        <v>106.89393099999999</v>
      </c>
      <c r="N180" s="24">
        <f t="shared" si="5"/>
        <v>0</v>
      </c>
      <c r="O180" s="24" t="str">
        <f>+IF(B180='1'!$D$15,IF(C180='1'!$D$16, '2'!D180,""),"")</f>
        <v/>
      </c>
      <c r="P180" s="70" t="s">
        <v>606</v>
      </c>
    </row>
    <row r="181" spans="1:16" x14ac:dyDescent="0.2">
      <c r="A181" s="72">
        <v>182</v>
      </c>
      <c r="B181" s="21" t="s">
        <v>11</v>
      </c>
      <c r="C181" s="72">
        <v>2</v>
      </c>
      <c r="D181" s="24">
        <v>46</v>
      </c>
      <c r="E181" s="21"/>
      <c r="F181" s="21" t="s">
        <v>380</v>
      </c>
      <c r="G181" s="21" t="s">
        <v>43</v>
      </c>
      <c r="H181" s="72">
        <v>15</v>
      </c>
      <c r="I181" s="72">
        <v>2009</v>
      </c>
      <c r="J181" s="21" t="s">
        <v>217</v>
      </c>
      <c r="K181" s="74">
        <v>5250000</v>
      </c>
      <c r="L181" s="21">
        <v>47.914189</v>
      </c>
      <c r="M181" s="21">
        <v>106.890699</v>
      </c>
      <c r="N181" s="24">
        <f t="shared" si="5"/>
        <v>0</v>
      </c>
      <c r="O181" s="24" t="str">
        <f>+IF(B181='1'!$D$15,IF(C181='1'!$D$16, '2'!D181,""),"")</f>
        <v/>
      </c>
      <c r="P181" s="70" t="s">
        <v>607</v>
      </c>
    </row>
    <row r="182" spans="1:16" x14ac:dyDescent="0.2">
      <c r="A182" s="72">
        <v>183</v>
      </c>
      <c r="B182" s="21" t="s">
        <v>11</v>
      </c>
      <c r="C182" s="72">
        <v>13</v>
      </c>
      <c r="D182" s="24">
        <v>14</v>
      </c>
      <c r="E182" s="21">
        <v>16091</v>
      </c>
      <c r="F182" s="21" t="s">
        <v>381</v>
      </c>
      <c r="G182" s="21" t="s">
        <v>43</v>
      </c>
      <c r="H182" s="72">
        <v>16</v>
      </c>
      <c r="I182" s="72">
        <v>2016</v>
      </c>
      <c r="J182" s="21" t="s">
        <v>121</v>
      </c>
      <c r="K182" s="75">
        <v>3600000</v>
      </c>
      <c r="L182" s="21">
        <v>47.923701999999999</v>
      </c>
      <c r="M182" s="21">
        <v>106.875468</v>
      </c>
      <c r="N182" s="24">
        <f t="shared" si="5"/>
        <v>0</v>
      </c>
      <c r="O182" s="24" t="str">
        <f>+IF(B182='1'!$D$15,IF(C182='1'!$D$16, '2'!D182,""),"")</f>
        <v/>
      </c>
      <c r="P182" s="70" t="s">
        <v>608</v>
      </c>
    </row>
    <row r="183" spans="1:16" x14ac:dyDescent="0.2">
      <c r="A183" s="72">
        <v>184</v>
      </c>
      <c r="B183" s="21" t="s">
        <v>11</v>
      </c>
      <c r="C183" s="72">
        <v>17</v>
      </c>
      <c r="D183" s="24">
        <v>50</v>
      </c>
      <c r="E183" s="21"/>
      <c r="F183" s="21" t="s">
        <v>423</v>
      </c>
      <c r="G183" s="21" t="s">
        <v>43</v>
      </c>
      <c r="H183" s="72">
        <v>16</v>
      </c>
      <c r="I183" s="72">
        <v>2020</v>
      </c>
      <c r="J183" s="21" t="s">
        <v>382</v>
      </c>
      <c r="K183" s="74">
        <v>3870000</v>
      </c>
      <c r="L183" s="21">
        <v>47.918922999999999</v>
      </c>
      <c r="M183" s="21">
        <v>106.887119</v>
      </c>
      <c r="N183" s="24">
        <f t="shared" si="5"/>
        <v>0</v>
      </c>
      <c r="O183" s="24" t="str">
        <f>+IF(B183='1'!$D$15,IF(C183='1'!$D$16, '2'!D183,""),"")</f>
        <v/>
      </c>
      <c r="P183" s="70" t="s">
        <v>609</v>
      </c>
    </row>
    <row r="184" spans="1:16" x14ac:dyDescent="0.2">
      <c r="A184" s="72">
        <v>185</v>
      </c>
      <c r="B184" s="21" t="s">
        <v>11</v>
      </c>
      <c r="C184" s="72">
        <v>19</v>
      </c>
      <c r="D184" s="24" t="s">
        <v>108</v>
      </c>
      <c r="E184" s="21">
        <v>16067</v>
      </c>
      <c r="F184" s="21" t="s">
        <v>424</v>
      </c>
      <c r="G184" s="21" t="s">
        <v>43</v>
      </c>
      <c r="H184" s="72">
        <v>10</v>
      </c>
      <c r="I184" s="72">
        <v>2016</v>
      </c>
      <c r="J184" s="21" t="s">
        <v>382</v>
      </c>
      <c r="K184" s="74">
        <f>+K183</f>
        <v>3870000</v>
      </c>
      <c r="L184" s="21">
        <v>47.918568</v>
      </c>
      <c r="M184" s="21">
        <v>106.879687</v>
      </c>
      <c r="N184" s="24">
        <f t="shared" si="5"/>
        <v>0</v>
      </c>
      <c r="O184" s="24" t="str">
        <f>+IF(B184='1'!$D$15,IF(C184='1'!$D$16, '2'!D184,""),"")</f>
        <v/>
      </c>
      <c r="P184" s="70" t="s">
        <v>610</v>
      </c>
    </row>
    <row r="185" spans="1:16" x14ac:dyDescent="0.2">
      <c r="A185" s="72">
        <v>186</v>
      </c>
      <c r="B185" s="21" t="s">
        <v>11</v>
      </c>
      <c r="C185" s="72">
        <v>26</v>
      </c>
      <c r="D185" s="24">
        <v>13</v>
      </c>
      <c r="E185" s="21">
        <v>16020</v>
      </c>
      <c r="F185" s="21" t="s">
        <v>383</v>
      </c>
      <c r="G185" s="21" t="s">
        <v>43</v>
      </c>
      <c r="H185" s="72">
        <v>13</v>
      </c>
      <c r="I185" s="72">
        <v>2020</v>
      </c>
      <c r="J185" s="21" t="s">
        <v>384</v>
      </c>
      <c r="K185" s="74">
        <v>5500000</v>
      </c>
      <c r="L185" s="21">
        <v>47.906168000000001</v>
      </c>
      <c r="M185" s="21">
        <v>106.90797600000001</v>
      </c>
      <c r="N185" s="24">
        <f t="shared" si="5"/>
        <v>0</v>
      </c>
      <c r="O185" s="24" t="str">
        <f>+IF(B185='1'!$D$15,IF(C185='1'!$D$16, '2'!D185,""),"")</f>
        <v/>
      </c>
      <c r="P185" s="70" t="s">
        <v>611</v>
      </c>
    </row>
    <row r="186" spans="1:16" x14ac:dyDescent="0.2">
      <c r="A186" s="72">
        <v>187</v>
      </c>
      <c r="B186" s="21" t="s">
        <v>11</v>
      </c>
      <c r="C186" s="72">
        <v>26</v>
      </c>
      <c r="D186" s="24" t="s">
        <v>93</v>
      </c>
      <c r="E186" s="21">
        <v>16020</v>
      </c>
      <c r="F186" s="21" t="s">
        <v>385</v>
      </c>
      <c r="G186" s="21" t="s">
        <v>43</v>
      </c>
      <c r="H186" s="72">
        <v>7</v>
      </c>
      <c r="I186" s="72">
        <v>2017</v>
      </c>
      <c r="J186" s="21" t="s">
        <v>384</v>
      </c>
      <c r="K186" s="74">
        <v>6300000</v>
      </c>
      <c r="L186" s="21">
        <v>47.905648999999997</v>
      </c>
      <c r="M186" s="21">
        <v>106.906673</v>
      </c>
      <c r="N186" s="24">
        <f t="shared" si="5"/>
        <v>0</v>
      </c>
      <c r="O186" s="24" t="str">
        <f>+IF(B186='1'!$D$15,IF(C186='1'!$D$16, '2'!D186,""),"")</f>
        <v/>
      </c>
      <c r="P186" s="70" t="s">
        <v>612</v>
      </c>
    </row>
    <row r="187" spans="1:16" x14ac:dyDescent="0.2">
      <c r="A187" s="72">
        <v>188</v>
      </c>
      <c r="B187" s="21" t="s">
        <v>11</v>
      </c>
      <c r="C187" s="72">
        <v>26</v>
      </c>
      <c r="D187" s="24" t="s">
        <v>386</v>
      </c>
      <c r="E187" s="21">
        <v>16020</v>
      </c>
      <c r="F187" s="21" t="s">
        <v>385</v>
      </c>
      <c r="G187" s="21" t="s">
        <v>43</v>
      </c>
      <c r="H187" s="72">
        <v>7</v>
      </c>
      <c r="I187" s="72">
        <v>2023</v>
      </c>
      <c r="J187" s="21" t="s">
        <v>384</v>
      </c>
      <c r="K187" s="74">
        <v>6300000</v>
      </c>
      <c r="L187" s="21">
        <v>47.905825999999998</v>
      </c>
      <c r="M187" s="21">
        <v>106.90665799999999</v>
      </c>
      <c r="N187" s="24">
        <f t="shared" si="5"/>
        <v>0</v>
      </c>
      <c r="O187" s="24" t="str">
        <f>+IF(B187='1'!$D$15,IF(C187='1'!$D$16, '2'!D187,""),"")</f>
        <v/>
      </c>
      <c r="P187" s="70" t="s">
        <v>613</v>
      </c>
    </row>
    <row r="188" spans="1:16" x14ac:dyDescent="0.2">
      <c r="A188" s="72">
        <v>189</v>
      </c>
      <c r="B188" s="21" t="s">
        <v>11</v>
      </c>
      <c r="C188" s="72">
        <v>26</v>
      </c>
      <c r="D188" s="24" t="s">
        <v>94</v>
      </c>
      <c r="E188" s="21">
        <v>16020</v>
      </c>
      <c r="F188" s="21" t="s">
        <v>387</v>
      </c>
      <c r="G188" s="21" t="s">
        <v>43</v>
      </c>
      <c r="H188" s="72">
        <v>10</v>
      </c>
      <c r="I188" s="72">
        <v>2019</v>
      </c>
      <c r="J188" s="21" t="s">
        <v>384</v>
      </c>
      <c r="K188" s="74">
        <v>5000000</v>
      </c>
      <c r="L188" s="21">
        <v>47.905501999999998</v>
      </c>
      <c r="M188" s="21">
        <v>106.906144</v>
      </c>
      <c r="N188" s="24">
        <f t="shared" si="5"/>
        <v>0</v>
      </c>
      <c r="O188" s="24" t="str">
        <f>+IF(B188='1'!$D$15,IF(C188='1'!$D$16, '2'!D188,""),"")</f>
        <v/>
      </c>
      <c r="P188" s="70" t="s">
        <v>614</v>
      </c>
    </row>
    <row r="189" spans="1:16" x14ac:dyDescent="0.2">
      <c r="A189" s="72">
        <v>190</v>
      </c>
      <c r="B189" s="21" t="s">
        <v>11</v>
      </c>
      <c r="C189" s="72">
        <v>26</v>
      </c>
      <c r="D189" s="24">
        <v>52</v>
      </c>
      <c r="E189" s="21">
        <v>16020</v>
      </c>
      <c r="F189" s="21" t="s">
        <v>388</v>
      </c>
      <c r="G189" s="21" t="s">
        <v>43</v>
      </c>
      <c r="H189" s="72">
        <v>5</v>
      </c>
      <c r="I189" s="72">
        <v>2019</v>
      </c>
      <c r="J189" s="21" t="s">
        <v>129</v>
      </c>
      <c r="K189" s="74">
        <v>6000000</v>
      </c>
      <c r="L189" s="21">
        <v>47.9054</v>
      </c>
      <c r="M189" s="21">
        <v>106.90563400000001</v>
      </c>
      <c r="N189" s="24">
        <f t="shared" si="5"/>
        <v>0</v>
      </c>
      <c r="O189" s="24" t="str">
        <f>+IF(B189='1'!$D$15,IF(C189='1'!$D$16, '2'!D189,""),"")</f>
        <v/>
      </c>
      <c r="P189" s="70" t="s">
        <v>615</v>
      </c>
    </row>
    <row r="190" spans="1:16" x14ac:dyDescent="0.2">
      <c r="A190" s="72">
        <v>191</v>
      </c>
      <c r="B190" s="21" t="s">
        <v>11</v>
      </c>
      <c r="C190" s="72">
        <v>27</v>
      </c>
      <c r="D190" s="24">
        <v>92</v>
      </c>
      <c r="E190" s="21"/>
      <c r="F190" s="21" t="s">
        <v>389</v>
      </c>
      <c r="G190" s="21" t="s">
        <v>43</v>
      </c>
      <c r="H190" s="72">
        <v>7</v>
      </c>
      <c r="I190" s="72">
        <v>2012</v>
      </c>
      <c r="J190" s="21" t="s">
        <v>217</v>
      </c>
      <c r="K190" s="74">
        <v>4000000</v>
      </c>
      <c r="L190" s="21">
        <v>47.913739999999997</v>
      </c>
      <c r="M190" s="21">
        <v>106.873147</v>
      </c>
      <c r="N190" s="24">
        <f t="shared" si="5"/>
        <v>0</v>
      </c>
      <c r="O190" s="24" t="str">
        <f>+IF(B190='1'!$D$15,IF(C190='1'!$D$16, '2'!D190,""),"")</f>
        <v/>
      </c>
      <c r="P190" s="70" t="s">
        <v>616</v>
      </c>
    </row>
    <row r="191" spans="1:16" x14ac:dyDescent="0.2">
      <c r="A191" s="72">
        <v>192</v>
      </c>
      <c r="B191" s="21" t="s">
        <v>11</v>
      </c>
      <c r="C191" s="72">
        <v>27</v>
      </c>
      <c r="D191" s="24">
        <v>24</v>
      </c>
      <c r="E191" s="21">
        <v>16052</v>
      </c>
      <c r="F191" s="21" t="s">
        <v>390</v>
      </c>
      <c r="G191" s="21" t="s">
        <v>43</v>
      </c>
      <c r="H191" s="72">
        <v>9</v>
      </c>
      <c r="I191" s="72">
        <v>2016</v>
      </c>
      <c r="J191" s="21" t="s">
        <v>89</v>
      </c>
      <c r="K191" s="74">
        <v>4000000</v>
      </c>
      <c r="L191" s="21">
        <v>47.911262000000001</v>
      </c>
      <c r="M191" s="21">
        <v>106.876992</v>
      </c>
      <c r="N191" s="24">
        <f t="shared" si="5"/>
        <v>0</v>
      </c>
      <c r="O191" s="24" t="str">
        <f>+IF(B191='1'!$D$15,IF(C191='1'!$D$16, '2'!D191,""),"")</f>
        <v/>
      </c>
      <c r="P191" s="70" t="s">
        <v>617</v>
      </c>
    </row>
    <row r="192" spans="1:16" x14ac:dyDescent="0.2">
      <c r="A192" s="72">
        <v>193</v>
      </c>
      <c r="B192" s="21" t="s">
        <v>11</v>
      </c>
      <c r="C192" s="72">
        <v>27</v>
      </c>
      <c r="D192" s="24" t="s">
        <v>110</v>
      </c>
      <c r="E192" s="21">
        <v>16052</v>
      </c>
      <c r="F192" s="21" t="s">
        <v>390</v>
      </c>
      <c r="G192" s="21" t="s">
        <v>43</v>
      </c>
      <c r="H192" s="72">
        <v>9</v>
      </c>
      <c r="I192" s="72">
        <v>2016</v>
      </c>
      <c r="J192" s="21" t="s">
        <v>89</v>
      </c>
      <c r="K192" s="74">
        <v>4000000</v>
      </c>
      <c r="L192" s="21">
        <v>47.911434999999997</v>
      </c>
      <c r="M192" s="21">
        <v>106.87700700000001</v>
      </c>
      <c r="N192" s="24">
        <f t="shared" si="5"/>
        <v>0</v>
      </c>
      <c r="O192" s="24" t="str">
        <f>+IF(B192='1'!$D$15,IF(C192='1'!$D$16, '2'!D192,""),"")</f>
        <v/>
      </c>
      <c r="P192" s="70" t="s">
        <v>618</v>
      </c>
    </row>
    <row r="193" spans="1:16" x14ac:dyDescent="0.2">
      <c r="A193" s="72">
        <v>194</v>
      </c>
      <c r="B193" s="21" t="s">
        <v>13</v>
      </c>
      <c r="C193" s="72">
        <v>29</v>
      </c>
      <c r="D193" s="24">
        <v>19</v>
      </c>
      <c r="E193" s="21">
        <v>18072</v>
      </c>
      <c r="F193" s="21" t="s">
        <v>391</v>
      </c>
      <c r="G193" s="21" t="s">
        <v>43</v>
      </c>
      <c r="H193" s="72">
        <v>7</v>
      </c>
      <c r="I193" s="72">
        <v>2015</v>
      </c>
      <c r="J193" s="21" t="s">
        <v>102</v>
      </c>
      <c r="K193" s="74">
        <v>3500000</v>
      </c>
      <c r="L193" s="21">
        <v>47.910890000000002</v>
      </c>
      <c r="M193" s="21">
        <v>106.82044</v>
      </c>
      <c r="N193" s="24">
        <f t="shared" si="5"/>
        <v>0</v>
      </c>
      <c r="O193" s="24" t="str">
        <f>+IF(B193='1'!$D$15,IF(C193='1'!$D$16, '2'!D193,""),"")</f>
        <v/>
      </c>
      <c r="P193" s="70" t="s">
        <v>619</v>
      </c>
    </row>
    <row r="194" spans="1:16" x14ac:dyDescent="0.2">
      <c r="P194" s="70"/>
    </row>
  </sheetData>
  <autoFilter ref="A2:K193" xr:uid="{00000000-0009-0000-0000-000001000000}">
    <sortState xmlns:xlrd2="http://schemas.microsoft.com/office/spreadsheetml/2017/richdata2" ref="A2:M3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G195"/>
  <sheetViews>
    <sheetView zoomScale="90" zoomScaleNormal="90" workbookViewId="0">
      <selection activeCell="G4" sqref="G4:H4"/>
    </sheetView>
  </sheetViews>
  <sheetFormatPr defaultRowHeight="12" x14ac:dyDescent="0.2"/>
  <cols>
    <col min="1" max="1" width="7.28515625" style="30" customWidth="1"/>
    <col min="2" max="2" width="18.7109375" style="30" customWidth="1"/>
    <col min="3" max="3" width="9.140625" style="21"/>
    <col min="4" max="4" width="8" style="21" customWidth="1"/>
    <col min="5" max="5" width="11.28515625" style="24" customWidth="1"/>
    <col min="6" max="6" width="11.5703125" style="24" customWidth="1"/>
    <col min="7" max="7" width="35.28515625" style="24" customWidth="1"/>
    <col min="8" max="8" width="4" style="24" bestFit="1" customWidth="1"/>
    <col min="9" max="9" width="15.140625" style="24" hidden="1" customWidth="1"/>
    <col min="10" max="10" width="8" style="24" hidden="1" customWidth="1"/>
    <col min="11" max="11" width="17.42578125" style="21" bestFit="1" customWidth="1"/>
    <col min="12" max="12" width="15.140625" style="21" hidden="1" customWidth="1"/>
    <col min="13" max="13" width="9.140625" style="21" hidden="1" customWidth="1"/>
    <col min="14" max="14" width="12.5703125" style="21" hidden="1" customWidth="1"/>
    <col min="15" max="15" width="7.7109375" style="30" hidden="1" customWidth="1"/>
    <col min="16" max="16" width="10.7109375" style="30" hidden="1" customWidth="1"/>
    <col min="17" max="17" width="5.42578125" style="9" customWidth="1"/>
    <col min="18" max="18" width="4.85546875" style="9" customWidth="1"/>
    <col min="19" max="19" width="24.28515625" style="9" bestFit="1" customWidth="1"/>
    <col min="20" max="20" width="4.85546875" style="9" bestFit="1" customWidth="1"/>
    <col min="21" max="21" width="5.42578125" style="9" bestFit="1" customWidth="1"/>
    <col min="22" max="22" width="4.85546875" style="9" bestFit="1" customWidth="1"/>
    <col min="23" max="23" width="19.7109375" style="9" hidden="1" customWidth="1"/>
    <col min="24" max="24" width="5" style="9" hidden="1" customWidth="1"/>
    <col min="25" max="28" width="9.140625" style="9" hidden="1" customWidth="1"/>
    <col min="29" max="29" width="28.42578125" style="9" hidden="1" customWidth="1"/>
    <col min="30" max="30" width="3.85546875" style="9" hidden="1" customWidth="1"/>
    <col min="31" max="31" width="9.140625" style="21" hidden="1" customWidth="1"/>
    <col min="32" max="32" width="5.42578125" style="21" hidden="1" customWidth="1"/>
    <col min="33" max="33" width="2" style="21" hidden="1" customWidth="1"/>
    <col min="34" max="34" width="9.140625" style="21" customWidth="1"/>
    <col min="35" max="16384" width="9.140625" style="21"/>
  </cols>
  <sheetData>
    <row r="1" spans="1:33" s="33" customFormat="1" ht="38.25" customHeight="1" x14ac:dyDescent="0.25">
      <c r="A1" s="19" t="s">
        <v>10</v>
      </c>
      <c r="B1" s="20" t="s">
        <v>3</v>
      </c>
      <c r="E1" s="32" t="s">
        <v>31</v>
      </c>
      <c r="F1" s="32" t="s">
        <v>25</v>
      </c>
      <c r="G1" s="89" t="s">
        <v>148</v>
      </c>
      <c r="H1" s="90"/>
      <c r="I1" s="89" t="s">
        <v>150</v>
      </c>
      <c r="J1" s="90"/>
      <c r="K1" s="16" t="s">
        <v>192</v>
      </c>
      <c r="L1" s="16" t="s">
        <v>33</v>
      </c>
      <c r="O1" s="92" t="s">
        <v>72</v>
      </c>
      <c r="P1" s="92"/>
      <c r="Q1" s="91" t="s">
        <v>68</v>
      </c>
      <c r="R1" s="91"/>
      <c r="S1" s="91" t="s">
        <v>48</v>
      </c>
      <c r="T1" s="91"/>
      <c r="U1" s="91" t="s">
        <v>69</v>
      </c>
      <c r="V1" s="91"/>
      <c r="W1" s="91" t="s">
        <v>70</v>
      </c>
      <c r="X1" s="91"/>
      <c r="Y1" s="91" t="s">
        <v>71</v>
      </c>
      <c r="Z1" s="91"/>
      <c r="AA1" s="91" t="s">
        <v>38</v>
      </c>
      <c r="AB1" s="91"/>
      <c r="AC1" s="91" t="s">
        <v>142</v>
      </c>
      <c r="AD1" s="91"/>
      <c r="AF1" s="91" t="s">
        <v>78</v>
      </c>
      <c r="AG1" s="91"/>
    </row>
    <row r="2" spans="1:33" x14ac:dyDescent="0.2">
      <c r="A2" s="22" t="s">
        <v>14</v>
      </c>
      <c r="B2" s="23">
        <v>1</v>
      </c>
      <c r="D2" s="21">
        <v>1</v>
      </c>
      <c r="E2" s="24">
        <f>+LARGE('2'!N:N,D2)</f>
        <v>42</v>
      </c>
      <c r="F2" s="24">
        <f>+VLOOKUP(E2,'2'!N:O,2,FALSE)</f>
        <v>46</v>
      </c>
      <c r="G2" s="31" t="s">
        <v>626</v>
      </c>
      <c r="H2" s="24">
        <v>0.7</v>
      </c>
      <c r="I2" s="31" t="s">
        <v>35</v>
      </c>
      <c r="J2" s="24">
        <v>1</v>
      </c>
      <c r="K2" s="9">
        <v>1</v>
      </c>
      <c r="L2" s="9" t="s">
        <v>166</v>
      </c>
      <c r="N2" s="21" t="s">
        <v>74</v>
      </c>
      <c r="O2" s="25" t="s">
        <v>35</v>
      </c>
      <c r="P2" s="25">
        <v>1</v>
      </c>
      <c r="Q2" s="4" t="s">
        <v>35</v>
      </c>
      <c r="R2" s="4">
        <v>1</v>
      </c>
      <c r="S2" s="4" t="s">
        <v>36</v>
      </c>
      <c r="T2" s="4">
        <v>1</v>
      </c>
      <c r="U2" s="4" t="s">
        <v>36</v>
      </c>
      <c r="V2" s="4">
        <v>1</v>
      </c>
      <c r="W2" s="4" t="s">
        <v>42</v>
      </c>
      <c r="X2" s="4">
        <v>1</v>
      </c>
      <c r="Y2" s="4" t="s">
        <v>35</v>
      </c>
      <c r="Z2" s="4">
        <v>1</v>
      </c>
      <c r="AA2" s="4" t="s">
        <v>35</v>
      </c>
      <c r="AB2" s="4">
        <v>1</v>
      </c>
      <c r="AC2" s="9" t="s">
        <v>143</v>
      </c>
      <c r="AF2" s="4" t="s">
        <v>35</v>
      </c>
      <c r="AG2" s="4">
        <v>1</v>
      </c>
    </row>
    <row r="3" spans="1:33" x14ac:dyDescent="0.2">
      <c r="A3" s="22" t="s">
        <v>16</v>
      </c>
      <c r="B3" s="23">
        <f t="shared" ref="B3:B46" si="0">+B2+1</f>
        <v>2</v>
      </c>
      <c r="D3" s="21">
        <f>+D2+1</f>
        <v>2</v>
      </c>
      <c r="E3" s="24">
        <f>+LARGE('2'!N:N,D3)</f>
        <v>41</v>
      </c>
      <c r="F3" s="24">
        <f>+VLOOKUP(E3,'2'!N:O,2,FALSE)</f>
        <v>62</v>
      </c>
      <c r="G3" s="31" t="s">
        <v>168</v>
      </c>
      <c r="H3" s="24">
        <v>0.5</v>
      </c>
      <c r="I3" s="31" t="s">
        <v>36</v>
      </c>
      <c r="J3" s="24">
        <v>0</v>
      </c>
      <c r="K3" s="9">
        <f t="shared" ref="K3:K35" si="1">+K2+1</f>
        <v>2</v>
      </c>
      <c r="L3" s="9" t="s">
        <v>167</v>
      </c>
      <c r="O3" s="25" t="s">
        <v>36</v>
      </c>
      <c r="P3" s="25">
        <v>0.7</v>
      </c>
      <c r="Q3" s="4" t="s">
        <v>36</v>
      </c>
      <c r="R3" s="4">
        <v>0.95</v>
      </c>
      <c r="S3" s="4" t="s">
        <v>194</v>
      </c>
      <c r="T3" s="4">
        <v>0.9</v>
      </c>
      <c r="U3" s="4" t="s">
        <v>35</v>
      </c>
      <c r="V3" s="4">
        <v>0.95</v>
      </c>
      <c r="W3" s="4" t="s">
        <v>43</v>
      </c>
      <c r="X3" s="4">
        <v>1</v>
      </c>
      <c r="Y3" s="4" t="s">
        <v>36</v>
      </c>
      <c r="Z3" s="4">
        <v>1</v>
      </c>
      <c r="AA3" s="4" t="s">
        <v>36</v>
      </c>
      <c r="AB3" s="4">
        <v>0.95</v>
      </c>
      <c r="AC3" s="4" t="s">
        <v>50</v>
      </c>
      <c r="AD3" s="4">
        <v>1</v>
      </c>
      <c r="AF3" s="4" t="s">
        <v>36</v>
      </c>
      <c r="AG3" s="4">
        <v>0</v>
      </c>
    </row>
    <row r="4" spans="1:33" x14ac:dyDescent="0.2">
      <c r="A4" s="22" t="s">
        <v>12</v>
      </c>
      <c r="B4" s="23">
        <f t="shared" si="0"/>
        <v>3</v>
      </c>
      <c r="D4" s="21">
        <f>+D3+1</f>
        <v>3</v>
      </c>
      <c r="E4" s="24">
        <f>+LARGE('2'!N:N,D4)</f>
        <v>40</v>
      </c>
      <c r="F4" s="24">
        <f>+VLOOKUP(E4,'2'!N:O,2,FALSE)</f>
        <v>42</v>
      </c>
      <c r="G4" s="31" t="s">
        <v>169</v>
      </c>
      <c r="H4" s="24">
        <v>0.5</v>
      </c>
      <c r="K4" s="9">
        <f t="shared" si="1"/>
        <v>3</v>
      </c>
      <c r="L4" s="9" t="s">
        <v>46</v>
      </c>
      <c r="N4" s="21" t="s">
        <v>75</v>
      </c>
      <c r="O4" s="25" t="s">
        <v>35</v>
      </c>
      <c r="P4" s="25">
        <v>1</v>
      </c>
      <c r="Q4" s="4"/>
      <c r="R4" s="4"/>
      <c r="S4" s="4" t="s">
        <v>195</v>
      </c>
      <c r="T4" s="4">
        <v>0.8</v>
      </c>
      <c r="U4" s="4"/>
      <c r="V4" s="4"/>
      <c r="W4" s="4" t="s">
        <v>44</v>
      </c>
      <c r="X4" s="4">
        <v>1</v>
      </c>
      <c r="Y4" s="4"/>
      <c r="Z4" s="4"/>
      <c r="AA4" s="4"/>
      <c r="AB4" s="4"/>
      <c r="AC4" s="4" t="s">
        <v>52</v>
      </c>
      <c r="AD4" s="4">
        <v>1</v>
      </c>
    </row>
    <row r="5" spans="1:33" x14ac:dyDescent="0.2">
      <c r="A5" s="22" t="s">
        <v>15</v>
      </c>
      <c r="B5" s="23">
        <f t="shared" si="0"/>
        <v>4</v>
      </c>
      <c r="D5" s="21">
        <f>+D4+1</f>
        <v>4</v>
      </c>
      <c r="E5" s="24">
        <f>+LARGE('2'!N:N,D5)</f>
        <v>39</v>
      </c>
      <c r="F5" s="24">
        <f>+VLOOKUP(E5,'2'!N:O,2,FALSE)</f>
        <v>31</v>
      </c>
      <c r="G5" s="31" t="s">
        <v>169</v>
      </c>
      <c r="H5" s="24">
        <v>0.5</v>
      </c>
      <c r="K5" s="9">
        <f t="shared" si="1"/>
        <v>4</v>
      </c>
      <c r="O5" s="25" t="s">
        <v>36</v>
      </c>
      <c r="P5" s="25">
        <v>0.9</v>
      </c>
      <c r="Q5" s="4"/>
      <c r="R5" s="4"/>
      <c r="S5" s="4" t="s">
        <v>196</v>
      </c>
      <c r="T5" s="4">
        <v>0.7</v>
      </c>
      <c r="U5" s="4"/>
      <c r="V5" s="4"/>
      <c r="W5" s="4" t="s">
        <v>45</v>
      </c>
      <c r="X5" s="4">
        <v>1</v>
      </c>
      <c r="Y5" s="4"/>
      <c r="Z5" s="4"/>
      <c r="AA5" s="4"/>
      <c r="AB5" s="4"/>
      <c r="AC5" s="4" t="s">
        <v>54</v>
      </c>
      <c r="AD5" s="4">
        <v>1</v>
      </c>
    </row>
    <row r="6" spans="1:33" x14ac:dyDescent="0.2">
      <c r="A6" s="22" t="s">
        <v>11</v>
      </c>
      <c r="B6" s="23">
        <f t="shared" si="0"/>
        <v>5</v>
      </c>
      <c r="D6" s="21">
        <f>+D5+1</f>
        <v>5</v>
      </c>
      <c r="E6" s="24">
        <f>+LARGE('2'!N:N,D6)</f>
        <v>38</v>
      </c>
      <c r="F6" s="24">
        <f>+VLOOKUP(E6,'2'!N:O,2,FALSE)</f>
        <v>28</v>
      </c>
      <c r="G6" s="31" t="s">
        <v>171</v>
      </c>
      <c r="H6" s="24">
        <v>0.8</v>
      </c>
      <c r="K6" s="9">
        <f t="shared" si="1"/>
        <v>5</v>
      </c>
      <c r="N6" s="21" t="s">
        <v>76</v>
      </c>
      <c r="O6" s="25" t="s">
        <v>35</v>
      </c>
      <c r="P6" s="25">
        <v>1</v>
      </c>
      <c r="Q6" s="4"/>
      <c r="R6" s="4"/>
      <c r="S6" s="4" t="s">
        <v>197</v>
      </c>
      <c r="T6" s="4">
        <v>0.5</v>
      </c>
      <c r="U6" s="4"/>
      <c r="V6" s="4"/>
      <c r="W6" s="4"/>
      <c r="X6" s="4"/>
      <c r="Y6" s="4"/>
      <c r="Z6" s="4"/>
      <c r="AA6" s="4"/>
      <c r="AB6" s="4"/>
      <c r="AC6" s="4" t="s">
        <v>51</v>
      </c>
      <c r="AD6" s="4">
        <v>1</v>
      </c>
    </row>
    <row r="7" spans="1:33" x14ac:dyDescent="0.2">
      <c r="A7" s="22" t="s">
        <v>13</v>
      </c>
      <c r="B7" s="23">
        <f t="shared" si="0"/>
        <v>6</v>
      </c>
      <c r="D7" s="21">
        <f t="shared" ref="D7:D44" si="2">+D6+1</f>
        <v>6</v>
      </c>
      <c r="E7" s="24">
        <f>+LARGE('2'!N:N,D7)</f>
        <v>37</v>
      </c>
      <c r="F7" s="24" t="str">
        <f>+VLOOKUP(E7,'2'!N:O,2,FALSE)</f>
        <v>15А</v>
      </c>
      <c r="G7" s="31" t="s">
        <v>170</v>
      </c>
      <c r="H7" s="24">
        <v>0.7</v>
      </c>
      <c r="K7" s="9">
        <f t="shared" si="1"/>
        <v>6</v>
      </c>
      <c r="O7" s="25" t="s">
        <v>36</v>
      </c>
      <c r="P7" s="25">
        <v>0.9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49</v>
      </c>
      <c r="AD7" s="4">
        <v>1</v>
      </c>
    </row>
    <row r="8" spans="1:33" x14ac:dyDescent="0.2">
      <c r="A8" s="26" t="s">
        <v>141</v>
      </c>
      <c r="B8" s="23">
        <f t="shared" si="0"/>
        <v>7</v>
      </c>
      <c r="D8" s="21">
        <f t="shared" si="2"/>
        <v>7</v>
      </c>
      <c r="E8" s="24">
        <f>+LARGE('2'!N:N,D8)</f>
        <v>36</v>
      </c>
      <c r="F8" s="24">
        <f>+VLOOKUP(E8,'2'!N:O,2,FALSE)</f>
        <v>34</v>
      </c>
      <c r="G8" s="31"/>
      <c r="K8" s="9">
        <f t="shared" si="1"/>
        <v>7</v>
      </c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 t="s">
        <v>56</v>
      </c>
      <c r="AD8" s="4">
        <v>1</v>
      </c>
    </row>
    <row r="9" spans="1:33" x14ac:dyDescent="0.2">
      <c r="A9" s="26" t="s">
        <v>181</v>
      </c>
      <c r="B9" s="23">
        <f t="shared" si="0"/>
        <v>8</v>
      </c>
      <c r="D9" s="21">
        <f t="shared" si="2"/>
        <v>8</v>
      </c>
      <c r="E9" s="24">
        <f>+LARGE('2'!N:N,D9)</f>
        <v>35</v>
      </c>
      <c r="F9" s="24">
        <f>+VLOOKUP(E9,'2'!N:O,2,FALSE)</f>
        <v>51</v>
      </c>
      <c r="G9" s="31"/>
      <c r="K9" s="9">
        <f t="shared" si="1"/>
        <v>8</v>
      </c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53</v>
      </c>
      <c r="AD9" s="4">
        <v>1</v>
      </c>
    </row>
    <row r="10" spans="1:33" x14ac:dyDescent="0.2">
      <c r="A10" s="26"/>
      <c r="B10" s="23">
        <f t="shared" si="0"/>
        <v>9</v>
      </c>
      <c r="D10" s="21">
        <f t="shared" si="2"/>
        <v>9</v>
      </c>
      <c r="E10" s="24">
        <f>+LARGE('2'!N:N,D10)</f>
        <v>34</v>
      </c>
      <c r="F10" s="24">
        <f>+VLOOKUP(E10,'2'!N:O,2,FALSE)</f>
        <v>0</v>
      </c>
      <c r="G10" s="31"/>
      <c r="K10" s="9">
        <f t="shared" si="1"/>
        <v>9</v>
      </c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57</v>
      </c>
      <c r="AD10" s="4">
        <v>1</v>
      </c>
    </row>
    <row r="11" spans="1:33" x14ac:dyDescent="0.2">
      <c r="A11" s="26"/>
      <c r="B11" s="23">
        <f t="shared" si="0"/>
        <v>10</v>
      </c>
      <c r="D11" s="21">
        <f t="shared" si="2"/>
        <v>10</v>
      </c>
      <c r="E11" s="24">
        <f>+LARGE('2'!N:N,D11)</f>
        <v>33</v>
      </c>
      <c r="F11" s="24">
        <f>+VLOOKUP(E11,'2'!N:O,2,FALSE)</f>
        <v>52</v>
      </c>
      <c r="G11" s="31"/>
      <c r="K11" s="9">
        <f t="shared" si="1"/>
        <v>10</v>
      </c>
      <c r="O11" s="25"/>
      <c r="P11" s="2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4" t="s">
        <v>58</v>
      </c>
      <c r="AD11" s="4">
        <v>1</v>
      </c>
    </row>
    <row r="12" spans="1:33" x14ac:dyDescent="0.2">
      <c r="A12" s="26"/>
      <c r="B12" s="25">
        <f t="shared" si="0"/>
        <v>11</v>
      </c>
      <c r="D12" s="21">
        <f t="shared" si="2"/>
        <v>11</v>
      </c>
      <c r="E12" s="24">
        <f>+LARGE('2'!N:N,D12)</f>
        <v>32</v>
      </c>
      <c r="F12" s="24">
        <f>+VLOOKUP(E12,'2'!N:O,2,FALSE)</f>
        <v>50</v>
      </c>
      <c r="G12" s="31"/>
      <c r="K12" s="9">
        <f t="shared" si="1"/>
        <v>11</v>
      </c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55</v>
      </c>
      <c r="AD12" s="4">
        <v>1</v>
      </c>
    </row>
    <row r="13" spans="1:33" x14ac:dyDescent="0.2">
      <c r="A13" s="26"/>
      <c r="B13" s="23">
        <f t="shared" si="0"/>
        <v>12</v>
      </c>
      <c r="D13" s="21">
        <f t="shared" si="2"/>
        <v>12</v>
      </c>
      <c r="E13" s="24">
        <f>+LARGE('2'!N:N,D13)</f>
        <v>31</v>
      </c>
      <c r="F13" s="24">
        <f>+VLOOKUP(E13,'2'!N:O,2,FALSE)</f>
        <v>6</v>
      </c>
      <c r="G13" s="31"/>
      <c r="K13" s="9">
        <f t="shared" si="1"/>
        <v>12</v>
      </c>
      <c r="O13" s="25"/>
      <c r="P13" s="25">
        <v>85000000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59</v>
      </c>
      <c r="AD13" s="4">
        <v>1</v>
      </c>
    </row>
    <row r="14" spans="1:33" x14ac:dyDescent="0.2">
      <c r="A14" s="26"/>
      <c r="B14" s="23">
        <f t="shared" si="0"/>
        <v>13</v>
      </c>
      <c r="D14" s="21">
        <f t="shared" si="2"/>
        <v>13</v>
      </c>
      <c r="E14" s="24">
        <f>+LARGE('2'!N:N,D14)</f>
        <v>30</v>
      </c>
      <c r="F14" s="24">
        <f>+VLOOKUP(E14,'2'!N:O,2,FALSE)</f>
        <v>4</v>
      </c>
      <c r="K14" s="9">
        <f t="shared" si="1"/>
        <v>13</v>
      </c>
      <c r="O14" s="25"/>
      <c r="P14" s="25">
        <v>85000000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 t="s">
        <v>60</v>
      </c>
      <c r="AD14" s="4">
        <v>1</v>
      </c>
    </row>
    <row r="15" spans="1:33" x14ac:dyDescent="0.2">
      <c r="A15" s="26"/>
      <c r="B15" s="23">
        <f t="shared" si="0"/>
        <v>14</v>
      </c>
      <c r="D15" s="21">
        <f t="shared" si="2"/>
        <v>14</v>
      </c>
      <c r="E15" s="24">
        <f>+LARGE('2'!N:N,D15)</f>
        <v>29</v>
      </c>
      <c r="F15" s="24">
        <f>+VLOOKUP(E15,'2'!N:O,2,FALSE)</f>
        <v>23</v>
      </c>
      <c r="K15" s="9">
        <f t="shared" si="1"/>
        <v>14</v>
      </c>
      <c r="O15" s="25"/>
      <c r="P15" s="25">
        <v>85000000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 t="s">
        <v>61</v>
      </c>
      <c r="AD15" s="4">
        <v>1</v>
      </c>
    </row>
    <row r="16" spans="1:33" x14ac:dyDescent="0.2">
      <c r="A16" s="26"/>
      <c r="B16" s="23">
        <f t="shared" si="0"/>
        <v>15</v>
      </c>
      <c r="D16" s="21">
        <f t="shared" si="2"/>
        <v>15</v>
      </c>
      <c r="E16" s="24">
        <f>+LARGE('2'!N:N,D16)</f>
        <v>28</v>
      </c>
      <c r="F16" s="24" t="str">
        <f>+VLOOKUP(E16,'2'!N:O,2,FALSE)</f>
        <v>13/3</v>
      </c>
      <c r="K16" s="9">
        <f t="shared" si="1"/>
        <v>15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62</v>
      </c>
      <c r="AD16" s="4">
        <v>1</v>
      </c>
    </row>
    <row r="17" spans="1:30" x14ac:dyDescent="0.2">
      <c r="A17" s="26"/>
      <c r="B17" s="23">
        <f t="shared" si="0"/>
        <v>16</v>
      </c>
      <c r="D17" s="21">
        <f t="shared" si="2"/>
        <v>16</v>
      </c>
      <c r="E17" s="24">
        <f>+LARGE('2'!N:N,D17)</f>
        <v>27</v>
      </c>
      <c r="F17" s="24">
        <f>+VLOOKUP(E17,'2'!N:O,2,FALSE)</f>
        <v>19</v>
      </c>
      <c r="K17" s="9">
        <f t="shared" si="1"/>
        <v>16</v>
      </c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63</v>
      </c>
      <c r="AD17" s="4">
        <v>1</v>
      </c>
    </row>
    <row r="18" spans="1:30" x14ac:dyDescent="0.2">
      <c r="A18" s="26"/>
      <c r="B18" s="23">
        <f t="shared" si="0"/>
        <v>17</v>
      </c>
      <c r="D18" s="21">
        <f t="shared" si="2"/>
        <v>17</v>
      </c>
      <c r="E18" s="24">
        <f>+LARGE('2'!N:N,D18)</f>
        <v>26</v>
      </c>
      <c r="F18" s="24">
        <f>+VLOOKUP(E18,'2'!N:O,2,FALSE)</f>
        <v>23</v>
      </c>
      <c r="K18" s="9">
        <f t="shared" si="1"/>
        <v>17</v>
      </c>
      <c r="O18" s="25"/>
      <c r="P18" s="25"/>
      <c r="AC18" s="9" t="s">
        <v>144</v>
      </c>
      <c r="AD18" s="4">
        <v>1</v>
      </c>
    </row>
    <row r="19" spans="1:30" x14ac:dyDescent="0.2">
      <c r="A19" s="26"/>
      <c r="B19" s="23">
        <f t="shared" si="0"/>
        <v>18</v>
      </c>
      <c r="D19" s="21">
        <f t="shared" si="2"/>
        <v>18</v>
      </c>
      <c r="E19" s="24">
        <f>+LARGE('2'!N:N,D19)</f>
        <v>25</v>
      </c>
      <c r="F19" s="24" t="str">
        <f>+VLOOKUP(E19,'2'!N:O,2,FALSE)</f>
        <v>7/1</v>
      </c>
      <c r="K19" s="9">
        <f>+K18+1</f>
        <v>18</v>
      </c>
      <c r="O19" s="25"/>
      <c r="P19" s="25"/>
      <c r="AC19" s="4" t="s">
        <v>64</v>
      </c>
      <c r="AD19" s="4">
        <v>1</v>
      </c>
    </row>
    <row r="20" spans="1:30" x14ac:dyDescent="0.2">
      <c r="A20" s="26"/>
      <c r="B20" s="23">
        <f t="shared" si="0"/>
        <v>19</v>
      </c>
      <c r="D20" s="21">
        <f t="shared" si="2"/>
        <v>19</v>
      </c>
      <c r="E20" s="24">
        <f>+LARGE('2'!N:N,D20)</f>
        <v>24</v>
      </c>
      <c r="F20" s="24">
        <f>+VLOOKUP(E20,'2'!N:O,2,FALSE)</f>
        <v>13</v>
      </c>
      <c r="K20" s="9">
        <f t="shared" si="1"/>
        <v>19</v>
      </c>
      <c r="O20" s="25"/>
      <c r="P20" s="2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D20" s="4"/>
    </row>
    <row r="21" spans="1:30" x14ac:dyDescent="0.2">
      <c r="A21" s="26"/>
      <c r="B21" s="23">
        <f t="shared" si="0"/>
        <v>20</v>
      </c>
      <c r="D21" s="21">
        <f t="shared" si="2"/>
        <v>20</v>
      </c>
      <c r="E21" s="24">
        <f>+LARGE('2'!N:N,D21)</f>
        <v>23</v>
      </c>
      <c r="F21" s="24">
        <f>+VLOOKUP(E21,'2'!N:O,2,FALSE)</f>
        <v>5</v>
      </c>
      <c r="K21" s="9">
        <f t="shared" si="1"/>
        <v>20</v>
      </c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26"/>
      <c r="B22" s="23">
        <f t="shared" si="0"/>
        <v>21</v>
      </c>
      <c r="D22" s="21">
        <f t="shared" si="2"/>
        <v>21</v>
      </c>
      <c r="E22" s="24">
        <f>+LARGE('2'!N:N,D22)</f>
        <v>22</v>
      </c>
      <c r="F22" s="24">
        <f>+VLOOKUP(E22,'2'!N:O,2,FALSE)</f>
        <v>20</v>
      </c>
      <c r="K22" s="9">
        <f t="shared" si="1"/>
        <v>21</v>
      </c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26"/>
      <c r="B23" s="23">
        <f t="shared" si="0"/>
        <v>22</v>
      </c>
      <c r="D23" s="21">
        <f t="shared" si="2"/>
        <v>22</v>
      </c>
      <c r="E23" s="24">
        <f>+LARGE('2'!N:N,D23)</f>
        <v>21</v>
      </c>
      <c r="F23" s="24">
        <f>+VLOOKUP(E23,'2'!N:O,2,FALSE)</f>
        <v>22</v>
      </c>
      <c r="K23" s="9">
        <f t="shared" si="1"/>
        <v>22</v>
      </c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26"/>
      <c r="B24" s="23">
        <f t="shared" si="0"/>
        <v>23</v>
      </c>
      <c r="D24" s="21">
        <f t="shared" si="2"/>
        <v>23</v>
      </c>
      <c r="E24" s="24">
        <f>+LARGE('2'!N:N,D24)</f>
        <v>20</v>
      </c>
      <c r="F24" s="24" t="str">
        <f>+VLOOKUP(E24,'2'!N:O,2,FALSE)</f>
        <v>18/2</v>
      </c>
      <c r="K24" s="9">
        <f t="shared" si="1"/>
        <v>23</v>
      </c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26"/>
      <c r="B25" s="23">
        <f t="shared" si="0"/>
        <v>24</v>
      </c>
      <c r="D25" s="21">
        <f t="shared" si="2"/>
        <v>24</v>
      </c>
      <c r="E25" s="24">
        <f>+LARGE('2'!N:N,D25)</f>
        <v>19</v>
      </c>
      <c r="F25" s="24" t="str">
        <f>+VLOOKUP(E25,'2'!N:O,2,FALSE)</f>
        <v>18/1</v>
      </c>
      <c r="K25" s="9">
        <f t="shared" si="1"/>
        <v>24</v>
      </c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26"/>
      <c r="B26" s="23">
        <f t="shared" si="0"/>
        <v>25</v>
      </c>
      <c r="D26" s="21">
        <f t="shared" si="2"/>
        <v>25</v>
      </c>
      <c r="E26" s="24">
        <f>+LARGE('2'!N:N,D26)</f>
        <v>18</v>
      </c>
      <c r="F26" s="24">
        <f>+VLOOKUP(E26,'2'!N:O,2,FALSE)</f>
        <v>17</v>
      </c>
      <c r="K26" s="9">
        <f t="shared" si="1"/>
        <v>25</v>
      </c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26"/>
      <c r="B27" s="23">
        <f t="shared" si="0"/>
        <v>26</v>
      </c>
      <c r="D27" s="21">
        <f t="shared" si="2"/>
        <v>26</v>
      </c>
      <c r="E27" s="24">
        <f>+LARGE('2'!N:N,D27)</f>
        <v>17</v>
      </c>
      <c r="F27" s="24">
        <f>+VLOOKUP(E27,'2'!N:O,2,FALSE)</f>
        <v>17</v>
      </c>
      <c r="K27" s="9">
        <f t="shared" si="1"/>
        <v>26</v>
      </c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26"/>
      <c r="B28" s="23">
        <f t="shared" si="0"/>
        <v>27</v>
      </c>
      <c r="D28" s="21">
        <f t="shared" si="2"/>
        <v>27</v>
      </c>
      <c r="E28" s="24">
        <f>+LARGE('2'!N:N,D28)</f>
        <v>16</v>
      </c>
      <c r="F28" s="24">
        <f>+VLOOKUP(E28,'2'!N:O,2,FALSE)</f>
        <v>15</v>
      </c>
      <c r="K28" s="9">
        <f t="shared" si="1"/>
        <v>27</v>
      </c>
      <c r="O28" s="25"/>
      <c r="P28" s="2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26"/>
      <c r="B29" s="23">
        <f t="shared" si="0"/>
        <v>28</v>
      </c>
      <c r="D29" s="21">
        <f t="shared" si="2"/>
        <v>28</v>
      </c>
      <c r="E29" s="24">
        <f>+LARGE('2'!N:N,D29)</f>
        <v>15</v>
      </c>
      <c r="F29" s="24" t="str">
        <f>+VLOOKUP(E29,'2'!N:O,2,FALSE)</f>
        <v>8/1</v>
      </c>
      <c r="K29" s="9">
        <f t="shared" si="1"/>
        <v>28</v>
      </c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27"/>
      <c r="B30" s="23">
        <f t="shared" si="0"/>
        <v>29</v>
      </c>
      <c r="D30" s="21">
        <f t="shared" si="2"/>
        <v>29</v>
      </c>
      <c r="E30" s="24">
        <f>+LARGE('2'!N:N,D30)</f>
        <v>14</v>
      </c>
      <c r="F30" s="24">
        <f>+VLOOKUP(E30,'2'!N:O,2,FALSE)</f>
        <v>16</v>
      </c>
      <c r="K30" s="9">
        <f t="shared" si="1"/>
        <v>29</v>
      </c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27"/>
      <c r="B31" s="23">
        <f t="shared" si="0"/>
        <v>30</v>
      </c>
      <c r="D31" s="21">
        <f t="shared" si="2"/>
        <v>30</v>
      </c>
      <c r="E31" s="24">
        <f>+LARGE('2'!N:N,D31)</f>
        <v>13</v>
      </c>
      <c r="F31" s="24">
        <f>+VLOOKUP(E31,'2'!N:O,2,FALSE)</f>
        <v>19</v>
      </c>
      <c r="K31" s="9">
        <f t="shared" si="1"/>
        <v>30</v>
      </c>
      <c r="O31" s="25"/>
      <c r="P31" s="25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27"/>
      <c r="B32" s="23">
        <f t="shared" si="0"/>
        <v>31</v>
      </c>
      <c r="D32" s="21">
        <f t="shared" si="2"/>
        <v>31</v>
      </c>
      <c r="E32" s="24">
        <f>+LARGE('2'!N:N,D32)</f>
        <v>12</v>
      </c>
      <c r="F32" s="24">
        <f>+VLOOKUP(E32,'2'!N:O,2,FALSE)</f>
        <v>24</v>
      </c>
      <c r="K32" s="9">
        <f t="shared" si="1"/>
        <v>31</v>
      </c>
      <c r="O32" s="25"/>
      <c r="P32" s="2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27"/>
      <c r="B33" s="23">
        <f t="shared" si="0"/>
        <v>32</v>
      </c>
      <c r="D33" s="21">
        <f t="shared" si="2"/>
        <v>32</v>
      </c>
      <c r="E33" s="24">
        <f>+LARGE('2'!N:N,D33)</f>
        <v>11</v>
      </c>
      <c r="F33" s="24">
        <f>+VLOOKUP(E33,'2'!N:O,2,FALSE)</f>
        <v>17</v>
      </c>
      <c r="K33" s="9">
        <f t="shared" si="1"/>
        <v>32</v>
      </c>
      <c r="O33" s="25"/>
      <c r="P33" s="2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27"/>
      <c r="B34" s="23">
        <f t="shared" si="0"/>
        <v>33</v>
      </c>
      <c r="D34" s="21">
        <f t="shared" si="2"/>
        <v>33</v>
      </c>
      <c r="E34" s="24">
        <f>+LARGE('2'!N:N,D34)</f>
        <v>10</v>
      </c>
      <c r="F34" s="24">
        <f>+VLOOKUP(E34,'2'!N:O,2,FALSE)</f>
        <v>0</v>
      </c>
      <c r="K34" s="9">
        <f t="shared" si="1"/>
        <v>33</v>
      </c>
      <c r="O34" s="25"/>
      <c r="P34" s="25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27"/>
      <c r="B35" s="23">
        <f t="shared" si="0"/>
        <v>34</v>
      </c>
      <c r="D35" s="21">
        <f t="shared" si="2"/>
        <v>34</v>
      </c>
      <c r="E35" s="24">
        <f>+LARGE('2'!N:N,D35)</f>
        <v>9</v>
      </c>
      <c r="F35" s="24">
        <f>+VLOOKUP(E35,'2'!N:O,2,FALSE)</f>
        <v>13</v>
      </c>
      <c r="K35" s="9">
        <f t="shared" si="1"/>
        <v>34</v>
      </c>
      <c r="O35" s="25"/>
      <c r="P35" s="25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27"/>
      <c r="B36" s="23">
        <f t="shared" si="0"/>
        <v>35</v>
      </c>
      <c r="D36" s="21">
        <f t="shared" si="2"/>
        <v>35</v>
      </c>
      <c r="E36" s="24">
        <f>+LARGE('2'!N:N,D36)</f>
        <v>8</v>
      </c>
      <c r="F36" s="24" t="str">
        <f>+VLOOKUP(E36,'2'!N:O,2,FALSE)</f>
        <v>10Б</v>
      </c>
      <c r="O36" s="25"/>
      <c r="P36" s="25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27"/>
      <c r="B37" s="23">
        <f t="shared" si="0"/>
        <v>36</v>
      </c>
      <c r="D37" s="21">
        <f t="shared" si="2"/>
        <v>36</v>
      </c>
      <c r="E37" s="24">
        <f>+LARGE('2'!N:N,D37)</f>
        <v>7</v>
      </c>
      <c r="F37" s="24">
        <f>+VLOOKUP(E37,'2'!N:O,2,FALSE)</f>
        <v>8</v>
      </c>
      <c r="O37" s="25"/>
      <c r="P37" s="25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27"/>
      <c r="B38" s="23">
        <f t="shared" si="0"/>
        <v>37</v>
      </c>
      <c r="D38" s="21">
        <f t="shared" si="2"/>
        <v>37</v>
      </c>
      <c r="E38" s="24">
        <f>+LARGE('2'!N:N,D38)</f>
        <v>6</v>
      </c>
      <c r="F38" s="24">
        <f>+VLOOKUP(E38,'2'!N:O,2,FALSE)</f>
        <v>7</v>
      </c>
      <c r="O38" s="25"/>
      <c r="P38" s="25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27"/>
      <c r="B39" s="23">
        <f t="shared" si="0"/>
        <v>38</v>
      </c>
      <c r="D39" s="21">
        <f t="shared" si="2"/>
        <v>38</v>
      </c>
      <c r="E39" s="24">
        <f>+LARGE('2'!N:N,D39)</f>
        <v>5</v>
      </c>
      <c r="F39" s="24">
        <f>+VLOOKUP(E39,'2'!N:O,2,FALSE)</f>
        <v>21</v>
      </c>
      <c r="O39" s="25"/>
      <c r="P39" s="25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27"/>
      <c r="B40" s="23">
        <f t="shared" si="0"/>
        <v>39</v>
      </c>
      <c r="D40" s="21">
        <f t="shared" si="2"/>
        <v>39</v>
      </c>
      <c r="E40" s="24">
        <f>+LARGE('2'!N:N,D40)</f>
        <v>4</v>
      </c>
      <c r="F40" s="24" t="str">
        <f>+VLOOKUP(E40,'2'!N:O,2,FALSE)</f>
        <v>6/2</v>
      </c>
      <c r="O40" s="25"/>
      <c r="P40" s="25"/>
    </row>
    <row r="41" spans="1:30" x14ac:dyDescent="0.2">
      <c r="A41" s="27"/>
      <c r="B41" s="23">
        <f t="shared" si="0"/>
        <v>40</v>
      </c>
      <c r="D41" s="21">
        <f t="shared" si="2"/>
        <v>40</v>
      </c>
      <c r="E41" s="24">
        <f>+LARGE('2'!N:N,D41)</f>
        <v>3</v>
      </c>
      <c r="F41" s="24" t="str">
        <f>+VLOOKUP(E41,'2'!N:O,2,FALSE)</f>
        <v>6/1</v>
      </c>
      <c r="O41" s="25"/>
      <c r="P41" s="25"/>
    </row>
    <row r="42" spans="1:30" x14ac:dyDescent="0.2">
      <c r="A42" s="27"/>
      <c r="B42" s="23">
        <f t="shared" si="0"/>
        <v>41</v>
      </c>
      <c r="D42" s="21">
        <f t="shared" si="2"/>
        <v>41</v>
      </c>
      <c r="E42" s="24">
        <f>+LARGE('2'!N:N,D42)</f>
        <v>2</v>
      </c>
      <c r="F42" s="24">
        <f>+VLOOKUP(E42,'2'!N:O,2,FALSE)</f>
        <v>0</v>
      </c>
      <c r="O42" s="25"/>
      <c r="P42" s="25"/>
    </row>
    <row r="43" spans="1:30" x14ac:dyDescent="0.2">
      <c r="A43" s="27"/>
      <c r="B43" s="23">
        <f t="shared" si="0"/>
        <v>42</v>
      </c>
      <c r="D43" s="21">
        <f t="shared" si="2"/>
        <v>42</v>
      </c>
      <c r="E43" s="24">
        <f>+LARGE('2'!N:N,D43)</f>
        <v>1</v>
      </c>
      <c r="F43" s="24">
        <f>+VLOOKUP(E43,'2'!N:O,2,FALSE)</f>
        <v>59</v>
      </c>
      <c r="O43" s="25"/>
      <c r="P43" s="25"/>
    </row>
    <row r="44" spans="1:30" x14ac:dyDescent="0.2">
      <c r="A44" s="27"/>
      <c r="B44" s="23">
        <f t="shared" si="0"/>
        <v>43</v>
      </c>
      <c r="D44" s="21">
        <f t="shared" si="2"/>
        <v>43</v>
      </c>
      <c r="E44" s="24">
        <f>+LARGE('2'!N:N,D44)</f>
        <v>0</v>
      </c>
      <c r="F44" s="24" t="str">
        <f>+VLOOKUP(E44,'2'!N:O,2,FALSE)</f>
        <v/>
      </c>
      <c r="O44" s="25"/>
      <c r="P44" s="25"/>
    </row>
    <row r="45" spans="1:30" x14ac:dyDescent="0.2">
      <c r="A45" s="27"/>
      <c r="B45" s="23">
        <f t="shared" si="0"/>
        <v>44</v>
      </c>
      <c r="D45" s="21">
        <f>+D44+1</f>
        <v>44</v>
      </c>
      <c r="E45" s="24">
        <f>+LARGE('2'!N:N,D45)</f>
        <v>0</v>
      </c>
      <c r="F45" s="24" t="str">
        <f>+VLOOKUP(E45,'2'!N:O,2,FALSE)</f>
        <v/>
      </c>
      <c r="O45" s="25"/>
      <c r="P45" s="25"/>
    </row>
    <row r="46" spans="1:30" ht="12.75" thickBot="1" x14ac:dyDescent="0.25">
      <c r="A46" s="28"/>
      <c r="B46" s="29">
        <f t="shared" si="0"/>
        <v>45</v>
      </c>
      <c r="D46" s="21">
        <f>+D45+1</f>
        <v>45</v>
      </c>
      <c r="E46" s="24">
        <f>+LARGE('2'!N:N,D46)</f>
        <v>0</v>
      </c>
      <c r="F46" s="24" t="str">
        <f>+VLOOKUP(E46,'2'!N:O,2,FALSE)</f>
        <v/>
      </c>
      <c r="O46" s="25"/>
      <c r="P46" s="25"/>
    </row>
    <row r="47" spans="1:30" x14ac:dyDescent="0.2">
      <c r="B47" s="53" t="s">
        <v>177</v>
      </c>
      <c r="D47" s="21">
        <f t="shared" ref="D47:D110" si="3">+D46+1</f>
        <v>46</v>
      </c>
      <c r="E47" s="24">
        <f>+LARGE('2'!N:N,D47)</f>
        <v>0</v>
      </c>
      <c r="F47" s="24" t="str">
        <f>+VLOOKUP(E47,'2'!N:O,2,FALSE)</f>
        <v/>
      </c>
    </row>
    <row r="48" spans="1:30" x14ac:dyDescent="0.2">
      <c r="B48" s="53" t="s">
        <v>182</v>
      </c>
      <c r="D48" s="21">
        <f t="shared" si="3"/>
        <v>47</v>
      </c>
      <c r="E48" s="24">
        <f>+LARGE('2'!N:N,D48)</f>
        <v>0</v>
      </c>
      <c r="F48" s="24" t="str">
        <f>+VLOOKUP(E48,'2'!N:O,2,FALSE)</f>
        <v/>
      </c>
    </row>
    <row r="49" spans="2:6" x14ac:dyDescent="0.2">
      <c r="B49" s="53" t="s">
        <v>183</v>
      </c>
      <c r="D49" s="21">
        <f t="shared" si="3"/>
        <v>48</v>
      </c>
      <c r="E49" s="24">
        <f>+LARGE('2'!N:N,D49)</f>
        <v>0</v>
      </c>
      <c r="F49" s="24" t="str">
        <f>+VLOOKUP(E49,'2'!N:O,2,FALSE)</f>
        <v/>
      </c>
    </row>
    <row r="50" spans="2:6" x14ac:dyDescent="0.2">
      <c r="B50" s="53" t="s">
        <v>184</v>
      </c>
      <c r="D50" s="21">
        <f t="shared" si="3"/>
        <v>49</v>
      </c>
      <c r="E50" s="24">
        <f>+LARGE('2'!N:N,D50)</f>
        <v>0</v>
      </c>
      <c r="F50" s="24" t="str">
        <f>+VLOOKUP(E50,'2'!N:O,2,FALSE)</f>
        <v/>
      </c>
    </row>
    <row r="51" spans="2:6" x14ac:dyDescent="0.2">
      <c r="B51" s="53" t="s">
        <v>185</v>
      </c>
      <c r="D51" s="21">
        <f t="shared" si="3"/>
        <v>50</v>
      </c>
      <c r="E51" s="24">
        <f>+LARGE('2'!N:N,D51)</f>
        <v>0</v>
      </c>
      <c r="F51" s="24" t="str">
        <f>+VLOOKUP(E51,'2'!N:O,2,FALSE)</f>
        <v/>
      </c>
    </row>
    <row r="52" spans="2:6" x14ac:dyDescent="0.2">
      <c r="B52" s="53" t="s">
        <v>186</v>
      </c>
      <c r="D52" s="21">
        <f t="shared" si="3"/>
        <v>51</v>
      </c>
      <c r="E52" s="24">
        <f>+LARGE('2'!N:N,D52)</f>
        <v>0</v>
      </c>
      <c r="F52" s="24" t="str">
        <f>+VLOOKUP(E52,'2'!N:O,2,FALSE)</f>
        <v/>
      </c>
    </row>
    <row r="53" spans="2:6" x14ac:dyDescent="0.2">
      <c r="B53" s="53" t="s">
        <v>187</v>
      </c>
      <c r="D53" s="21">
        <f t="shared" si="3"/>
        <v>52</v>
      </c>
      <c r="E53" s="24">
        <f>+LARGE('2'!N:N,D53)</f>
        <v>0</v>
      </c>
      <c r="F53" s="24" t="str">
        <f>+VLOOKUP(E53,'2'!N:O,2,FALSE)</f>
        <v/>
      </c>
    </row>
    <row r="54" spans="2:6" x14ac:dyDescent="0.2">
      <c r="B54" s="53" t="s">
        <v>188</v>
      </c>
      <c r="D54" s="21">
        <f t="shared" si="3"/>
        <v>53</v>
      </c>
      <c r="E54" s="24">
        <f>+LARGE('2'!N:N,D54)</f>
        <v>0</v>
      </c>
      <c r="F54" s="24" t="str">
        <f>+VLOOKUP(E54,'2'!N:O,2,FALSE)</f>
        <v/>
      </c>
    </row>
    <row r="55" spans="2:6" x14ac:dyDescent="0.2">
      <c r="B55" s="53" t="s">
        <v>189</v>
      </c>
      <c r="D55" s="21">
        <f t="shared" si="3"/>
        <v>54</v>
      </c>
      <c r="E55" s="24">
        <f>+LARGE('2'!N:N,D55)</f>
        <v>0</v>
      </c>
      <c r="F55" s="24" t="str">
        <f>+VLOOKUP(E55,'2'!N:O,2,FALSE)</f>
        <v/>
      </c>
    </row>
    <row r="56" spans="2:6" x14ac:dyDescent="0.2">
      <c r="B56" s="53" t="s">
        <v>190</v>
      </c>
      <c r="D56" s="21">
        <f t="shared" si="3"/>
        <v>55</v>
      </c>
      <c r="E56" s="24">
        <f>+LARGE('2'!N:N,D56)</f>
        <v>0</v>
      </c>
      <c r="F56" s="24" t="str">
        <f>+VLOOKUP(E56,'2'!N:O,2,FALSE)</f>
        <v/>
      </c>
    </row>
    <row r="57" spans="2:6" x14ac:dyDescent="0.2">
      <c r="B57" s="53" t="s">
        <v>191</v>
      </c>
      <c r="D57" s="21">
        <f t="shared" si="3"/>
        <v>56</v>
      </c>
      <c r="E57" s="24">
        <f>+LARGE('2'!N:N,D57)</f>
        <v>0</v>
      </c>
      <c r="F57" s="24" t="str">
        <f>+VLOOKUP(E57,'2'!N:O,2,FALSE)</f>
        <v/>
      </c>
    </row>
    <row r="58" spans="2:6" x14ac:dyDescent="0.2">
      <c r="B58" s="53" t="s">
        <v>206</v>
      </c>
      <c r="D58" s="21">
        <f t="shared" si="3"/>
        <v>57</v>
      </c>
      <c r="E58" s="24">
        <f>+LARGE('2'!N:N,D58)</f>
        <v>0</v>
      </c>
      <c r="F58" s="24" t="str">
        <f>+VLOOKUP(E58,'2'!N:O,2,FALSE)</f>
        <v/>
      </c>
    </row>
    <row r="59" spans="2:6" x14ac:dyDescent="0.2">
      <c r="B59" s="53" t="s">
        <v>209</v>
      </c>
      <c r="D59" s="21">
        <f t="shared" si="3"/>
        <v>58</v>
      </c>
      <c r="E59" s="24">
        <f>+LARGE('2'!N:N,D59)</f>
        <v>0</v>
      </c>
      <c r="F59" s="24" t="str">
        <f>+VLOOKUP(E59,'2'!N:O,2,FALSE)</f>
        <v/>
      </c>
    </row>
    <row r="60" spans="2:6" x14ac:dyDescent="0.2">
      <c r="B60" s="53" t="s">
        <v>210</v>
      </c>
      <c r="D60" s="21">
        <f t="shared" si="3"/>
        <v>59</v>
      </c>
      <c r="E60" s="24">
        <f>+LARGE('2'!N:N,D60)</f>
        <v>0</v>
      </c>
      <c r="F60" s="24" t="str">
        <f>+VLOOKUP(E60,'2'!N:O,2,FALSE)</f>
        <v/>
      </c>
    </row>
    <row r="61" spans="2:6" x14ac:dyDescent="0.2">
      <c r="D61" s="21">
        <f t="shared" si="3"/>
        <v>60</v>
      </c>
      <c r="E61" s="24">
        <f>+LARGE('2'!N:N,D61)</f>
        <v>0</v>
      </c>
      <c r="F61" s="24" t="str">
        <f>+VLOOKUP(E61,'2'!N:O,2,FALSE)</f>
        <v/>
      </c>
    </row>
    <row r="62" spans="2:6" x14ac:dyDescent="0.2">
      <c r="D62" s="21">
        <f t="shared" si="3"/>
        <v>61</v>
      </c>
      <c r="E62" s="24">
        <f>+LARGE('2'!N:N,D62)</f>
        <v>0</v>
      </c>
      <c r="F62" s="24" t="str">
        <f>+VLOOKUP(E62,'2'!N:O,2,FALSE)</f>
        <v/>
      </c>
    </row>
    <row r="63" spans="2:6" x14ac:dyDescent="0.2">
      <c r="D63" s="21">
        <f t="shared" si="3"/>
        <v>62</v>
      </c>
      <c r="E63" s="24">
        <f>+LARGE('2'!N:N,D63)</f>
        <v>0</v>
      </c>
      <c r="F63" s="24" t="str">
        <f>+VLOOKUP(E63,'2'!N:O,2,FALSE)</f>
        <v/>
      </c>
    </row>
    <row r="64" spans="2:6" x14ac:dyDescent="0.2">
      <c r="D64" s="21">
        <f t="shared" si="3"/>
        <v>63</v>
      </c>
      <c r="E64" s="24">
        <f>+LARGE('2'!N:N,D64)</f>
        <v>0</v>
      </c>
      <c r="F64" s="24" t="str">
        <f>+VLOOKUP(E64,'2'!N:O,2,FALSE)</f>
        <v/>
      </c>
    </row>
    <row r="65" spans="4:6" x14ac:dyDescent="0.2">
      <c r="D65" s="21">
        <f t="shared" si="3"/>
        <v>64</v>
      </c>
      <c r="E65" s="24">
        <f>+LARGE('2'!N:N,D65)</f>
        <v>0</v>
      </c>
      <c r="F65" s="24" t="str">
        <f>+VLOOKUP(E65,'2'!N:O,2,FALSE)</f>
        <v/>
      </c>
    </row>
    <row r="66" spans="4:6" x14ac:dyDescent="0.2">
      <c r="D66" s="21">
        <f t="shared" si="3"/>
        <v>65</v>
      </c>
      <c r="E66" s="24">
        <f>+LARGE('2'!N:N,D66)</f>
        <v>0</v>
      </c>
      <c r="F66" s="24" t="str">
        <f>+VLOOKUP(E66,'2'!N:O,2,FALSE)</f>
        <v/>
      </c>
    </row>
    <row r="67" spans="4:6" x14ac:dyDescent="0.2">
      <c r="D67" s="21">
        <f t="shared" si="3"/>
        <v>66</v>
      </c>
      <c r="E67" s="24">
        <f>+LARGE('2'!N:N,D67)</f>
        <v>0</v>
      </c>
      <c r="F67" s="24" t="str">
        <f>+VLOOKUP(E67,'2'!N:O,2,FALSE)</f>
        <v/>
      </c>
    </row>
    <row r="68" spans="4:6" x14ac:dyDescent="0.2">
      <c r="D68" s="21">
        <f t="shared" si="3"/>
        <v>67</v>
      </c>
      <c r="E68" s="24">
        <f>+LARGE('2'!N:N,D68)</f>
        <v>0</v>
      </c>
      <c r="F68" s="24" t="str">
        <f>+VLOOKUP(E68,'2'!N:O,2,FALSE)</f>
        <v/>
      </c>
    </row>
    <row r="69" spans="4:6" x14ac:dyDescent="0.2">
      <c r="D69" s="21">
        <f t="shared" si="3"/>
        <v>68</v>
      </c>
      <c r="E69" s="24">
        <f>+LARGE('2'!N:N,D69)</f>
        <v>0</v>
      </c>
      <c r="F69" s="24" t="str">
        <f>+VLOOKUP(E69,'2'!N:O,2,FALSE)</f>
        <v/>
      </c>
    </row>
    <row r="70" spans="4:6" x14ac:dyDescent="0.2">
      <c r="D70" s="21">
        <f t="shared" si="3"/>
        <v>69</v>
      </c>
      <c r="E70" s="24">
        <f>+LARGE('2'!N:N,D70)</f>
        <v>0</v>
      </c>
      <c r="F70" s="24" t="str">
        <f>+VLOOKUP(E70,'2'!N:O,2,FALSE)</f>
        <v/>
      </c>
    </row>
    <row r="71" spans="4:6" x14ac:dyDescent="0.2">
      <c r="D71" s="21">
        <f t="shared" si="3"/>
        <v>70</v>
      </c>
      <c r="E71" s="24">
        <f>+LARGE('2'!N:N,D71)</f>
        <v>0</v>
      </c>
      <c r="F71" s="24" t="str">
        <f>+VLOOKUP(E71,'2'!N:O,2,FALSE)</f>
        <v/>
      </c>
    </row>
    <row r="72" spans="4:6" x14ac:dyDescent="0.2">
      <c r="D72" s="21">
        <f t="shared" si="3"/>
        <v>71</v>
      </c>
      <c r="E72" s="24">
        <f>+LARGE('2'!N:N,D72)</f>
        <v>0</v>
      </c>
      <c r="F72" s="24" t="str">
        <f>+VLOOKUP(E72,'2'!N:O,2,FALSE)</f>
        <v/>
      </c>
    </row>
    <row r="73" spans="4:6" x14ac:dyDescent="0.2">
      <c r="D73" s="21">
        <f t="shared" si="3"/>
        <v>72</v>
      </c>
      <c r="E73" s="24">
        <f>+LARGE('2'!N:N,D73)</f>
        <v>0</v>
      </c>
      <c r="F73" s="24" t="str">
        <f>+VLOOKUP(E73,'2'!N:O,2,FALSE)</f>
        <v/>
      </c>
    </row>
    <row r="74" spans="4:6" x14ac:dyDescent="0.2">
      <c r="D74" s="21">
        <f t="shared" si="3"/>
        <v>73</v>
      </c>
      <c r="E74" s="24">
        <f>+LARGE('2'!N:N,D74)</f>
        <v>0</v>
      </c>
      <c r="F74" s="24" t="str">
        <f>+VLOOKUP(E74,'2'!N:O,2,FALSE)</f>
        <v/>
      </c>
    </row>
    <row r="75" spans="4:6" x14ac:dyDescent="0.2">
      <c r="D75" s="21">
        <f t="shared" si="3"/>
        <v>74</v>
      </c>
      <c r="E75" s="24">
        <f>+LARGE('2'!N:N,D75)</f>
        <v>0</v>
      </c>
      <c r="F75" s="24" t="str">
        <f>+VLOOKUP(E75,'2'!N:O,2,FALSE)</f>
        <v/>
      </c>
    </row>
    <row r="76" spans="4:6" x14ac:dyDescent="0.2">
      <c r="D76" s="21">
        <f t="shared" si="3"/>
        <v>75</v>
      </c>
      <c r="E76" s="24">
        <f>+LARGE('2'!N:N,D76)</f>
        <v>0</v>
      </c>
      <c r="F76" s="24" t="str">
        <f>+VLOOKUP(E76,'2'!N:O,2,FALSE)</f>
        <v/>
      </c>
    </row>
    <row r="77" spans="4:6" x14ac:dyDescent="0.2">
      <c r="D77" s="21">
        <f t="shared" si="3"/>
        <v>76</v>
      </c>
      <c r="E77" s="24">
        <f>+LARGE('2'!N:N,D77)</f>
        <v>0</v>
      </c>
      <c r="F77" s="24" t="str">
        <f>+VLOOKUP(E77,'2'!N:O,2,FALSE)</f>
        <v/>
      </c>
    </row>
    <row r="78" spans="4:6" x14ac:dyDescent="0.2">
      <c r="D78" s="21">
        <f t="shared" si="3"/>
        <v>77</v>
      </c>
      <c r="E78" s="24">
        <f>+LARGE('2'!N:N,D78)</f>
        <v>0</v>
      </c>
      <c r="F78" s="24" t="str">
        <f>+VLOOKUP(E78,'2'!N:O,2,FALSE)</f>
        <v/>
      </c>
    </row>
    <row r="79" spans="4:6" x14ac:dyDescent="0.2">
      <c r="D79" s="21">
        <f t="shared" si="3"/>
        <v>78</v>
      </c>
      <c r="E79" s="24">
        <f>+LARGE('2'!N:N,D79)</f>
        <v>0</v>
      </c>
      <c r="F79" s="24" t="str">
        <f>+VLOOKUP(E79,'2'!N:O,2,FALSE)</f>
        <v/>
      </c>
    </row>
    <row r="80" spans="4:6" x14ac:dyDescent="0.2">
      <c r="D80" s="21">
        <f t="shared" si="3"/>
        <v>79</v>
      </c>
      <c r="E80" s="24">
        <f>+LARGE('2'!N:N,D80)</f>
        <v>0</v>
      </c>
      <c r="F80" s="24" t="str">
        <f>+VLOOKUP(E80,'2'!N:O,2,FALSE)</f>
        <v/>
      </c>
    </row>
    <row r="81" spans="4:6" x14ac:dyDescent="0.2">
      <c r="D81" s="21">
        <f t="shared" si="3"/>
        <v>80</v>
      </c>
      <c r="E81" s="24">
        <f>+LARGE('2'!N:N,D81)</f>
        <v>0</v>
      </c>
      <c r="F81" s="24" t="str">
        <f>+VLOOKUP(E81,'2'!N:O,2,FALSE)</f>
        <v/>
      </c>
    </row>
    <row r="82" spans="4:6" x14ac:dyDescent="0.2">
      <c r="D82" s="21">
        <f t="shared" si="3"/>
        <v>81</v>
      </c>
      <c r="E82" s="24">
        <f>+LARGE('2'!N:N,D82)</f>
        <v>0</v>
      </c>
      <c r="F82" s="24" t="str">
        <f>+VLOOKUP(E82,'2'!N:O,2,FALSE)</f>
        <v/>
      </c>
    </row>
    <row r="83" spans="4:6" x14ac:dyDescent="0.2">
      <c r="D83" s="21">
        <f t="shared" si="3"/>
        <v>82</v>
      </c>
      <c r="E83" s="24">
        <f>+LARGE('2'!N:N,D83)</f>
        <v>0</v>
      </c>
      <c r="F83" s="24" t="str">
        <f>+VLOOKUP(E83,'2'!N:O,2,FALSE)</f>
        <v/>
      </c>
    </row>
    <row r="84" spans="4:6" x14ac:dyDescent="0.2">
      <c r="D84" s="21">
        <f t="shared" si="3"/>
        <v>83</v>
      </c>
      <c r="E84" s="24">
        <f>+LARGE('2'!N:N,D84)</f>
        <v>0</v>
      </c>
      <c r="F84" s="24" t="str">
        <f>+VLOOKUP(E84,'2'!N:O,2,FALSE)</f>
        <v/>
      </c>
    </row>
    <row r="85" spans="4:6" x14ac:dyDescent="0.2">
      <c r="D85" s="21">
        <f t="shared" si="3"/>
        <v>84</v>
      </c>
      <c r="E85" s="24">
        <f>+LARGE('2'!N:N,D85)</f>
        <v>0</v>
      </c>
      <c r="F85" s="24" t="str">
        <f>+VLOOKUP(E85,'2'!N:O,2,FALSE)</f>
        <v/>
      </c>
    </row>
    <row r="86" spans="4:6" x14ac:dyDescent="0.2">
      <c r="D86" s="21">
        <f t="shared" si="3"/>
        <v>85</v>
      </c>
      <c r="E86" s="24">
        <f>+LARGE('2'!N:N,D86)</f>
        <v>0</v>
      </c>
      <c r="F86" s="24" t="str">
        <f>+VLOOKUP(E86,'2'!N:O,2,FALSE)</f>
        <v/>
      </c>
    </row>
    <row r="87" spans="4:6" x14ac:dyDescent="0.2">
      <c r="D87" s="21">
        <f t="shared" si="3"/>
        <v>86</v>
      </c>
      <c r="E87" s="24">
        <f>+LARGE('2'!N:N,D87)</f>
        <v>0</v>
      </c>
      <c r="F87" s="24" t="str">
        <f>+VLOOKUP(E87,'2'!N:O,2,FALSE)</f>
        <v/>
      </c>
    </row>
    <row r="88" spans="4:6" x14ac:dyDescent="0.2">
      <c r="D88" s="21">
        <f t="shared" si="3"/>
        <v>87</v>
      </c>
      <c r="E88" s="24">
        <f>+LARGE('2'!N:N,D88)</f>
        <v>0</v>
      </c>
      <c r="F88" s="24" t="str">
        <f>+VLOOKUP(E88,'2'!N:O,2,FALSE)</f>
        <v/>
      </c>
    </row>
    <row r="89" spans="4:6" x14ac:dyDescent="0.2">
      <c r="D89" s="21">
        <f t="shared" si="3"/>
        <v>88</v>
      </c>
      <c r="E89" s="24">
        <f>+LARGE('2'!N:N,D89)</f>
        <v>0</v>
      </c>
      <c r="F89" s="24" t="str">
        <f>+VLOOKUP(E89,'2'!N:O,2,FALSE)</f>
        <v/>
      </c>
    </row>
    <row r="90" spans="4:6" x14ac:dyDescent="0.2">
      <c r="D90" s="21">
        <f t="shared" si="3"/>
        <v>89</v>
      </c>
      <c r="E90" s="24">
        <f>+LARGE('2'!N:N,D90)</f>
        <v>0</v>
      </c>
      <c r="F90" s="24" t="str">
        <f>+VLOOKUP(E90,'2'!N:O,2,FALSE)</f>
        <v/>
      </c>
    </row>
    <row r="91" spans="4:6" x14ac:dyDescent="0.2">
      <c r="D91" s="21">
        <f t="shared" si="3"/>
        <v>90</v>
      </c>
      <c r="E91" s="24">
        <f>+LARGE('2'!N:N,D91)</f>
        <v>0</v>
      </c>
      <c r="F91" s="24" t="str">
        <f>+VLOOKUP(E91,'2'!N:O,2,FALSE)</f>
        <v/>
      </c>
    </row>
    <row r="92" spans="4:6" x14ac:dyDescent="0.2">
      <c r="D92" s="21">
        <f t="shared" si="3"/>
        <v>91</v>
      </c>
      <c r="E92" s="24">
        <f>+LARGE('2'!N:N,D92)</f>
        <v>0</v>
      </c>
      <c r="F92" s="24" t="str">
        <f>+VLOOKUP(E92,'2'!N:O,2,FALSE)</f>
        <v/>
      </c>
    </row>
    <row r="93" spans="4:6" x14ac:dyDescent="0.2">
      <c r="D93" s="21">
        <f t="shared" si="3"/>
        <v>92</v>
      </c>
      <c r="E93" s="24">
        <f>+LARGE('2'!N:N,D93)</f>
        <v>0</v>
      </c>
      <c r="F93" s="24" t="str">
        <f>+VLOOKUP(E93,'2'!N:O,2,FALSE)</f>
        <v/>
      </c>
    </row>
    <row r="94" spans="4:6" x14ac:dyDescent="0.2">
      <c r="D94" s="21">
        <f t="shared" si="3"/>
        <v>93</v>
      </c>
      <c r="E94" s="24">
        <f>+LARGE('2'!N:N,D94)</f>
        <v>0</v>
      </c>
      <c r="F94" s="24" t="str">
        <f>+VLOOKUP(E94,'2'!N:O,2,FALSE)</f>
        <v/>
      </c>
    </row>
    <row r="95" spans="4:6" x14ac:dyDescent="0.2">
      <c r="D95" s="21">
        <f t="shared" si="3"/>
        <v>94</v>
      </c>
      <c r="E95" s="24">
        <f>+LARGE('2'!N:N,D95)</f>
        <v>0</v>
      </c>
      <c r="F95" s="24" t="str">
        <f>+VLOOKUP(E95,'2'!N:O,2,FALSE)</f>
        <v/>
      </c>
    </row>
    <row r="96" spans="4:6" x14ac:dyDescent="0.2">
      <c r="D96" s="21">
        <f t="shared" si="3"/>
        <v>95</v>
      </c>
      <c r="E96" s="24">
        <f>+LARGE('2'!N:N,D96)</f>
        <v>0</v>
      </c>
      <c r="F96" s="24" t="str">
        <f>+VLOOKUP(E96,'2'!N:O,2,FALSE)</f>
        <v/>
      </c>
    </row>
    <row r="97" spans="4:6" x14ac:dyDescent="0.2">
      <c r="D97" s="21">
        <f t="shared" si="3"/>
        <v>96</v>
      </c>
      <c r="E97" s="24">
        <f>+LARGE('2'!N:N,D97)</f>
        <v>0</v>
      </c>
      <c r="F97" s="24" t="str">
        <f>+VLOOKUP(E97,'2'!N:O,2,FALSE)</f>
        <v/>
      </c>
    </row>
    <row r="98" spans="4:6" x14ac:dyDescent="0.2">
      <c r="D98" s="21">
        <f t="shared" si="3"/>
        <v>97</v>
      </c>
      <c r="E98" s="24">
        <f>+LARGE('2'!N:N,D98)</f>
        <v>0</v>
      </c>
      <c r="F98" s="24" t="str">
        <f>+VLOOKUP(E98,'2'!N:O,2,FALSE)</f>
        <v/>
      </c>
    </row>
    <row r="99" spans="4:6" x14ac:dyDescent="0.2">
      <c r="D99" s="21">
        <f t="shared" si="3"/>
        <v>98</v>
      </c>
      <c r="E99" s="24">
        <f>+LARGE('2'!N:N,D99)</f>
        <v>0</v>
      </c>
      <c r="F99" s="24" t="str">
        <f>+VLOOKUP(E99,'2'!N:O,2,FALSE)</f>
        <v/>
      </c>
    </row>
    <row r="100" spans="4:6" x14ac:dyDescent="0.2">
      <c r="D100" s="21">
        <f t="shared" si="3"/>
        <v>99</v>
      </c>
      <c r="E100" s="24">
        <f>+LARGE('2'!N:N,D100)</f>
        <v>0</v>
      </c>
      <c r="F100" s="24" t="str">
        <f>+VLOOKUP(E100,'2'!N:O,2,FALSE)</f>
        <v/>
      </c>
    </row>
    <row r="101" spans="4:6" x14ac:dyDescent="0.2">
      <c r="D101" s="21">
        <f t="shared" si="3"/>
        <v>100</v>
      </c>
      <c r="E101" s="24">
        <f>+LARGE('2'!N:N,D101)</f>
        <v>0</v>
      </c>
      <c r="F101" s="24" t="str">
        <f>+VLOOKUP(E101,'2'!N:O,2,FALSE)</f>
        <v/>
      </c>
    </row>
    <row r="102" spans="4:6" x14ac:dyDescent="0.2">
      <c r="D102" s="21">
        <f t="shared" si="3"/>
        <v>101</v>
      </c>
      <c r="E102" s="24">
        <f>+LARGE('2'!N:N,D102)</f>
        <v>0</v>
      </c>
      <c r="F102" s="24" t="str">
        <f>+VLOOKUP(E102,'2'!N:O,2,FALSE)</f>
        <v/>
      </c>
    </row>
    <row r="103" spans="4:6" x14ac:dyDescent="0.2">
      <c r="D103" s="21">
        <f t="shared" si="3"/>
        <v>102</v>
      </c>
      <c r="E103" s="24">
        <f>+LARGE('2'!N:N,D103)</f>
        <v>0</v>
      </c>
      <c r="F103" s="24" t="str">
        <f>+VLOOKUP(E103,'2'!N:O,2,FALSE)</f>
        <v/>
      </c>
    </row>
    <row r="104" spans="4:6" x14ac:dyDescent="0.2">
      <c r="D104" s="21">
        <f t="shared" si="3"/>
        <v>103</v>
      </c>
      <c r="E104" s="24">
        <f>+LARGE('2'!N:N,D104)</f>
        <v>0</v>
      </c>
      <c r="F104" s="24" t="str">
        <f>+VLOOKUP(E104,'2'!N:O,2,FALSE)</f>
        <v/>
      </c>
    </row>
    <row r="105" spans="4:6" x14ac:dyDescent="0.2">
      <c r="D105" s="21">
        <f t="shared" si="3"/>
        <v>104</v>
      </c>
      <c r="E105" s="24">
        <f>+LARGE('2'!N:N,D105)</f>
        <v>0</v>
      </c>
      <c r="F105" s="24" t="str">
        <f>+VLOOKUP(E105,'2'!N:O,2,FALSE)</f>
        <v/>
      </c>
    </row>
    <row r="106" spans="4:6" x14ac:dyDescent="0.2">
      <c r="D106" s="21">
        <f t="shared" si="3"/>
        <v>105</v>
      </c>
      <c r="E106" s="24">
        <f>+LARGE('2'!N:N,D106)</f>
        <v>0</v>
      </c>
      <c r="F106" s="24" t="str">
        <f>+VLOOKUP(E106,'2'!N:O,2,FALSE)</f>
        <v/>
      </c>
    </row>
    <row r="107" spans="4:6" x14ac:dyDescent="0.2">
      <c r="D107" s="21">
        <f t="shared" si="3"/>
        <v>106</v>
      </c>
      <c r="E107" s="24">
        <f>+LARGE('2'!N:N,D107)</f>
        <v>0</v>
      </c>
      <c r="F107" s="24" t="str">
        <f>+VLOOKUP(E107,'2'!N:O,2,FALSE)</f>
        <v/>
      </c>
    </row>
    <row r="108" spans="4:6" x14ac:dyDescent="0.2">
      <c r="D108" s="21">
        <f t="shared" si="3"/>
        <v>107</v>
      </c>
      <c r="E108" s="24">
        <f>+LARGE('2'!N:N,D108)</f>
        <v>0</v>
      </c>
      <c r="F108" s="24" t="str">
        <f>+VLOOKUP(E108,'2'!N:O,2,FALSE)</f>
        <v/>
      </c>
    </row>
    <row r="109" spans="4:6" x14ac:dyDescent="0.2">
      <c r="D109" s="21">
        <f t="shared" si="3"/>
        <v>108</v>
      </c>
      <c r="E109" s="24">
        <f>+LARGE('2'!N:N,D109)</f>
        <v>0</v>
      </c>
      <c r="F109" s="24" t="str">
        <f>+VLOOKUP(E109,'2'!N:O,2,FALSE)</f>
        <v/>
      </c>
    </row>
    <row r="110" spans="4:6" x14ac:dyDescent="0.2">
      <c r="D110" s="21">
        <f t="shared" si="3"/>
        <v>109</v>
      </c>
      <c r="E110" s="24">
        <f>+LARGE('2'!N:N,D110)</f>
        <v>0</v>
      </c>
      <c r="F110" s="24" t="str">
        <f>+VLOOKUP(E110,'2'!N:O,2,FALSE)</f>
        <v/>
      </c>
    </row>
    <row r="111" spans="4:6" x14ac:dyDescent="0.2">
      <c r="D111" s="21">
        <f t="shared" ref="D111:D121" si="4">+D110+1</f>
        <v>110</v>
      </c>
      <c r="E111" s="24">
        <f>+LARGE('2'!N:N,D111)</f>
        <v>0</v>
      </c>
      <c r="F111" s="24" t="str">
        <f>+VLOOKUP(E111,'2'!N:O,2,FALSE)</f>
        <v/>
      </c>
    </row>
    <row r="112" spans="4:6" x14ac:dyDescent="0.2">
      <c r="D112" s="21">
        <f t="shared" si="4"/>
        <v>111</v>
      </c>
      <c r="E112" s="24">
        <f>+LARGE('2'!N:N,D112)</f>
        <v>0</v>
      </c>
      <c r="F112" s="24" t="str">
        <f>+VLOOKUP(E112,'2'!N:O,2,FALSE)</f>
        <v/>
      </c>
    </row>
    <row r="113" spans="4:6" x14ac:dyDescent="0.2">
      <c r="D113" s="21">
        <f t="shared" si="4"/>
        <v>112</v>
      </c>
      <c r="E113" s="24">
        <f>+LARGE('2'!N:N,D113)</f>
        <v>0</v>
      </c>
      <c r="F113" s="24" t="str">
        <f>+VLOOKUP(E113,'2'!N:O,2,FALSE)</f>
        <v/>
      </c>
    </row>
    <row r="114" spans="4:6" x14ac:dyDescent="0.2">
      <c r="D114" s="21">
        <f t="shared" si="4"/>
        <v>113</v>
      </c>
      <c r="E114" s="24">
        <f>+LARGE('2'!N:N,D114)</f>
        <v>0</v>
      </c>
      <c r="F114" s="24" t="str">
        <f>+VLOOKUP(E114,'2'!N:O,2,FALSE)</f>
        <v/>
      </c>
    </row>
    <row r="115" spans="4:6" x14ac:dyDescent="0.2">
      <c r="D115" s="21">
        <f t="shared" si="4"/>
        <v>114</v>
      </c>
      <c r="E115" s="24">
        <f>+LARGE('2'!N:N,D115)</f>
        <v>0</v>
      </c>
      <c r="F115" s="24" t="str">
        <f>+VLOOKUP(E115,'2'!N:O,2,FALSE)</f>
        <v/>
      </c>
    </row>
    <row r="116" spans="4:6" x14ac:dyDescent="0.2">
      <c r="D116" s="21">
        <f t="shared" si="4"/>
        <v>115</v>
      </c>
      <c r="E116" s="24">
        <f>+LARGE('2'!N:N,D116)</f>
        <v>0</v>
      </c>
      <c r="F116" s="24" t="str">
        <f>+VLOOKUP(E116,'2'!N:O,2,FALSE)</f>
        <v/>
      </c>
    </row>
    <row r="117" spans="4:6" x14ac:dyDescent="0.2">
      <c r="D117" s="21">
        <f t="shared" si="4"/>
        <v>116</v>
      </c>
      <c r="E117" s="24">
        <f>+LARGE('2'!N:N,D117)</f>
        <v>0</v>
      </c>
      <c r="F117" s="24" t="str">
        <f>+VLOOKUP(E117,'2'!N:O,2,FALSE)</f>
        <v/>
      </c>
    </row>
    <row r="118" spans="4:6" x14ac:dyDescent="0.2">
      <c r="D118" s="21">
        <f t="shared" si="4"/>
        <v>117</v>
      </c>
      <c r="E118" s="24">
        <f>+LARGE('2'!N:N,D118)</f>
        <v>0</v>
      </c>
      <c r="F118" s="24" t="str">
        <f>+VLOOKUP(E118,'2'!N:O,2,FALSE)</f>
        <v/>
      </c>
    </row>
    <row r="119" spans="4:6" x14ac:dyDescent="0.2">
      <c r="D119" s="21">
        <f t="shared" si="4"/>
        <v>118</v>
      </c>
      <c r="E119" s="24">
        <f>+LARGE('2'!N:N,D119)</f>
        <v>0</v>
      </c>
      <c r="F119" s="24" t="str">
        <f>+VLOOKUP(E119,'2'!N:O,2,FALSE)</f>
        <v/>
      </c>
    </row>
    <row r="120" spans="4:6" x14ac:dyDescent="0.2">
      <c r="D120" s="21">
        <f t="shared" si="4"/>
        <v>119</v>
      </c>
      <c r="E120" s="24">
        <f>+LARGE('2'!N:N,D120)</f>
        <v>0</v>
      </c>
      <c r="F120" s="24" t="str">
        <f>+VLOOKUP(E120,'2'!N:O,2,FALSE)</f>
        <v/>
      </c>
    </row>
    <row r="121" spans="4:6" x14ac:dyDescent="0.2">
      <c r="D121" s="21">
        <f t="shared" si="4"/>
        <v>120</v>
      </c>
      <c r="E121" s="24">
        <f>+LARGE('2'!N:N,D121)</f>
        <v>0</v>
      </c>
      <c r="F121" s="24" t="str">
        <f>+VLOOKUP(E121,'2'!N:O,2,FALSE)</f>
        <v/>
      </c>
    </row>
    <row r="122" spans="4:6" x14ac:dyDescent="0.2">
      <c r="D122" s="21">
        <f>+D121+1</f>
        <v>121</v>
      </c>
      <c r="E122" s="24">
        <f>+LARGE('2'!N:N,D122)</f>
        <v>0</v>
      </c>
      <c r="F122" s="24" t="str">
        <f>+VLOOKUP(E122,'2'!N:O,2,FALSE)</f>
        <v/>
      </c>
    </row>
    <row r="123" spans="4:6" x14ac:dyDescent="0.2">
      <c r="D123" s="21">
        <f t="shared" ref="D123:D186" si="5">+D122+1</f>
        <v>122</v>
      </c>
      <c r="E123" s="24">
        <f>+LARGE('2'!N:N,D123)</f>
        <v>0</v>
      </c>
      <c r="F123" s="24" t="str">
        <f>+VLOOKUP(E123,'2'!N:O,2,FALSE)</f>
        <v/>
      </c>
    </row>
    <row r="124" spans="4:6" x14ac:dyDescent="0.2">
      <c r="D124" s="21">
        <f t="shared" si="5"/>
        <v>123</v>
      </c>
      <c r="E124" s="24">
        <f>+LARGE('2'!N:N,D124)</f>
        <v>0</v>
      </c>
      <c r="F124" s="24" t="str">
        <f>+VLOOKUP(E124,'2'!N:O,2,FALSE)</f>
        <v/>
      </c>
    </row>
    <row r="125" spans="4:6" x14ac:dyDescent="0.2">
      <c r="D125" s="21">
        <f t="shared" si="5"/>
        <v>124</v>
      </c>
      <c r="E125" s="24">
        <f>+LARGE('2'!N:N,D125)</f>
        <v>0</v>
      </c>
      <c r="F125" s="24" t="str">
        <f>+VLOOKUP(E125,'2'!N:O,2,FALSE)</f>
        <v/>
      </c>
    </row>
    <row r="126" spans="4:6" x14ac:dyDescent="0.2">
      <c r="D126" s="21">
        <f t="shared" si="5"/>
        <v>125</v>
      </c>
      <c r="E126" s="24">
        <f>+LARGE('2'!N:N,D126)</f>
        <v>0</v>
      </c>
      <c r="F126" s="24" t="str">
        <f>+VLOOKUP(E126,'2'!N:O,2,FALSE)</f>
        <v/>
      </c>
    </row>
    <row r="127" spans="4:6" x14ac:dyDescent="0.2">
      <c r="D127" s="21">
        <f t="shared" si="5"/>
        <v>126</v>
      </c>
      <c r="E127" s="24">
        <f>+LARGE('2'!N:N,D127)</f>
        <v>0</v>
      </c>
      <c r="F127" s="24" t="str">
        <f>+VLOOKUP(E127,'2'!N:O,2,FALSE)</f>
        <v/>
      </c>
    </row>
    <row r="128" spans="4:6" x14ac:dyDescent="0.2">
      <c r="D128" s="21">
        <f t="shared" si="5"/>
        <v>127</v>
      </c>
      <c r="E128" s="24">
        <f>+LARGE('2'!N:N,D128)</f>
        <v>0</v>
      </c>
      <c r="F128" s="24" t="str">
        <f>+VLOOKUP(E128,'2'!N:O,2,FALSE)</f>
        <v/>
      </c>
    </row>
    <row r="129" spans="4:6" x14ac:dyDescent="0.2">
      <c r="D129" s="21">
        <f t="shared" si="5"/>
        <v>128</v>
      </c>
      <c r="E129" s="24">
        <f>+LARGE('2'!N:N,D129)</f>
        <v>0</v>
      </c>
      <c r="F129" s="24" t="str">
        <f>+VLOOKUP(E129,'2'!N:O,2,FALSE)</f>
        <v/>
      </c>
    </row>
    <row r="130" spans="4:6" x14ac:dyDescent="0.2">
      <c r="D130" s="21">
        <f t="shared" si="5"/>
        <v>129</v>
      </c>
      <c r="E130" s="24">
        <f>+LARGE('2'!N:N,D130)</f>
        <v>0</v>
      </c>
      <c r="F130" s="24" t="str">
        <f>+VLOOKUP(E130,'2'!N:O,2,FALSE)</f>
        <v/>
      </c>
    </row>
    <row r="131" spans="4:6" x14ac:dyDescent="0.2">
      <c r="D131" s="21">
        <f t="shared" si="5"/>
        <v>130</v>
      </c>
      <c r="E131" s="24">
        <f>+LARGE('2'!N:N,D131)</f>
        <v>0</v>
      </c>
      <c r="F131" s="24" t="str">
        <f>+VLOOKUP(E131,'2'!N:O,2,FALSE)</f>
        <v/>
      </c>
    </row>
    <row r="132" spans="4:6" x14ac:dyDescent="0.2">
      <c r="D132" s="21">
        <f t="shared" si="5"/>
        <v>131</v>
      </c>
      <c r="E132" s="24">
        <f>+LARGE('2'!N:N,D132)</f>
        <v>0</v>
      </c>
      <c r="F132" s="24" t="str">
        <f>+VLOOKUP(E132,'2'!N:O,2,FALSE)</f>
        <v/>
      </c>
    </row>
    <row r="133" spans="4:6" x14ac:dyDescent="0.2">
      <c r="D133" s="21">
        <f t="shared" si="5"/>
        <v>132</v>
      </c>
      <c r="E133" s="24">
        <f>+LARGE('2'!N:N,D133)</f>
        <v>0</v>
      </c>
      <c r="F133" s="24" t="str">
        <f>+VLOOKUP(E133,'2'!N:O,2,FALSE)</f>
        <v/>
      </c>
    </row>
    <row r="134" spans="4:6" x14ac:dyDescent="0.2">
      <c r="D134" s="21">
        <f t="shared" si="5"/>
        <v>133</v>
      </c>
      <c r="E134" s="24">
        <f>+LARGE('2'!N:N,D134)</f>
        <v>0</v>
      </c>
      <c r="F134" s="24" t="str">
        <f>+VLOOKUP(E134,'2'!N:O,2,FALSE)</f>
        <v/>
      </c>
    </row>
    <row r="135" spans="4:6" x14ac:dyDescent="0.2">
      <c r="D135" s="21">
        <f t="shared" si="5"/>
        <v>134</v>
      </c>
      <c r="E135" s="24">
        <f>+LARGE('2'!N:N,D135)</f>
        <v>0</v>
      </c>
      <c r="F135" s="24" t="str">
        <f>+VLOOKUP(E135,'2'!N:O,2,FALSE)</f>
        <v/>
      </c>
    </row>
    <row r="136" spans="4:6" x14ac:dyDescent="0.2">
      <c r="D136" s="21">
        <f t="shared" si="5"/>
        <v>135</v>
      </c>
      <c r="E136" s="24">
        <f>+LARGE('2'!N:N,D136)</f>
        <v>0</v>
      </c>
      <c r="F136" s="24" t="str">
        <f>+VLOOKUP(E136,'2'!N:O,2,FALSE)</f>
        <v/>
      </c>
    </row>
    <row r="137" spans="4:6" x14ac:dyDescent="0.2">
      <c r="D137" s="21">
        <f t="shared" si="5"/>
        <v>136</v>
      </c>
      <c r="E137" s="24">
        <f>+LARGE('2'!N:N,D137)</f>
        <v>0</v>
      </c>
      <c r="F137" s="24" t="str">
        <f>+VLOOKUP(E137,'2'!N:O,2,FALSE)</f>
        <v/>
      </c>
    </row>
    <row r="138" spans="4:6" x14ac:dyDescent="0.2">
      <c r="D138" s="21">
        <f t="shared" si="5"/>
        <v>137</v>
      </c>
      <c r="E138" s="24">
        <f>+LARGE('2'!N:N,D138)</f>
        <v>0</v>
      </c>
      <c r="F138" s="24" t="str">
        <f>+VLOOKUP(E138,'2'!N:O,2,FALSE)</f>
        <v/>
      </c>
    </row>
    <row r="139" spans="4:6" x14ac:dyDescent="0.2">
      <c r="D139" s="21">
        <f t="shared" si="5"/>
        <v>138</v>
      </c>
      <c r="E139" s="24">
        <f>+LARGE('2'!N:N,D139)</f>
        <v>0</v>
      </c>
      <c r="F139" s="24" t="str">
        <f>+VLOOKUP(E139,'2'!N:O,2,FALSE)</f>
        <v/>
      </c>
    </row>
    <row r="140" spans="4:6" x14ac:dyDescent="0.2">
      <c r="D140" s="21">
        <f t="shared" si="5"/>
        <v>139</v>
      </c>
      <c r="E140" s="24">
        <f>+LARGE('2'!N:N,D140)</f>
        <v>0</v>
      </c>
      <c r="F140" s="24" t="str">
        <f>+VLOOKUP(E140,'2'!N:O,2,FALSE)</f>
        <v/>
      </c>
    </row>
    <row r="141" spans="4:6" x14ac:dyDescent="0.2">
      <c r="D141" s="21">
        <f t="shared" si="5"/>
        <v>140</v>
      </c>
      <c r="E141" s="24">
        <f>+LARGE('2'!N:N,D141)</f>
        <v>0</v>
      </c>
      <c r="F141" s="24" t="str">
        <f>+VLOOKUP(E141,'2'!N:O,2,FALSE)</f>
        <v/>
      </c>
    </row>
    <row r="142" spans="4:6" x14ac:dyDescent="0.2">
      <c r="D142" s="21">
        <f t="shared" si="5"/>
        <v>141</v>
      </c>
      <c r="E142" s="24">
        <f>+LARGE('2'!N:N,D142)</f>
        <v>0</v>
      </c>
      <c r="F142" s="24" t="str">
        <f>+VLOOKUP(E142,'2'!N:O,2,FALSE)</f>
        <v/>
      </c>
    </row>
    <row r="143" spans="4:6" x14ac:dyDescent="0.2">
      <c r="D143" s="21">
        <f t="shared" si="5"/>
        <v>142</v>
      </c>
      <c r="E143" s="24">
        <f>+LARGE('2'!N:N,D143)</f>
        <v>0</v>
      </c>
      <c r="F143" s="24" t="str">
        <f>+VLOOKUP(E143,'2'!N:O,2,FALSE)</f>
        <v/>
      </c>
    </row>
    <row r="144" spans="4:6" x14ac:dyDescent="0.2">
      <c r="D144" s="21">
        <f t="shared" si="5"/>
        <v>143</v>
      </c>
      <c r="E144" s="24">
        <f>+LARGE('2'!N:N,D144)</f>
        <v>0</v>
      </c>
      <c r="F144" s="24" t="str">
        <f>+VLOOKUP(E144,'2'!N:O,2,FALSE)</f>
        <v/>
      </c>
    </row>
    <row r="145" spans="4:6" x14ac:dyDescent="0.2">
      <c r="D145" s="21">
        <f t="shared" si="5"/>
        <v>144</v>
      </c>
      <c r="E145" s="24">
        <f>+LARGE('2'!N:N,D145)</f>
        <v>0</v>
      </c>
      <c r="F145" s="24" t="str">
        <f>+VLOOKUP(E145,'2'!N:O,2,FALSE)</f>
        <v/>
      </c>
    </row>
    <row r="146" spans="4:6" x14ac:dyDescent="0.2">
      <c r="D146" s="21">
        <f t="shared" si="5"/>
        <v>145</v>
      </c>
      <c r="E146" s="24">
        <f>+LARGE('2'!N:N,D146)</f>
        <v>0</v>
      </c>
      <c r="F146" s="24" t="str">
        <f>+VLOOKUP(E146,'2'!N:O,2,FALSE)</f>
        <v/>
      </c>
    </row>
    <row r="147" spans="4:6" x14ac:dyDescent="0.2">
      <c r="D147" s="21">
        <f t="shared" si="5"/>
        <v>146</v>
      </c>
      <c r="E147" s="24">
        <f>+LARGE('2'!N:N,D147)</f>
        <v>0</v>
      </c>
      <c r="F147" s="24" t="str">
        <f>+VLOOKUP(E147,'2'!N:O,2,FALSE)</f>
        <v/>
      </c>
    </row>
    <row r="148" spans="4:6" x14ac:dyDescent="0.2">
      <c r="D148" s="21">
        <f t="shared" si="5"/>
        <v>147</v>
      </c>
      <c r="E148" s="24">
        <f>+LARGE('2'!N:N,D148)</f>
        <v>0</v>
      </c>
      <c r="F148" s="24" t="str">
        <f>+VLOOKUP(E148,'2'!N:O,2,FALSE)</f>
        <v/>
      </c>
    </row>
    <row r="149" spans="4:6" x14ac:dyDescent="0.2">
      <c r="D149" s="21">
        <f t="shared" si="5"/>
        <v>148</v>
      </c>
      <c r="E149" s="24">
        <f>+LARGE('2'!N:N,D149)</f>
        <v>0</v>
      </c>
      <c r="F149" s="24" t="str">
        <f>+VLOOKUP(E149,'2'!N:O,2,FALSE)</f>
        <v/>
      </c>
    </row>
    <row r="150" spans="4:6" x14ac:dyDescent="0.2">
      <c r="D150" s="21">
        <f t="shared" si="5"/>
        <v>149</v>
      </c>
      <c r="E150" s="24">
        <f>+LARGE('2'!N:N,D150)</f>
        <v>0</v>
      </c>
      <c r="F150" s="24" t="str">
        <f>+VLOOKUP(E150,'2'!N:O,2,FALSE)</f>
        <v/>
      </c>
    </row>
    <row r="151" spans="4:6" x14ac:dyDescent="0.2">
      <c r="D151" s="21">
        <f t="shared" si="5"/>
        <v>150</v>
      </c>
      <c r="E151" s="24">
        <f>+LARGE('2'!N:N,D151)</f>
        <v>0</v>
      </c>
      <c r="F151" s="24" t="str">
        <f>+VLOOKUP(E151,'2'!N:O,2,FALSE)</f>
        <v/>
      </c>
    </row>
    <row r="152" spans="4:6" x14ac:dyDescent="0.2">
      <c r="D152" s="21">
        <f t="shared" si="5"/>
        <v>151</v>
      </c>
      <c r="E152" s="24">
        <f>+LARGE('2'!N:N,D152)</f>
        <v>0</v>
      </c>
      <c r="F152" s="24" t="str">
        <f>+VLOOKUP(E152,'2'!N:O,2,FALSE)</f>
        <v/>
      </c>
    </row>
    <row r="153" spans="4:6" x14ac:dyDescent="0.2">
      <c r="D153" s="21">
        <f t="shared" si="5"/>
        <v>152</v>
      </c>
      <c r="E153" s="24">
        <f>+LARGE('2'!N:N,D153)</f>
        <v>0</v>
      </c>
      <c r="F153" s="24" t="str">
        <f>+VLOOKUP(E153,'2'!N:O,2,FALSE)</f>
        <v/>
      </c>
    </row>
    <row r="154" spans="4:6" x14ac:dyDescent="0.2">
      <c r="D154" s="21">
        <f t="shared" si="5"/>
        <v>153</v>
      </c>
      <c r="E154" s="24">
        <f>+LARGE('2'!N:N,D154)</f>
        <v>0</v>
      </c>
      <c r="F154" s="24" t="str">
        <f>+VLOOKUP(E154,'2'!N:O,2,FALSE)</f>
        <v/>
      </c>
    </row>
    <row r="155" spans="4:6" x14ac:dyDescent="0.2">
      <c r="D155" s="21">
        <f t="shared" si="5"/>
        <v>154</v>
      </c>
      <c r="E155" s="24">
        <f>+LARGE('2'!N:N,D155)</f>
        <v>0</v>
      </c>
      <c r="F155" s="24" t="str">
        <f>+VLOOKUP(E155,'2'!N:O,2,FALSE)</f>
        <v/>
      </c>
    </row>
    <row r="156" spans="4:6" x14ac:dyDescent="0.2">
      <c r="D156" s="21">
        <f t="shared" si="5"/>
        <v>155</v>
      </c>
      <c r="E156" s="24">
        <f>+LARGE('2'!N:N,D156)</f>
        <v>0</v>
      </c>
      <c r="F156" s="24" t="str">
        <f>+VLOOKUP(E156,'2'!N:O,2,FALSE)</f>
        <v/>
      </c>
    </row>
    <row r="157" spans="4:6" x14ac:dyDescent="0.2">
      <c r="D157" s="21">
        <f t="shared" si="5"/>
        <v>156</v>
      </c>
      <c r="E157" s="24">
        <f>+LARGE('2'!N:N,D157)</f>
        <v>0</v>
      </c>
      <c r="F157" s="24" t="str">
        <f>+VLOOKUP(E157,'2'!N:O,2,FALSE)</f>
        <v/>
      </c>
    </row>
    <row r="158" spans="4:6" x14ac:dyDescent="0.2">
      <c r="D158" s="21">
        <f t="shared" si="5"/>
        <v>157</v>
      </c>
      <c r="E158" s="24">
        <f>+LARGE('2'!N:N,D158)</f>
        <v>0</v>
      </c>
      <c r="F158" s="24" t="str">
        <f>+VLOOKUP(E158,'2'!N:O,2,FALSE)</f>
        <v/>
      </c>
    </row>
    <row r="159" spans="4:6" x14ac:dyDescent="0.2">
      <c r="D159" s="21">
        <f t="shared" si="5"/>
        <v>158</v>
      </c>
      <c r="E159" s="24">
        <f>+LARGE('2'!N:N,D159)</f>
        <v>0</v>
      </c>
      <c r="F159" s="24" t="str">
        <f>+VLOOKUP(E159,'2'!N:O,2,FALSE)</f>
        <v/>
      </c>
    </row>
    <row r="160" spans="4:6" x14ac:dyDescent="0.2">
      <c r="D160" s="21">
        <f t="shared" si="5"/>
        <v>159</v>
      </c>
      <c r="E160" s="24">
        <f>+LARGE('2'!N:N,D160)</f>
        <v>0</v>
      </c>
      <c r="F160" s="24" t="str">
        <f>+VLOOKUP(E160,'2'!N:O,2,FALSE)</f>
        <v/>
      </c>
    </row>
    <row r="161" spans="4:6" x14ac:dyDescent="0.2">
      <c r="D161" s="21">
        <f t="shared" si="5"/>
        <v>160</v>
      </c>
      <c r="E161" s="24">
        <f>+LARGE('2'!N:N,D161)</f>
        <v>0</v>
      </c>
      <c r="F161" s="24" t="str">
        <f>+VLOOKUP(E161,'2'!N:O,2,FALSE)</f>
        <v/>
      </c>
    </row>
    <row r="162" spans="4:6" x14ac:dyDescent="0.2">
      <c r="D162" s="21">
        <f t="shared" si="5"/>
        <v>161</v>
      </c>
      <c r="E162" s="24">
        <f>+LARGE('2'!N:N,D162)</f>
        <v>0</v>
      </c>
      <c r="F162" s="24" t="str">
        <f>+VLOOKUP(E162,'2'!N:O,2,FALSE)</f>
        <v/>
      </c>
    </row>
    <row r="163" spans="4:6" x14ac:dyDescent="0.2">
      <c r="D163" s="21">
        <f t="shared" si="5"/>
        <v>162</v>
      </c>
      <c r="E163" s="24">
        <f>+LARGE('2'!N:N,D163)</f>
        <v>0</v>
      </c>
      <c r="F163" s="24" t="str">
        <f>+VLOOKUP(E163,'2'!N:O,2,FALSE)</f>
        <v/>
      </c>
    </row>
    <row r="164" spans="4:6" x14ac:dyDescent="0.2">
      <c r="D164" s="21">
        <f t="shared" si="5"/>
        <v>163</v>
      </c>
      <c r="E164" s="24">
        <f>+LARGE('2'!N:N,D164)</f>
        <v>0</v>
      </c>
      <c r="F164" s="24" t="str">
        <f>+VLOOKUP(E164,'2'!N:O,2,FALSE)</f>
        <v/>
      </c>
    </row>
    <row r="165" spans="4:6" x14ac:dyDescent="0.2">
      <c r="D165" s="21">
        <f t="shared" si="5"/>
        <v>164</v>
      </c>
      <c r="E165" s="24">
        <f>+LARGE('2'!N:N,D165)</f>
        <v>0</v>
      </c>
      <c r="F165" s="24" t="str">
        <f>+VLOOKUP(E165,'2'!N:O,2,FALSE)</f>
        <v/>
      </c>
    </row>
    <row r="166" spans="4:6" x14ac:dyDescent="0.2">
      <c r="D166" s="21">
        <f t="shared" si="5"/>
        <v>165</v>
      </c>
      <c r="E166" s="24">
        <f>+LARGE('2'!N:N,D166)</f>
        <v>0</v>
      </c>
      <c r="F166" s="24" t="str">
        <f>+VLOOKUP(E166,'2'!N:O,2,FALSE)</f>
        <v/>
      </c>
    </row>
    <row r="167" spans="4:6" x14ac:dyDescent="0.2">
      <c r="D167" s="21">
        <f t="shared" si="5"/>
        <v>166</v>
      </c>
      <c r="E167" s="24">
        <f>+LARGE('2'!N:N,D167)</f>
        <v>0</v>
      </c>
      <c r="F167" s="24" t="str">
        <f>+VLOOKUP(E167,'2'!N:O,2,FALSE)</f>
        <v/>
      </c>
    </row>
    <row r="168" spans="4:6" x14ac:dyDescent="0.2">
      <c r="D168" s="21">
        <f t="shared" si="5"/>
        <v>167</v>
      </c>
      <c r="E168" s="24">
        <f>+LARGE('2'!N:N,D168)</f>
        <v>0</v>
      </c>
      <c r="F168" s="24" t="str">
        <f>+VLOOKUP(E168,'2'!N:O,2,FALSE)</f>
        <v/>
      </c>
    </row>
    <row r="169" spans="4:6" x14ac:dyDescent="0.2">
      <c r="D169" s="21">
        <f t="shared" si="5"/>
        <v>168</v>
      </c>
      <c r="E169" s="24">
        <f>+LARGE('2'!N:N,D169)</f>
        <v>0</v>
      </c>
      <c r="F169" s="24" t="str">
        <f>+VLOOKUP(E169,'2'!N:O,2,FALSE)</f>
        <v/>
      </c>
    </row>
    <row r="170" spans="4:6" x14ac:dyDescent="0.2">
      <c r="D170" s="21">
        <f t="shared" si="5"/>
        <v>169</v>
      </c>
      <c r="E170" s="24">
        <f>+LARGE('2'!N:N,D170)</f>
        <v>0</v>
      </c>
      <c r="F170" s="24" t="str">
        <f>+VLOOKUP(E170,'2'!N:O,2,FALSE)</f>
        <v/>
      </c>
    </row>
    <row r="171" spans="4:6" x14ac:dyDescent="0.2">
      <c r="D171" s="21">
        <f t="shared" si="5"/>
        <v>170</v>
      </c>
      <c r="E171" s="24">
        <f>+LARGE('2'!N:N,D171)</f>
        <v>0</v>
      </c>
      <c r="F171" s="24" t="str">
        <f>+VLOOKUP(E171,'2'!N:O,2,FALSE)</f>
        <v/>
      </c>
    </row>
    <row r="172" spans="4:6" x14ac:dyDescent="0.2">
      <c r="D172" s="21">
        <f t="shared" si="5"/>
        <v>171</v>
      </c>
      <c r="E172" s="24">
        <f>+LARGE('2'!N:N,D172)</f>
        <v>0</v>
      </c>
      <c r="F172" s="24" t="str">
        <f>+VLOOKUP(E172,'2'!N:O,2,FALSE)</f>
        <v/>
      </c>
    </row>
    <row r="173" spans="4:6" x14ac:dyDescent="0.2">
      <c r="D173" s="21">
        <f t="shared" si="5"/>
        <v>172</v>
      </c>
      <c r="E173" s="24">
        <f>+LARGE('2'!N:N,D173)</f>
        <v>0</v>
      </c>
      <c r="F173" s="24" t="str">
        <f>+VLOOKUP(E173,'2'!N:O,2,FALSE)</f>
        <v/>
      </c>
    </row>
    <row r="174" spans="4:6" x14ac:dyDescent="0.2">
      <c r="D174" s="21">
        <f t="shared" si="5"/>
        <v>173</v>
      </c>
      <c r="E174" s="24">
        <f>+LARGE('2'!N:N,D174)</f>
        <v>0</v>
      </c>
      <c r="F174" s="24" t="str">
        <f>+VLOOKUP(E174,'2'!N:O,2,FALSE)</f>
        <v/>
      </c>
    </row>
    <row r="175" spans="4:6" x14ac:dyDescent="0.2">
      <c r="D175" s="21">
        <f t="shared" si="5"/>
        <v>174</v>
      </c>
      <c r="E175" s="24">
        <f>+LARGE('2'!N:N,D175)</f>
        <v>0</v>
      </c>
      <c r="F175" s="24" t="str">
        <f>+VLOOKUP(E175,'2'!N:O,2,FALSE)</f>
        <v/>
      </c>
    </row>
    <row r="176" spans="4:6" x14ac:dyDescent="0.2">
      <c r="D176" s="21">
        <f t="shared" si="5"/>
        <v>175</v>
      </c>
      <c r="E176" s="24">
        <f>+LARGE('2'!N:N,D176)</f>
        <v>0</v>
      </c>
      <c r="F176" s="24" t="str">
        <f>+VLOOKUP(E176,'2'!N:O,2,FALSE)</f>
        <v/>
      </c>
    </row>
    <row r="177" spans="4:6" x14ac:dyDescent="0.2">
      <c r="D177" s="21">
        <f t="shared" si="5"/>
        <v>176</v>
      </c>
      <c r="E177" s="24">
        <f>+LARGE('2'!N:N,D177)</f>
        <v>0</v>
      </c>
      <c r="F177" s="24" t="str">
        <f>+VLOOKUP(E177,'2'!N:O,2,FALSE)</f>
        <v/>
      </c>
    </row>
    <row r="178" spans="4:6" x14ac:dyDescent="0.2">
      <c r="D178" s="21">
        <f t="shared" si="5"/>
        <v>177</v>
      </c>
      <c r="E178" s="24">
        <f>+LARGE('2'!N:N,D178)</f>
        <v>0</v>
      </c>
      <c r="F178" s="24" t="str">
        <f>+VLOOKUP(E178,'2'!N:O,2,FALSE)</f>
        <v/>
      </c>
    </row>
    <row r="179" spans="4:6" x14ac:dyDescent="0.2">
      <c r="D179" s="21">
        <f t="shared" si="5"/>
        <v>178</v>
      </c>
      <c r="E179" s="24">
        <f>+LARGE('2'!N:N,D179)</f>
        <v>0</v>
      </c>
      <c r="F179" s="24" t="str">
        <f>+VLOOKUP(E179,'2'!N:O,2,FALSE)</f>
        <v/>
      </c>
    </row>
    <row r="180" spans="4:6" x14ac:dyDescent="0.2">
      <c r="D180" s="21">
        <f t="shared" si="5"/>
        <v>179</v>
      </c>
      <c r="E180" s="24">
        <f>+LARGE('2'!N:N,D180)</f>
        <v>0</v>
      </c>
      <c r="F180" s="24" t="str">
        <f>+VLOOKUP(E180,'2'!N:O,2,FALSE)</f>
        <v/>
      </c>
    </row>
    <row r="181" spans="4:6" x14ac:dyDescent="0.2">
      <c r="D181" s="21">
        <f t="shared" si="5"/>
        <v>180</v>
      </c>
      <c r="E181" s="24">
        <f>+LARGE('2'!N:N,D181)</f>
        <v>0</v>
      </c>
      <c r="F181" s="24" t="str">
        <f>+VLOOKUP(E181,'2'!N:O,2,FALSE)</f>
        <v/>
      </c>
    </row>
    <row r="182" spans="4:6" x14ac:dyDescent="0.2">
      <c r="D182" s="21">
        <f t="shared" si="5"/>
        <v>181</v>
      </c>
      <c r="E182" s="24">
        <f>+LARGE('2'!N:N,D182)</f>
        <v>0</v>
      </c>
      <c r="F182" s="24" t="str">
        <f>+VLOOKUP(E182,'2'!N:O,2,FALSE)</f>
        <v/>
      </c>
    </row>
    <row r="183" spans="4:6" x14ac:dyDescent="0.2">
      <c r="D183" s="21">
        <f t="shared" si="5"/>
        <v>182</v>
      </c>
      <c r="E183" s="24">
        <f>+LARGE('2'!N:N,D183)</f>
        <v>0</v>
      </c>
      <c r="F183" s="24" t="str">
        <f>+VLOOKUP(E183,'2'!N:O,2,FALSE)</f>
        <v/>
      </c>
    </row>
    <row r="184" spans="4:6" x14ac:dyDescent="0.2">
      <c r="D184" s="21">
        <f t="shared" si="5"/>
        <v>183</v>
      </c>
      <c r="E184" s="24">
        <f>+LARGE('2'!N:N,D184)</f>
        <v>0</v>
      </c>
      <c r="F184" s="24" t="str">
        <f>+VLOOKUP(E184,'2'!N:O,2,FALSE)</f>
        <v/>
      </c>
    </row>
    <row r="185" spans="4:6" x14ac:dyDescent="0.2">
      <c r="D185" s="21">
        <f t="shared" si="5"/>
        <v>184</v>
      </c>
      <c r="E185" s="24">
        <f>+LARGE('2'!N:N,D185)</f>
        <v>0</v>
      </c>
      <c r="F185" s="24" t="str">
        <f>+VLOOKUP(E185,'2'!N:O,2,FALSE)</f>
        <v/>
      </c>
    </row>
    <row r="186" spans="4:6" x14ac:dyDescent="0.2">
      <c r="D186" s="21">
        <f t="shared" si="5"/>
        <v>185</v>
      </c>
      <c r="E186" s="24">
        <f>+LARGE('2'!N:N,D186)</f>
        <v>0</v>
      </c>
      <c r="F186" s="24" t="str">
        <f>+VLOOKUP(E186,'2'!N:O,2,FALSE)</f>
        <v/>
      </c>
    </row>
    <row r="187" spans="4:6" x14ac:dyDescent="0.2">
      <c r="D187" s="21">
        <f t="shared" ref="D187:D195" si="6">+D186+1</f>
        <v>186</v>
      </c>
      <c r="E187" s="24">
        <f>+LARGE('2'!N:N,D187)</f>
        <v>0</v>
      </c>
      <c r="F187" s="24" t="str">
        <f>+VLOOKUP(E187,'2'!N:O,2,FALSE)</f>
        <v/>
      </c>
    </row>
    <row r="188" spans="4:6" x14ac:dyDescent="0.2">
      <c r="D188" s="21">
        <f t="shared" si="6"/>
        <v>187</v>
      </c>
      <c r="E188" s="24">
        <f>+LARGE('2'!N:N,D188)</f>
        <v>0</v>
      </c>
      <c r="F188" s="24" t="str">
        <f>+VLOOKUP(E188,'2'!N:O,2,FALSE)</f>
        <v/>
      </c>
    </row>
    <row r="189" spans="4:6" x14ac:dyDescent="0.2">
      <c r="D189" s="21">
        <f t="shared" si="6"/>
        <v>188</v>
      </c>
      <c r="E189" s="24">
        <f>+LARGE('2'!N:N,D189)</f>
        <v>0</v>
      </c>
      <c r="F189" s="24" t="str">
        <f>+VLOOKUP(E189,'2'!N:O,2,FALSE)</f>
        <v/>
      </c>
    </row>
    <row r="190" spans="4:6" x14ac:dyDescent="0.2">
      <c r="D190" s="21">
        <f t="shared" si="6"/>
        <v>189</v>
      </c>
      <c r="E190" s="24">
        <f>+LARGE('2'!N:N,D190)</f>
        <v>0</v>
      </c>
      <c r="F190" s="24" t="str">
        <f>+VLOOKUP(E190,'2'!N:O,2,FALSE)</f>
        <v/>
      </c>
    </row>
    <row r="191" spans="4:6" x14ac:dyDescent="0.2">
      <c r="D191" s="21">
        <f t="shared" si="6"/>
        <v>190</v>
      </c>
      <c r="E191" s="24">
        <f>+LARGE('2'!N:N,D191)</f>
        <v>0</v>
      </c>
      <c r="F191" s="24" t="str">
        <f>+VLOOKUP(E191,'2'!N:O,2,FALSE)</f>
        <v/>
      </c>
    </row>
    <row r="192" spans="4:6" x14ac:dyDescent="0.2">
      <c r="D192" s="21">
        <f t="shared" si="6"/>
        <v>191</v>
      </c>
      <c r="E192" s="24">
        <f>+LARGE('2'!N:N,D192)</f>
        <v>0</v>
      </c>
      <c r="F192" s="24" t="str">
        <f>+VLOOKUP(E192,'2'!N:O,2,FALSE)</f>
        <v/>
      </c>
    </row>
    <row r="193" spans="4:6" x14ac:dyDescent="0.2">
      <c r="D193" s="21">
        <f t="shared" si="6"/>
        <v>192</v>
      </c>
      <c r="E193" s="24" t="e">
        <f>+LARGE('2'!N:N,D193)</f>
        <v>#NUM!</v>
      </c>
      <c r="F193" s="24" t="e">
        <f>+VLOOKUP(E193,'2'!N:O,2,FALSE)</f>
        <v>#NUM!</v>
      </c>
    </row>
    <row r="194" spans="4:6" x14ac:dyDescent="0.2">
      <c r="D194" s="21">
        <f t="shared" si="6"/>
        <v>193</v>
      </c>
      <c r="E194" s="24" t="e">
        <f>+LARGE('2'!N:N,D194)</f>
        <v>#NUM!</v>
      </c>
      <c r="F194" s="24" t="e">
        <f>+VLOOKUP(E194,'2'!N:O,2,FALSE)</f>
        <v>#NUM!</v>
      </c>
    </row>
    <row r="195" spans="4:6" x14ac:dyDescent="0.2">
      <c r="D195" s="21">
        <f t="shared" si="6"/>
        <v>194</v>
      </c>
      <c r="E195" s="24" t="e">
        <f>+LARGE('2'!N:N,D195)</f>
        <v>#NUM!</v>
      </c>
      <c r="F195" s="24" t="e">
        <f>+VLOOKUP(E195,'2'!N:O,2,FALSE)</f>
        <v>#NUM!</v>
      </c>
    </row>
  </sheetData>
  <mergeCells count="11">
    <mergeCell ref="G1:H1"/>
    <mergeCell ref="I1:J1"/>
    <mergeCell ref="AF1:AG1"/>
    <mergeCell ref="O1:P1"/>
    <mergeCell ref="S1:T1"/>
    <mergeCell ref="Q1:R1"/>
    <mergeCell ref="AC1:AD1"/>
    <mergeCell ref="W1:X1"/>
    <mergeCell ref="U1:V1"/>
    <mergeCell ref="Y1:Z1"/>
    <mergeCell ref="A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G13"/>
  <sheetViews>
    <sheetView workbookViewId="0">
      <selection activeCell="D31" sqref="A1:D31"/>
    </sheetView>
  </sheetViews>
  <sheetFormatPr defaultRowHeight="15" x14ac:dyDescent="0.25"/>
  <cols>
    <col min="4" max="4" width="69.140625" bestFit="1" customWidth="1"/>
    <col min="7" max="7" width="35.42578125" bestFit="1" customWidth="1"/>
  </cols>
  <sheetData>
    <row r="5" spans="3:7" x14ac:dyDescent="0.25">
      <c r="C5" s="35"/>
      <c r="D5" t="s">
        <v>154</v>
      </c>
    </row>
    <row r="6" spans="3:7" x14ac:dyDescent="0.25">
      <c r="C6" s="40"/>
      <c r="D6" t="s">
        <v>162</v>
      </c>
    </row>
    <row r="7" spans="3:7" x14ac:dyDescent="0.25">
      <c r="C7" s="36"/>
      <c r="D7" t="s">
        <v>155</v>
      </c>
    </row>
    <row r="8" spans="3:7" x14ac:dyDescent="0.25">
      <c r="C8" s="38"/>
      <c r="D8" t="s">
        <v>157</v>
      </c>
    </row>
    <row r="9" spans="3:7" x14ac:dyDescent="0.25">
      <c r="C9" s="37"/>
      <c r="D9" t="s">
        <v>156</v>
      </c>
    </row>
    <row r="10" spans="3:7" x14ac:dyDescent="0.25">
      <c r="C10" s="39"/>
      <c r="D10" t="s">
        <v>161</v>
      </c>
    </row>
    <row r="12" spans="3:7" x14ac:dyDescent="0.25">
      <c r="G12" t="s">
        <v>163</v>
      </c>
    </row>
    <row r="13" spans="3:7" x14ac:dyDescent="0.25">
      <c r="G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Bayarmaa Oyunchimeg</dc:creator>
  <cp:lastModifiedBy>Ц.Рэнцэн</cp:lastModifiedBy>
  <cp:lastPrinted>2024-12-23T07:58:54Z</cp:lastPrinted>
  <dcterms:created xsi:type="dcterms:W3CDTF">2021-12-16T06:27:22Z</dcterms:created>
  <dcterms:modified xsi:type="dcterms:W3CDTF">2025-06-30T03:49:38Z</dcterms:modified>
</cp:coreProperties>
</file>