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Algo\Papers\JRS\Derek Long Issue\Validation Stress\trunk\data\"/>
    </mc:Choice>
  </mc:AlternateContent>
  <xr:revisionPtr revIDLastSave="0" documentId="13_ncr:1_{85988EDE-92D6-4F23-91D8-DD9D6C88800C}" xr6:coauthVersionLast="47" xr6:coauthVersionMax="47" xr10:uidLastSave="{00000000-0000-0000-0000-000000000000}"/>
  <bookViews>
    <workbookView xWindow="-108" yWindow="-108" windowWidth="23256" windowHeight="13176" firstSheet="2" activeTab="4" xr2:uid="{77EA0B1C-E96D-4326-9754-525C56ACB034}"/>
  </bookViews>
  <sheets>
    <sheet name="Training Population" sheetId="12" r:id="rId1"/>
    <sheet name="Validation Cohort 1" sheetId="11" r:id="rId2"/>
    <sheet name="Validation Cohort 2" sheetId="1" r:id="rId3"/>
    <sheet name="Validation Cohort 3" sheetId="2" r:id="rId4"/>
    <sheet name="Trends" sheetId="9" r:id="rId5"/>
    <sheet name="Marginals" sheetId="10"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3" i="9" l="1"/>
  <c r="K10" i="1"/>
  <c r="K9" i="1"/>
  <c r="J9" i="1"/>
  <c r="K8" i="1"/>
  <c r="J8" i="1"/>
  <c r="I8" i="1"/>
  <c r="K7" i="1"/>
  <c r="J7" i="1"/>
  <c r="I7" i="1"/>
  <c r="H7" i="1"/>
  <c r="K6" i="1"/>
  <c r="J6" i="1"/>
  <c r="I6" i="1"/>
  <c r="H6" i="1"/>
  <c r="G6" i="1"/>
  <c r="K5" i="1"/>
  <c r="J5" i="1"/>
  <c r="I5" i="1"/>
  <c r="H5" i="1"/>
  <c r="G5" i="1"/>
  <c r="F5" i="1"/>
  <c r="K4" i="1"/>
  <c r="J4" i="1"/>
  <c r="I4" i="1"/>
  <c r="H4" i="1"/>
  <c r="G4" i="1"/>
  <c r="F4" i="1"/>
  <c r="E4" i="1"/>
  <c r="K3" i="1"/>
  <c r="J3" i="1"/>
  <c r="I3" i="1"/>
  <c r="H3" i="1"/>
  <c r="G3" i="1"/>
  <c r="F3" i="1"/>
  <c r="E3" i="1"/>
  <c r="D3" i="1"/>
  <c r="K2" i="1"/>
  <c r="J2" i="1"/>
  <c r="I2" i="1"/>
  <c r="H2" i="1"/>
  <c r="G2" i="1"/>
  <c r="F2" i="1"/>
  <c r="E2" i="1"/>
  <c r="D2" i="1"/>
  <c r="C2" i="1"/>
  <c r="K10" i="12"/>
  <c r="K9" i="12"/>
  <c r="J9" i="12"/>
  <c r="K8" i="12"/>
  <c r="K8" i="11" s="1"/>
  <c r="J8" i="12"/>
  <c r="I8" i="12"/>
  <c r="K7" i="12"/>
  <c r="K7" i="11" s="1"/>
  <c r="J7" i="12"/>
  <c r="I7" i="12"/>
  <c r="H7" i="12"/>
  <c r="K6" i="12"/>
  <c r="J6" i="12"/>
  <c r="I6" i="12"/>
  <c r="H6" i="12"/>
  <c r="G6" i="12"/>
  <c r="K5" i="12"/>
  <c r="J5" i="12"/>
  <c r="I5" i="12"/>
  <c r="H5" i="12"/>
  <c r="G5" i="12"/>
  <c r="F5" i="12"/>
  <c r="K4" i="12"/>
  <c r="J4" i="12"/>
  <c r="J4" i="11" s="1"/>
  <c r="I4" i="12"/>
  <c r="H4" i="12"/>
  <c r="G4" i="12"/>
  <c r="F4" i="12"/>
  <c r="F4" i="11" s="1"/>
  <c r="E4" i="12"/>
  <c r="E4" i="11" s="1"/>
  <c r="K3" i="12"/>
  <c r="J3" i="12"/>
  <c r="I3" i="12"/>
  <c r="H3" i="12"/>
  <c r="H3" i="11" s="1"/>
  <c r="G3" i="12"/>
  <c r="F3" i="12"/>
  <c r="E3" i="12"/>
  <c r="D3" i="12"/>
  <c r="D3" i="11" s="1"/>
  <c r="K2" i="12"/>
  <c r="J2" i="12"/>
  <c r="I2" i="12"/>
  <c r="H2" i="12"/>
  <c r="H2" i="11" s="1"/>
  <c r="G2" i="12"/>
  <c r="F2" i="12"/>
  <c r="E2" i="12"/>
  <c r="D2" i="12"/>
  <c r="D2" i="11" s="1"/>
  <c r="C2" i="12"/>
  <c r="C3" i="11"/>
  <c r="E3" i="11"/>
  <c r="F3" i="11"/>
  <c r="G3" i="11"/>
  <c r="I3" i="11"/>
  <c r="J3" i="11"/>
  <c r="K3" i="11"/>
  <c r="C4" i="11"/>
  <c r="D4" i="11"/>
  <c r="G4" i="11"/>
  <c r="H4" i="11"/>
  <c r="I4" i="11"/>
  <c r="K4" i="11"/>
  <c r="C5" i="11"/>
  <c r="D5" i="11"/>
  <c r="E5" i="11"/>
  <c r="F5" i="11"/>
  <c r="G5" i="11"/>
  <c r="H5" i="11"/>
  <c r="I5" i="11"/>
  <c r="J5" i="11"/>
  <c r="K5" i="11"/>
  <c r="C6" i="11"/>
  <c r="D6" i="11"/>
  <c r="E6" i="11"/>
  <c r="F6" i="11"/>
  <c r="G6" i="11"/>
  <c r="H6" i="11"/>
  <c r="I6" i="11"/>
  <c r="J6" i="11"/>
  <c r="K6" i="11"/>
  <c r="C7" i="11"/>
  <c r="D7" i="11"/>
  <c r="E7" i="11"/>
  <c r="F7" i="11"/>
  <c r="G7" i="11"/>
  <c r="H7" i="11"/>
  <c r="I7" i="11"/>
  <c r="J7" i="11"/>
  <c r="C8" i="11"/>
  <c r="D8" i="11"/>
  <c r="E8" i="11"/>
  <c r="F8" i="11"/>
  <c r="G8" i="11"/>
  <c r="H8" i="11"/>
  <c r="I8" i="11"/>
  <c r="J8" i="11"/>
  <c r="C9" i="11"/>
  <c r="D9" i="11"/>
  <c r="E9" i="11"/>
  <c r="F9" i="11"/>
  <c r="G9" i="11"/>
  <c r="H9" i="11"/>
  <c r="I9" i="11"/>
  <c r="J9" i="11"/>
  <c r="K9" i="11"/>
  <c r="C10" i="11"/>
  <c r="D10" i="11"/>
  <c r="E10" i="11"/>
  <c r="F10" i="11"/>
  <c r="G10" i="11"/>
  <c r="H10" i="11"/>
  <c r="I10" i="11"/>
  <c r="J10" i="11"/>
  <c r="K10" i="11"/>
  <c r="C11" i="11"/>
  <c r="D11" i="11"/>
  <c r="E11" i="11"/>
  <c r="F11" i="11"/>
  <c r="G11" i="11"/>
  <c r="H11" i="11"/>
  <c r="I11" i="11"/>
  <c r="J11" i="11"/>
  <c r="K11" i="11"/>
  <c r="E2" i="11"/>
  <c r="F2" i="11"/>
  <c r="G2" i="11"/>
  <c r="I2" i="11"/>
  <c r="J2" i="11"/>
  <c r="K2" i="11"/>
  <c r="C2" i="11"/>
  <c r="AE2"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tc={90291393-087E-429B-B3CB-E3E67ABAE61F}</author>
    <author>tc={E99D4781-B3F3-40E8-A324-B390B0C64FE4}</author>
    <author>tc={71145A92-339F-45A8-97AD-05E86C3412C8}</author>
    <author>tc={274134E9-DABC-4EEE-89F7-1500577385F2}</author>
    <author>tc={C928CDF0-6EC6-4BB6-9E3B-DBDBA4764F64}</author>
    <author>tc={426D98AF-FA2F-4204-AE56-3DB2B1B6AC95}</author>
    <author>tc={1E4BB5B6-8CB4-47EC-ABD6-AF6E7C4A8934}</author>
    <author>tc={53811837-9473-4E1D-9A9C-1A9C1AD4E466}</author>
    <author>tc={E77D371E-D70B-4A1A-A1DD-AC839C35BF9C}</author>
    <author>tc={A44073C6-D894-4BF7-A010-5CE096D4F7FC}</author>
    <author>tc={56D7A8C1-B13B-41BF-95F7-A1B75452FB8A}</author>
    <author>tc={F819AB26-8869-4BEF-A7EF-E6FB724C0027}</author>
    <author>tc={88D6EAF5-28E9-4085-AD75-524B3372ADEE}</author>
    <author>tc={C2C92A87-64F7-4A1E-AEF9-9BE94E734273}</author>
    <author>tc={5AEF5687-DE15-4058-840A-C3D286B5DB7A}</author>
    <author>tc={B11233BE-B491-4ABF-BFAE-457301EAFDF6}</author>
    <author>tc={E757DBF0-4A13-45D7-AAE1-7F20E0DA68AF}</author>
    <author>tc={E2756F06-048E-4FCD-B5D1-2C76535129F5}</author>
    <author>tc={2CDE78CF-27FE-4D4D-9670-55BF91D4F75F}</author>
    <author>tc={C422754C-8C61-4E62-93A7-6BAF10E8B95C}</author>
    <author>tc={0F6E6AAB-9689-4B09-80D5-59BE3E80E70E}</author>
    <author>tc={33E535E6-B549-4434-8D59-EB815B832CDA}</author>
    <author>tc={40CE393B-7BF4-43F5-BD78-CD110B5EE4E6}</author>
    <author>tc={77C2369A-C21C-4EE3-BD50-5357F762A4A3}</author>
    <author>tc={634FAA0B-AB90-47A1-B925-9921E8608435}</author>
    <author>tc={45C1BD31-A492-4BDA-B2F4-8E6B300E7753}</author>
    <author>tc={F1E1D346-84B9-4A20-961B-303F86DDCAB2}</author>
    <author>tc={5E331F7E-B0B0-4781-8AAA-B569CB98FE76}</author>
    <author>tc={4A445611-9BA7-4EB7-9C8D-0BCECD2ADF0C}</author>
    <author>tc={500C068F-F792-470F-B205-6C8AD88B59AB}</author>
    <author>tc={794BFEA6-6D49-4B7E-84FD-414F39C63257}</author>
    <author>tc={C77DD7B2-7533-4459-A420-D13F4449F16B}</author>
    <author>tc={2D8DF0A0-4208-4B8D-9FE9-BE0D3D6AAA00}</author>
    <author>tc={1C440DF7-1DAB-45C5-BFB9-F101C190AF5A}</author>
    <author>tc={1FFA3B4A-1818-4769-9192-4E2E737E7E95}</author>
    <author>tc={295205DF-6188-4886-A73C-3E0260223E32}</author>
    <author>tc={26A5CB13-7555-401E-960B-63DDA89CB5F7}</author>
    <author>tc={3896BB9B-B982-4A55-9023-02FCE8A068A9}</author>
    <author>tc={BBAE6B8C-FF5F-4B37-9CF3-4381B1F2E16A}</author>
    <author>tc={58760EA6-32A0-40CD-8BA0-D765D9CBF415}</author>
    <author>tc={541CCAFC-3DA9-46DE-8959-36C1A6809BBC}</author>
    <author>tc={1CD9A5B0-BADF-4BA0-9008-95C02FD7ABCC}</author>
    <author>tc={711575E4-FEB5-4605-BB07-B9262B37361D}</author>
    <author>tc={234E1B50-0C33-4B4C-B814-88741EF7EB90}</author>
    <author>tc={B2EC0540-6082-4C37-B9F6-E68323E59234}</author>
  </authors>
  <commentList>
    <comment ref="C2" authorId="0" shapeId="0" xr:uid="{90291393-087E-429B-B3CB-E3E67ABAE61F}">
      <text>
        <t>[Threaded comment]
Your version of Excel allows you to read this threaded comment; however, any edits to it will get removed if the file is opened in a newer version of Excel. Learn more: https://go.microsoft.com/fwlink/?linkid=870924
Comment:
    Y40 high intake is available to even lower earners than Y30 so cheap high energy food widely avaiilable to less active and educated non-workers.</t>
      </text>
    </comment>
    <comment ref="D2" authorId="1" shapeId="0" xr:uid="{E99D4781-B3F3-40E8-A324-B390B0C64FE4}">
      <text>
        <t>[Threaded comment]
Your version of Excel allows you to read this threaded comment; however, any edits to it will get removed if the file is opened in a newer version of Excel. Learn more: https://go.microsoft.com/fwlink/?linkid=870924
Comment:
    cheap energy dense foods couple with ever more expensive restricted diet fads consolidates the inversion of the link between purchasing power and total calorie intake</t>
      </text>
    </comment>
    <comment ref="E2" authorId="2" shapeId="0" xr:uid="{71145A92-339F-45A8-97AD-05E86C3412C8}">
      <text>
        <t>[Threaded comment]
Your version of Excel allows you to read this threaded comment; however, any edits to it will get removed if the file is opened in a newer version of Excel. Learn more: https://go.microsoft.com/fwlink/?linkid=870924
Comment:
    as health awareness is more wide spread saturated fat is less favoured as a food source</t>
      </text>
    </comment>
    <comment ref="F2" authorId="3" shapeId="0" xr:uid="{274134E9-DABC-4EEE-89F7-1500577385F2}">
      <text>
        <t>[Threaded comment]
Your version of Excel allows you to read this threaded comment; however, any edits to it will get removed if the file is opened in a newer version of Excel. Learn more: https://go.microsoft.com/fwlink/?linkid=870924
Comment:
    Health concious people who eat lots of unsaturated fats tend to eat less overall calories, weakening the correlation</t>
      </text>
    </comment>
    <comment ref="G2" authorId="4" shapeId="0" xr:uid="{C928CDF0-6EC6-4BB6-9E3B-DBDBA4764F64}">
      <text>
        <t>[Threaded comment]
Your version of Excel allows you to read this threaded comment; however, any edits to it will get removed if the file is opened in a newer version of Excel. Learn more: https://go.microsoft.com/fwlink/?linkid=870924
Comment:
    antioxidants now considered by health concious people (who tend to have lower intake) when making diet choices correlation based on intake is weakened</t>
      </text>
    </comment>
    <comment ref="H2" authorId="5" shapeId="0" xr:uid="{426D98AF-FA2F-4204-AE56-3DB2B1B6AC95}">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 Is less preferred for calorie dense intake than prior years due to dominance of fructose syrup</t>
      </text>
    </comment>
    <comment ref="I2" authorId="6" shapeId="0" xr:uid="{1E4BB5B6-8CB4-47EC-ABD6-AF6E7C4A8934}">
      <text>
        <t>[Threaded comment]
Your version of Excel allows you to read this threaded comment; however, any edits to it will get removed if the file is opened in a newer version of Excel. Learn more: https://go.microsoft.com/fwlink/?linkid=870924
Comment:
    Even cheaper availability of corn syrup further increases its appeal in energy dense diets</t>
      </text>
    </comment>
    <comment ref="J2" authorId="7" shapeId="0" xr:uid="{53811837-9473-4E1D-9A9C-1A9C1AD4E466}">
      <text>
        <t>[Threaded comment]
Your version of Excel allows you to read this threaded comment; however, any edits to it will get removed if the file is opened in a newer version of Excel. Learn more: https://go.microsoft.com/fwlink/?linkid=870924
Comment:
    low food intake means less oppotunity for blood glucose to rise</t>
      </text>
    </comment>
    <comment ref="K2" authorId="8" shapeId="0" xr:uid="{E77D371E-D70B-4A1A-A1DD-AC839C35BF9C}">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A44073C6-D894-4BF7-A010-5CE096D4F7FC}">
      <text>
        <t>[Threaded comment]
Your version of Excel allows you to read this threaded comment; however, any edits to it will get removed if the file is opened in a newer version of Excel. Learn more: https://go.microsoft.com/fwlink/?linkid=870924
Comment:
    Affluence continues to increase lesuire and expenisve personnal trainers mean exercise is becoming high status</t>
      </text>
    </comment>
    <comment ref="E3" authorId="10" shapeId="0" xr:uid="{56D7A8C1-B13B-41BF-95F7-A1B75452FB8A}">
      <text>
        <t>[Threaded comment]
Your version of Excel allows you to read this threaded comment; however, any edits to it will get removed if the file is opened in a newer version of Excel. Learn more: https://go.microsoft.com/fwlink/?linkid=870924
Comment:
    Trend towards leaner cuts continues, strengthening the relationship</t>
      </text>
    </comment>
    <comment ref="F3" authorId="11" shapeId="0" xr:uid="{F819AB26-8869-4BEF-A7EF-E6FB724C0027}">
      <text>
        <t>[Threaded comment]
Your version of Excel allows you to read this threaded comment; however, any edits to it will get removed if the file is opened in a newer version of Excel. Learn more: https://go.microsoft.com/fwlink/?linkid=870924
Comment:
    Oily plant and fish products favoured by active people in Y40,thanks to greater awareness of health benefits</t>
      </text>
    </comment>
    <comment ref="G3" authorId="12" shapeId="0" xr:uid="{88D6EAF5-28E9-4085-AD75-524B3372ADEE}">
      <text>
        <t>[Threaded comment]
Your version of Excel allows you to read this threaded comment; however, any edits to it will get removed if the file is opened in a newer version of Excel. Learn more: https://go.microsoft.com/fwlink/?linkid=870924
Comment:
    increased awareness of role of antioxidants in repairing tissue damage leds to positive association between acintioxidants and activity levels</t>
      </text>
    </comment>
    <comment ref="H3" authorId="13" shapeId="0" xr:uid="{C2C92A87-64F7-4A1E-AEF9-9BE94E734273}">
      <text>
        <t>[Threaded comment]
Your version of Excel allows you to read this threaded comment; however, any edits to it will get removed if the file is opened in a newer version of Excel. Learn more: https://go.microsoft.com/fwlink/?linkid=870924
Comment:
    Y40 similar use of glucose drinks for active people</t>
      </text>
    </comment>
    <comment ref="I3" authorId="14" shapeId="0" xr:uid="{5AEF5687-DE15-4058-840A-C3D286B5DB7A}">
      <text>
        <t>[Threaded comment]
Your version of Excel allows you to read this threaded comment; however, any edits to it will get removed if the file is opened in a newer version of Excel. Learn more: https://go.microsoft.com/fwlink/?linkid=870924
Comment:
    cheapness of corn syrup makes it more available to those less able to afford gym memberships and excercise fads.</t>
      </text>
    </comment>
    <comment ref="J3" authorId="15" shapeId="0" xr:uid="{B11233BE-B491-4ABF-BFAE-457301EAFDF6}">
      <text>
        <t>[Threaded comment]
Your version of Excel allows you to read this threaded comment; however, any edits to it will get removed if the file is opened in a newer version of Excel. Learn more: https://go.microsoft.com/fwlink/?linkid=870924
Comment:
    greater awareness of active lifestyles use up glucose before it gets to do damage</t>
      </text>
    </comment>
    <comment ref="K3" authorId="16" shapeId="0" xr:uid="{E757DBF0-4A13-45D7-AAE1-7F20E0DA68AF}">
      <text>
        <t>[Threaded comment]
Your version of Excel allows you to read this threaded comment; however, any edits to it will get removed if the file is opened in a newer version of Excel. Learn more: https://go.microsoft.com/fwlink/?linkid=870924
Comment:
    older people starting to get more active</t>
      </text>
    </comment>
    <comment ref="E4" authorId="17" shapeId="0" xr:uid="{E2756F06-048E-4FCD-B5D1-2C76535129F5}">
      <text>
        <t>[Threaded comment]
Your version of Excel allows you to read this threaded comment; however, any edits to it will get removed if the file is opened in a newer version of Excel. Learn more: https://go.microsoft.com/fwlink/?linkid=870924
Comment:
    Fad dieats further supress red meat's status, fattier cuts are especially considered associated with poverty</t>
      </text>
    </comment>
    <comment ref="F4" authorId="18" shapeId="0" xr:uid="{2CDE78CF-27FE-4D4D-9670-55BF91D4F75F}">
      <text>
        <t>[Threaded comment]
Your version of Excel allows you to read this threaded comment; however, any edits to it will get removed if the file is opened in a newer version of Excel. Learn more: https://go.microsoft.com/fwlink/?linkid=870924
Comment:
    Plant and fish products  considered positively fashionable in Y40</t>
      </text>
    </comment>
    <comment ref="G4" authorId="19" shapeId="0" xr:uid="{C422754C-8C61-4E62-93A7-6BAF10E8B95C}">
      <text>
        <t>[Threaded comment]
Your version of Excel allows you to read this threaded comment; however, any edits to it will get removed if the file is opened in a newer version of Excel. Learn more: https://go.microsoft.com/fwlink/?linkid=870924
Comment:
    antioxidants become a status symbol, tend to be consumed by people able to afford exoctic plant based products</t>
      </text>
    </comment>
    <comment ref="H4" authorId="20" shapeId="0" xr:uid="{0F6E6AAB-9689-4B09-80D5-59BE3E80E70E}">
      <text>
        <t>[Threaded comment]
Your version of Excel allows you to read this threaded comment; however, any edits to it will get removed if the file is opened in a newer version of Excel. Learn more: https://go.microsoft.com/fwlink/?linkid=870924
Comment:
    Sugar cheaper still lessening its status</t>
      </text>
    </comment>
    <comment ref="I4" authorId="21" shapeId="0" xr:uid="{33E535E6-B549-4434-8D59-EB815B832CDA}">
      <text>
        <t>[Threaded comment]
Your version of Excel allows you to read this threaded comment; however, any edits to it will get removed if the file is opened in a newer version of Excel. Learn more: https://go.microsoft.com/fwlink/?linkid=870924
Comment:
    corn syrup is cheaper still favouring its consumption by low income people</t>
      </text>
    </comment>
    <comment ref="J4" authorId="22" shapeId="0" xr:uid="{40CE393B-7BF4-43F5-BD78-CD110B5EE4E6}">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further since Y20</t>
      </text>
    </comment>
    <comment ref="K4" authorId="23" shapeId="0" xr:uid="{77C2369A-C21C-4EE3-BD50-5357F762A4A3}">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634FAA0B-AB90-47A1-B925-9921E8608435}">
      <text>
        <t>[Threaded comment]
Your version of Excel allows you to read this threaded comment; however, any edits to it will get removed if the file is opened in a newer version of Excel. Learn more: https://go.microsoft.com/fwlink/?linkid=870924
Comment:
    Trend of switching to fish over meat continues</t>
      </text>
    </comment>
    <comment ref="G5" authorId="25" shapeId="0" xr:uid="{45C1BD31-A492-4BDA-B2F4-8E6B300E7753}">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 but food companies start to add antioxidants to traditionally nutrient poor foods in order to boost product appeal and profitability</t>
      </text>
    </comment>
    <comment ref="H5" authorId="26" shapeId="0" xr:uid="{F1E1D346-84B9-4A20-961B-303F86DDCAB2}">
      <text>
        <t>[Threaded comment]
Your version of Excel allows you to read this threaded comment; however, any edits to it will get removed if the file is opened in a newer version of Excel. Learn more: https://go.microsoft.com/fwlink/?linkid=870924
Comment:
    Y40 active people taking more glucose for rapid energy but consumming less red meat</t>
      </text>
    </comment>
    <comment ref="I5" authorId="27" shapeId="0" xr:uid="{5E331F7E-B0B0-4781-8AAA-B569CB98FE76}">
      <text>
        <t>[Threaded comment]
Your version of Excel allows you to read this threaded comment; however, any edits to it will get removed if the file is opened in a newer version of Excel. Learn more: https://go.microsoft.com/fwlink/?linkid=870924
Comment:
    as fatty cuts get cheaper it increasing aligns with corn syrup consumption</t>
      </text>
    </comment>
    <comment ref="J5" authorId="28" shapeId="0" xr:uid="{4A445611-9BA7-4EB7-9C8D-0BCECD2ADF0C}">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500C068F-F792-470F-B205-6C8AD88B59AB}">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794BFEA6-6D49-4B7E-84FD-414F39C63257}">
      <text>
        <t>[Threaded comment]
Your version of Excel allows you to read this threaded comment; however, any edits to it will get removed if the file is opened in a newer version of Excel. Learn more: https://go.microsoft.com/fwlink/?linkid=870924
Comment:
    as plant increases relative to fish for unsaturated fat, so too does antioxidants</t>
      </text>
    </comment>
    <comment ref="H6" authorId="31" shapeId="0" xr:uid="{C77DD7B2-7533-4459-A420-D13F4449F16B}">
      <text>
        <t>[Threaded comment]
Your version of Excel allows you to read this threaded comment; however, any edits to it will get removed if the file is opened in a newer version of Excel. Learn more: https://go.microsoft.com/fwlink/?linkid=870924
Comment:
    in Y30 people eating healthy food more aware of negative efects of glucose</t>
      </text>
    </comment>
    <comment ref="I6" authorId="32" shapeId="0" xr:uid="{2D8DF0A0-4208-4B8D-9FE9-BE0D3D6AAA00}">
      <text>
        <t>[Threaded comment]
Your version of Excel allows you to read this threaded comment; however, any edits to it will get removed if the file is opened in a newer version of Excel. Learn more: https://go.microsoft.com/fwlink/?linkid=870924
Comment:
    plant based diet accounts for lower proportion of fructose consumption in Y30</t>
      </text>
    </comment>
    <comment ref="J6" authorId="33" shapeId="0" xr:uid="{1C440DF7-1DAB-45C5-BFB9-F101C190AF5A}">
      <text>
        <t>[Threaded comment]
Your version of Excel allows you to read this threaded comment; however, any edits to it will get removed if the file is opened in a newer version of Excel. Learn more: https://go.microsoft.com/fwlink/?linkid=870924
Comment:
    fish and plants tend to have low glucose</t>
      </text>
    </comment>
    <comment ref="K6" authorId="34" shapeId="0" xr:uid="{1FFA3B4A-1818-4769-9192-4E2E737E7E95}">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H7" authorId="35" shapeId="0" xr:uid="{295205DF-6188-4886-A73C-3E0260223E32}">
      <text>
        <t>[Threaded comment]
Your version of Excel allows you to read this threaded comment; however, any edits to it will get removed if the file is opened in a newer version of Excel. Learn more: https://go.microsoft.com/fwlink/?linkid=870924
Comment:
    health conciuous people now actively avoiding glucose and seeking high antioxidant food</t>
      </text>
    </comment>
    <comment ref="I7" authorId="36" shapeId="0" xr:uid="{26A5CB13-7555-401E-960B-63DDA89CB5F7}">
      <text>
        <t>[Threaded comment]
Your version of Excel allows you to read this threaded comment; however, any edits to it will get removed if the file is opened in a newer version of Excel. Learn more: https://go.microsoft.com/fwlink/?linkid=870924
Comment:
    fruit contribues less of total fructose so weaker correlation with antioxidants</t>
      </text>
    </comment>
    <comment ref="J7" authorId="37" shapeId="0" xr:uid="{3896BB9B-B982-4A55-9023-02FCE8A068A9}">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BBAE6B8C-FF5F-4B37-9CF3-4381B1F2E16A}">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I8" authorId="39" shapeId="0" xr:uid="{58760EA6-32A0-40CD-8BA0-D765D9CBF415}">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 Strengthed as corn syrup makes fructose cheap</t>
      </text>
    </comment>
    <comment ref="J8" authorId="40" shapeId="0" xr:uid="{541CCAFC-3DA9-46DE-8959-36C1A6809BBC}">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1CD9A5B0-BADF-4BA0-9008-95C02FD7ABCC}">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711575E4-FEB5-4605-BB07-B9262B37361D}">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234E1B50-0C33-4B4C-B814-88741EF7EB90}">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B2EC0540-6082-4C37-B9F6-E68323E59234}">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tc={3364EAAD-CCD0-4335-9CD3-A80B2978C59D}</author>
    <author>tc={40BFA1D8-510C-4871-8761-D37AB5DB25ED}</author>
    <author>tc={752B227F-4F90-4A19-9914-BEA1E6DBAA66}</author>
    <author>tc={392E6E72-BC5A-4194-B070-1E8E465619E3}</author>
    <author>tc={C5BD2AAD-EDD3-4715-AFEE-1A8D958A26DE}</author>
    <author>tc={F48C0873-663E-4D4D-B5C5-24E55C4119C8}</author>
    <author>tc={80910EF9-61BC-4652-A776-0E9ACF6A9488}</author>
    <author>tc={5285E335-CEE9-44C1-BE63-467D737C81ED}</author>
    <author>tc={BC061F58-2F26-4AAC-8F2C-12315F6A9866}</author>
    <author>tc={BFF2D527-5A81-4AF2-9478-208D621A6F64}</author>
    <author>tc={BD60823B-8E99-4934-854D-06A2CCF6507E}</author>
    <author>tc={329A1F6C-0D90-46A9-8327-DF86DC9B3029}</author>
    <author>tc={EAC85E77-A5FC-46A9-976B-1700CBC4CD7D}</author>
    <author>tc={39B068EB-3102-480E-A0DA-8791D0443106}</author>
    <author>tc={A4989FE1-092F-40ED-A7D6-8E741FA974F2}</author>
    <author>tc={86A2F29D-C53C-45F3-84EB-ED11ACF23C4F}</author>
    <author>tc={0C819633-728F-42C8-878C-D0D3F15981B0}</author>
    <author>tc={4B867486-32B9-4C53-B518-50184A555941}</author>
    <author>tc={B5C63907-0239-4968-8B2A-AC98CF2D0AFB}</author>
    <author>tc={5D447322-A567-46C3-9DF2-5EFF7A391AA5}</author>
    <author>tc={062F1BA9-606D-4CA3-9618-214993992BC8}</author>
    <author>tc={8EDDC596-D376-42C7-BFE9-148D9E11A543}</author>
    <author>tc={D548E06B-E2E6-4FD2-BB12-2DF90F9E8C9C}</author>
    <author>tc={D11E7994-068A-44FA-8B32-69DD368B444E}</author>
    <author>tc={54801A9F-39D4-41A0-A8F1-C71B8C59676F}</author>
    <author>tc={5EE9E6B3-54B5-4B90-9C1E-2E49E0C27103}</author>
    <author>tc={125B239B-1151-4727-8685-0F220585AF28}</author>
    <author>tc={0EEB6DD3-3429-4935-A7F9-C2A0E24A749D}</author>
    <author>tc={7F73BB2B-6352-487F-92D9-7D044562E1AE}</author>
    <author>tc={5C5BB9DB-8A3A-4175-84FE-DE76F841B30B}</author>
    <author>tc={1EC740CC-0BBE-41BD-B09A-69025463E623}</author>
    <author>tc={ED376DC5-7BC0-4100-969D-4258FA384EC4}</author>
    <author>tc={0DBABBEC-54E5-4ED1-9625-E171FE90EF7E}</author>
    <author>tc={6E5700C3-0FEB-42EE-B8BE-01C0E49FB267}</author>
    <author>tc={3CD260AB-1696-42CF-85FF-46BE5E176371}</author>
    <author>tc={CCFFC691-3D05-4CB9-8716-D730B3C4D0C5}</author>
    <author>tc={D87BE129-7545-46FA-BDDD-53806D5B6111}</author>
    <author>tc={8E5256E5-10AC-4ED5-8A48-33669098935A}</author>
    <author>tc={7A67165D-8CFE-4519-97F7-B7095FBA5DB2}</author>
    <author>tc={AD314F6D-D3E8-400D-922E-97CC4BC9D6ED}</author>
    <author>tc={7477513F-43B8-4300-910D-ABA1B51D07AE}</author>
    <author>tc={81FF1B56-85D0-4E3B-9BD0-5D2A7C749AF4}</author>
    <author>tc={0938186F-3CC4-4F0F-A3D6-1CEA7A369976}</author>
    <author>tc={FBAA1E05-6B48-4FD8-BF18-037672D833C4}</author>
    <author>tc={1BDA122B-7256-4EDD-A88E-9862477BD6A6}</author>
  </authors>
  <commentList>
    <comment ref="C2" authorId="0" shapeId="0" xr:uid="{3364EAAD-CCD0-4335-9CD3-A80B2978C59D}">
      <text>
        <t>[Threaded comment]
Your version of Excel allows you to read this threaded comment; however, any edits to it will get removed if the file is opened in a newer version of Excel. Learn more: https://go.microsoft.com/fwlink/?linkid=870924
Comment:
    in Y00 high intake is only available to those able to afford it i.e. in work. Few labour saving devices so associated with higher levels of activity and so calorie consumption</t>
      </text>
    </comment>
    <comment ref="D2" authorId="1" shapeId="0" xr:uid="{40BFA1D8-510C-4871-8761-D37AB5DB25ED}">
      <text>
        <t>[Threaded comment]
Your version of Excel allows you to read this threaded comment; however, any edits to it will get removed if the file is opened in a newer version of Excel. Learn more: https://go.microsoft.com/fwlink/?linkid=870924
Comment:
    being able to afford more food will tend to lead to higher consumption</t>
      </text>
    </comment>
    <comment ref="E2" authorId="2" shapeId="0" xr:uid="{752B227F-4F90-4A19-9914-BEA1E6DBAA66}">
      <text>
        <t>[Threaded comment]
Your version of Excel allows you to read this threaded comment; however, any edits to it will get removed if the file is opened in a newer version of Excel. Learn more: https://go.microsoft.com/fwlink/?linkid=870924
Comment:
    diet in Y00 high in red meat and animal products</t>
      </text>
    </comment>
    <comment ref="F2" authorId="3" shapeId="0" xr:uid="{392E6E72-BC5A-4194-B070-1E8E465619E3}">
      <text>
        <t>[Threaded comment]
Your version of Excel allows you to read this threaded comment; however, any edits to it will get removed if the file is opened in a newer version of Excel. Learn more: https://go.microsoft.com/fwlink/?linkid=870924
Comment:
    General asssociation - more intake, the more unsatuated fats in general</t>
      </text>
    </comment>
    <comment ref="G2" authorId="4" shapeId="0" xr:uid="{C5BD2AAD-EDD3-4715-AFEE-1A8D958A26DE}">
      <text>
        <t>[Threaded comment]
Your version of Excel allows you to read this threaded comment; however, any edits to it will get removed if the file is opened in a newer version of Excel. Learn more: https://go.microsoft.com/fwlink/?linkid=870924
Comment:
    antioxidants not considered when making diet choices as information not available, so a vague correlation based on intake</t>
      </text>
    </comment>
    <comment ref="H2" authorId="5" shapeId="0" xr:uid="{F48C0873-663E-4D4D-B5C5-24E55C4119C8}">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t>
      </text>
    </comment>
    <comment ref="I2" authorId="6" shapeId="0" xr:uid="{80910EF9-61BC-4652-A776-0E9ACF6A9488}">
      <text>
        <t>[Threaded comment]
Your version of Excel allows you to read this threaded comment; however, any edits to it will get removed if the file is opened in a newer version of Excel. Learn more: https://go.microsoft.com/fwlink/?linkid=870924
Comment:
    general trend - more food means more fructose</t>
      </text>
    </comment>
    <comment ref="J2" authorId="7" shapeId="0" xr:uid="{5285E335-CEE9-44C1-BE63-467D737C81ED}">
      <text>
        <t>[Threaded comment]
Your version of Excel allows you to read this threaded comment; however, any edits to it will get removed if the file is opened in a newer version of Excel. Learn more: https://go.microsoft.com/fwlink/?linkid=870924
Comment:
    low food intakemeans less oppotunity for blood glucose to rise</t>
      </text>
    </comment>
    <comment ref="K2" authorId="8" shapeId="0" xr:uid="{BC061F58-2F26-4AAC-8F2C-12315F6A9866}">
      <text>
        <t>[Threaded comment]
Your version of Excel allows you to read this threaded comment; however, any edits to it will get removed if the file is opened in a newer version of Excel. Learn more: https://go.microsoft.com/fwlink/?linkid=870924
Comment:
    Older people tend to eat less. Consumption was relatively stable prior to Y0 so habits quite consistent across generations</t>
      </text>
    </comment>
    <comment ref="D3" authorId="9" shapeId="0" xr:uid="{BFF2D527-5A81-4AF2-9478-208D621A6F64}">
      <text>
        <t>[Threaded comment]
Your version of Excel allows you to read this threaded comment; however, any edits to it will get removed if the file is opened in a newer version of Excel. Learn more: https://go.microsoft.com/fwlink/?linkid=870924
Comment:
    being able to afford more food associated with having more leisure time which was generally used for rest rather than exercise. Also, low income associated with high energy expenditure in low income manual jobs</t>
      </text>
    </comment>
    <comment ref="E3" authorId="10" shapeId="0" xr:uid="{BD60823B-8E99-4934-854D-06A2CCF6507E}">
      <text>
        <t>[Threaded comment]
Your version of Excel allows you to read this threaded comment; however, any edits to it will get removed if the file is opened in a newer version of Excel. Learn more: https://go.microsoft.com/fwlink/?linkid=870924
Comment:
    In  Y00 read meat associated with health and preferred by athletes and active people</t>
      </text>
    </comment>
    <comment ref="F3" authorId="11" shapeId="0" xr:uid="{329A1F6C-0D90-46A9-8327-DF86DC9B3029}">
      <text>
        <t>[Threaded comment]
Your version of Excel allows you to read this threaded comment; however, any edits to it will get removed if the file is opened in a newer version of Excel. Learn more: https://go.microsoft.com/fwlink/?linkid=870924
Comment:
    Plant based foods in which unsaturated fats are prevalent generally less favoured by active people in Y00</t>
      </text>
    </comment>
    <comment ref="G3" authorId="12" shapeId="0" xr:uid="{EAC85E77-A5FC-46A9-976B-1700CBC4CD7D}">
      <text>
        <t>[Threaded comment]
Your version of Excel allows you to read this threaded comment; however, any edits to it will get removed if the file is opened in a newer version of Excel. Learn more: https://go.microsoft.com/fwlink/?linkid=870924
Comment:
    In Y00 active people tended to eat animal products low in antioxidants</t>
      </text>
    </comment>
    <comment ref="H3" authorId="13" shapeId="0" xr:uid="{39B068EB-3102-480E-A0DA-8791D0443106}">
      <text>
        <t>[Threaded comment]
Your version of Excel allows you to read this threaded comment; however, any edits to it will get removed if the file is opened in a newer version of Excel. Learn more: https://go.microsoft.com/fwlink/?linkid=870924
Comment:
    Y00 general awareness amonsgt active people that glucose excellent for rapid energy</t>
      </text>
    </comment>
    <comment ref="I3" authorId="14" shapeId="0" xr:uid="{A4989FE1-092F-40ED-A7D6-8E741FA974F2}">
      <text>
        <t>[Threaded comment]
Your version of Excel allows you to read this threaded comment; however, any edits to it will get removed if the file is opened in a newer version of Excel. Learn more: https://go.microsoft.com/fwlink/?linkid=870924
Comment:
    active people chose higher density processed glucose foods over fruit</t>
      </text>
    </comment>
    <comment ref="J3" authorId="15" shapeId="0" xr:uid="{86A2F29D-C53C-45F3-84EB-ED11ACF23C4F}">
      <text>
        <t>[Threaded comment]
Your version of Excel allows you to read this threaded comment; however, any edits to it will get removed if the file is opened in a newer version of Excel. Learn more: https://go.microsoft.com/fwlink/?linkid=870924
Comment:
    active lifestyles use up glucose before it gets to do damage</t>
      </text>
    </comment>
    <comment ref="K3" authorId="16" shapeId="0" xr:uid="{0C819633-728F-42C8-878C-D0D3F15981B0}">
      <text>
        <t>[Threaded comment]
Your version of Excel allows you to read this threaded comment; however, any edits to it will get removed if the file is opened in a newer version of Excel. Learn more: https://go.microsoft.com/fwlink/?linkid=870924
Comment:
    People tend to be most active in youth</t>
      </text>
    </comment>
    <comment ref="E4" authorId="17" shapeId="0" xr:uid="{4B867486-32B9-4C53-B518-50184A555941}">
      <text>
        <t>[Threaded comment]
Your version of Excel allows you to read this threaded comment; however, any edits to it will get removed if the file is opened in a newer version of Excel. Learn more: https://go.microsoft.com/fwlink/?linkid=870924
Comment:
    Read meat a status symbol in Y00</t>
      </text>
    </comment>
    <comment ref="F4" authorId="18" shapeId="0" xr:uid="{B5C63907-0239-4968-8B2A-AC98CF2D0AFB}">
      <text>
        <t>[Threaded comment]
Your version of Excel allows you to read this threaded comment; however, any edits to it will get removed if the file is opened in a newer version of Excel. Learn more: https://go.microsoft.com/fwlink/?linkid=870924
Comment:
    Plant and fish products not considered fashionable in Y00</t>
      </text>
    </comment>
    <comment ref="G4" authorId="19" shapeId="0" xr:uid="{5D447322-A567-46C3-9DF2-5EFF7A391AA5}">
      <text>
        <t>[Threaded comment]
Your version of Excel allows you to read this threaded comment; however, any edits to it will get removed if the file is opened in a newer version of Excel. Learn more: https://go.microsoft.com/fwlink/?linkid=870924
Comment:
    antioxidants not considered a status symbol, tend to be consumed by people unable to afford animal products</t>
      </text>
    </comment>
    <comment ref="H4" authorId="20" shapeId="0" xr:uid="{062F1BA9-606D-4CA3-9618-214993992BC8}">
      <text>
        <t>[Threaded comment]
Your version of Excel allows you to read this threaded comment; however, any edits to it will get removed if the file is opened in a newer version of Excel. Learn more: https://go.microsoft.com/fwlink/?linkid=870924
Comment:
    Sugar not particularly cheap, so moderate correlation with purchasing power</t>
      </text>
    </comment>
    <comment ref="I4" authorId="21" shapeId="0" xr:uid="{8EDDC596-D376-42C7-BFE9-148D9E11A543}">
      <text>
        <t>[Threaded comment]
Your version of Excel allows you to read this threaded comment; however, any edits to it will get removed if the file is opened in a newer version of Excel. Learn more: https://go.microsoft.com/fwlink/?linkid=870924
Comment:
    fruit not  priority for wealthy individuals</t>
      </text>
    </comment>
    <comment ref="J4" authorId="22" shapeId="0" xr:uid="{D548E06B-E2E6-4FD2-BB12-2DF90F9E8C9C}">
      <text>
        <t>[Threaded comment]
Your version of Excel allows you to read this threaded comment; however, any edits to it will get removed if the file is opened in a newer version of Excel. Learn more: https://go.microsoft.com/fwlink/?linkid=870924
Comment:
    wealthy allows better access to healthcare</t>
      </text>
    </comment>
    <comment ref="K4" authorId="23" shapeId="0" xr:uid="{D11E7994-068A-44FA-8B32-69DD368B444E}">
      <text>
        <t>[Threaded comment]
Your version of Excel allows you to read this threaded comment; however, any edits to it will get removed if the file is opened in a newer version of Excel. Learn more: https://go.microsoft.com/fwlink/?linkid=870924
Comment:
    Experience related pay rises and promotions mean age correlated with increase pay expectations</t>
      </text>
    </comment>
    <comment ref="F5" authorId="24" shapeId="0" xr:uid="{54801A9F-39D4-41A0-A8F1-C71B8C59676F}">
      <text>
        <t>[Threaded comment]
Your version of Excel allows you to read this threaded comment; however, any edits to it will get removed if the file is opened in a newer version of Excel. Learn more: https://go.microsoft.com/fwlink/?linkid=870924
Comment:
    in Y00 people who like animal products ate few plant and fish products</t>
      </text>
    </comment>
    <comment ref="G5" authorId="25" shapeId="0" xr:uid="{5EE9E6B3-54B5-4B90-9C1E-2E49E0C27103}">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125B239B-1151-4727-8685-0F220585AF28}">
      <text>
        <t>[Threaded comment]
Your version of Excel allows you to read this threaded comment; however, any edits to it will get removed if the file is opened in a newer version of Excel. Learn more: https://go.microsoft.com/fwlink/?linkid=870924
Comment:
    high energy foods consumed together</t>
      </text>
    </comment>
    <comment ref="I5" authorId="27" shapeId="0" xr:uid="{0EEB6DD3-3429-4935-A7F9-C2A0E24A749D}">
      <text>
        <t>[Threaded comment]
Your version of Excel allows you to read this threaded comment; however, any edits to it will get removed if the file is opened in a newer version of Excel. Learn more: https://go.microsoft.com/fwlink/?linkid=870924
Comment:
    animal products and fruit only weakly negatively correlated</t>
      </text>
    </comment>
    <comment ref="J5" authorId="28" shapeId="0" xr:uid="{7F73BB2B-6352-487F-92D9-7D044562E1AE}">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5C5BB9DB-8A3A-4175-84FE-DE76F841B30B}">
      <text>
        <t>[Threaded comment]
Your version of Excel allows you to read this threaded comment; however, any edits to it will get removed if the file is opened in a newer version of Excel. Learn more: https://go.microsoft.com/fwlink/?linkid=870924
Comment:
    older people tended to eat plainer food</t>
      </text>
    </comment>
    <comment ref="G6" authorId="30" shapeId="0" xr:uid="{1EC740CC-0BBE-41BD-B09A-69025463E623}">
      <text>
        <t>[Threaded comment]
Your version of Excel allows you to read this threaded comment; however, any edits to it will get removed if the file is opened in a newer version of Excel. Learn more: https://go.microsoft.com/fwlink/?linkid=870924
Comment:
    foods high in unsaturated fat generally also higher in antioxidants</t>
      </text>
    </comment>
    <comment ref="H6" authorId="31" shapeId="0" xr:uid="{ED376DC5-7BC0-4100-969D-4258FA384EC4}">
      <text>
        <t>[Threaded comment]
Your version of Excel allows you to read this threaded comment; however, any edits to it will get removed if the file is opened in a newer version of Excel. Learn more: https://go.microsoft.com/fwlink/?linkid=870924
Comment:
    even in Y00 people eating healthy food tend to eat less sugar</t>
      </text>
    </comment>
    <comment ref="I6" authorId="32" shapeId="0" xr:uid="{0DBABBEC-54E5-4ED1-9625-E171FE90EF7E}">
      <text>
        <t>[Threaded comment]
Your version of Excel allows you to read this threaded comment; however, any edits to it will get removed if the file is opened in a newer version of Excel. Learn more: https://go.microsoft.com/fwlink/?linkid=870924
Comment:
    plant based diet tends to include fruit, a dominant contributor to total fructose in Y00</t>
      </text>
    </comment>
    <comment ref="J6" authorId="33" shapeId="0" xr:uid="{6E5700C3-0FEB-42EE-B8BE-01C0E49FB267}">
      <text>
        <t>[Threaded comment]
Your version of Excel allows you to read this threaded comment; however, any edits to it will get removed if the file is opened in a newer version of Excel. Learn more: https://go.microsoft.com/fwlink/?linkid=870924
Comment:
    plants tend to have low glucose</t>
      </text>
    </comment>
    <comment ref="K6" authorId="34" shapeId="0" xr:uid="{3CD260AB-1696-42CF-85FF-46BE5E176371}">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H7" authorId="35" shapeId="0" xr:uid="{CCFFC691-3D05-4CB9-8716-D730B3C4D0C5}">
      <text>
        <t>[Threaded comment]
Your version of Excel allows you to read this threaded comment; however, any edits to it will get removed if the file is opened in a newer version of Excel. Learn more: https://go.microsoft.com/fwlink/?linkid=870924
Comment:
    high energy food generally low in antioxidants</t>
      </text>
    </comment>
    <comment ref="I7" authorId="36" shapeId="0" xr:uid="{D87BE129-7545-46FA-BDDD-53806D5B6111}">
      <text>
        <t>[Threaded comment]
Your version of Excel allows you to read this threaded comment; however, any edits to it will get removed if the file is opened in a newer version of Excel. Learn more: https://go.microsoft.com/fwlink/?linkid=870924
Comment:
    fruit contribues both fructose and antioxidants</t>
      </text>
    </comment>
    <comment ref="J7" authorId="37" shapeId="0" xr:uid="{8E5256E5-10AC-4ED5-8A48-33669098935A}">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7A67165D-8CFE-4519-97F7-B7095FBA5DB2}">
      <text>
        <t>[Threaded comment]
Your version of Excel allows you to read this threaded comment; however, any edits to it will get removed if the file is opened in a newer version of Excel. Learn more: https://go.microsoft.com/fwlink/?linkid=870924
Comment:
    very weak correlation with age</t>
      </text>
    </comment>
    <comment ref="I8" authorId="39" shapeId="0" xr:uid="{AD314F6D-D3E8-400D-922E-97CC4BC9D6ED}">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t>
      </text>
    </comment>
    <comment ref="J8" authorId="40" shapeId="0" xr:uid="{7477513F-43B8-4300-910D-ABA1B51D07AE}">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81FF1B56-85D0-4E3B-9BD0-5D2A7C749AF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0938186F-3CC4-4F0F-A3D6-1CEA7A369976}">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FBAA1E05-6B48-4FD8-BF18-037672D833C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1BDA122B-7256-4EDD-A88E-9862477BD6A6}">
      <text>
        <t>[Threaded comment]
Your version of Excel allows you to read this threaded comment; however, any edits to it will get removed if the file is opened in a newer version of Excel. Learn more: https://go.microsoft.com/fwlink/?linkid=870924
Comment:
    age reduces the bodies metabolic efficiceny and therefore metabolic control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tc={A1E2410D-33BF-4E55-A829-C2740DE5C05C}</author>
    <author>tc={BCC45DAA-3B6B-4D6E-BCCA-BFDF1A6F1E8F}</author>
    <author>tc={278BAD5F-4DE8-459C-A939-B0A96A9CB94E}</author>
    <author>tc={9075C493-784A-4CE8-A882-DEEFA3255726}</author>
    <author>tc={B29901DB-36EE-40CD-8235-E48678D6522B}</author>
    <author>tc={9F0E0E01-BD5D-4B1E-890B-F2BFA30F4B85}</author>
    <author>tc={1DE14943-35E3-4CFA-B9E4-9ABCE81BB0F9}</author>
    <author>tc={E7A24046-0E13-4A1F-8F57-354C5B4DABDB}</author>
    <author>tc={16AD0452-1DD5-4CCF-A26E-658CCE1A14CD}</author>
    <author>tc={75236FA5-45E8-4ECF-8FC0-5890ED4A0DC5}</author>
    <author>tc={F4818589-8A2E-4EF0-B3AB-D266376B628F}</author>
    <author>tc={493D7833-4A10-4081-8B87-C864582035DF}</author>
    <author>tc={3E6612AE-0E17-4257-B5A6-B138F2088166}</author>
    <author>tc={7381A2ED-078F-43F5-A920-86E55D86477F}</author>
    <author>tc={3CDCD8B6-B234-49B2-9506-92B0EBDBCF3C}</author>
    <author>tc={5A94170D-80A5-4739-B417-1877447677CE}</author>
    <author>tc={DA847653-12B8-4B50-898E-43227E1A8CC7}</author>
    <author>tc={D73690D7-7500-473D-BC03-6B869EC09AF3}</author>
    <author>tc={0CC2F622-1495-4C5D-97CB-E8384E10E936}</author>
    <author>tc={FFCCC52B-7329-41EA-91D9-7B3E7F2B8CD0}</author>
    <author>tc={F4DC06C8-6047-4A0E-82CE-F1CD1BF5EF41}</author>
    <author>tc={4BD968BB-DDC8-4F34-A334-9030992A9EA5}</author>
    <author>tc={812EAD09-8550-4602-AE81-18A40B8C2855}</author>
    <author>tc={A4642ECD-E551-407C-82E0-BBAEFC88E3DA}</author>
    <author>tc={FB4EC5A0-B930-4CB7-B727-6271ED0DA2BE}</author>
    <author>tc={720413AB-FEBC-482E-8300-FCCB92F982C5}</author>
    <author>tc={3D08CDC2-9899-41D2-9159-8922E0BF9E38}</author>
    <author>tc={DD4F7950-9148-4857-9A68-F747C5C9E868}</author>
    <author>tc={4741CDB9-3FCF-4E45-98C7-8A3CD0D191B8}</author>
    <author>tc={3723747B-1EAB-416D-A9AC-C3949B83A938}</author>
    <author>tc={5AF37B41-CDA8-4F15-9043-51996D7304F0}</author>
    <author>tc={CD9D9E3A-E243-40DE-8AFC-C3CB0E692C8D}</author>
    <author>tc={7B5E5901-1AFF-4B63-9F8D-21EB8FFE5536}</author>
    <author>tc={B02CB456-24C8-4456-AA7D-63919109B5E1}</author>
    <author>tc={5086CB9B-4405-48B8-8C24-7F78B4185476}</author>
    <author>tc={C4CAE08D-C000-4CF6-A9A0-B9EED748421A}</author>
    <author>tc={132E3DFE-190E-4918-A714-7FDEE72719BB}</author>
    <author>tc={9D5EDB34-9C79-4A34-9D9D-7E684E9DDE57}</author>
    <author>tc={78D37B68-0463-4BE9-A055-36D36C3C629C}</author>
    <author>tc={AA66761F-4AD0-4D8A-B5F1-C4CC421AA41D}</author>
    <author>tc={CA580237-6E78-46B1-A6CB-7867DBC52EA0}</author>
    <author>tc={41FCA9CA-E335-43D2-9EB7-A616DBC577CD}</author>
    <author>tc={03C82ED4-CBFD-46B6-A366-3F86ED0FB459}</author>
    <author>tc={0CF42DF2-0369-42F5-B44A-93C2A7C1D3A7}</author>
    <author>tc={ACA8A866-A43A-467D-8E4E-FA8FEDC84ED8}</author>
  </authors>
  <commentList>
    <comment ref="C2" authorId="0" shapeId="0" xr:uid="{A1E2410D-33BF-4E55-A829-C2740DE5C05C}">
      <text>
        <t>[Threaded comment]
Your version of Excel allows you to read this threaded comment; however, any edits to it will get removed if the file is opened in a newer version of Excel. Learn more: https://go.microsoft.com/fwlink/?linkid=870924
Comment:
    Y30 high intake is available to even lower earners than Y20 so flips link as cheap high energy food widely avaiilable to less active and educated non-workers.</t>
      </text>
    </comment>
    <comment ref="D2" authorId="1" shapeId="0" xr:uid="{BCC45DAA-3B6B-4D6E-BCCA-BFDF1A6F1E8F}">
      <text>
        <t>[Threaded comment]
Your version of Excel allows you to read this threaded comment; however, any edits to it will get removed if the file is opened in a newer version of Excel. Learn more: https://go.microsoft.com/fwlink/?linkid=870924
Comment:
    Fashionable diets containing exoctic foods lead to a weakening in the link between purchasing power and total calorie intake</t>
      </text>
    </comment>
    <comment ref="E2" authorId="2" shapeId="0" xr:uid="{278BAD5F-4DE8-459C-A939-B0A96A9CB94E}">
      <text>
        <t>[Threaded comment]
Your version of Excel allows you to read this threaded comment; however, any edits to it will get removed if the file is opened in a newer version of Excel. Learn more: https://go.microsoft.com/fwlink/?linkid=870924
Comment:
    as health awareness is more wide spread saturated fat is less favoured as a food source</t>
      </text>
    </comment>
    <comment ref="F2" authorId="3" shapeId="0" xr:uid="{9075C493-784A-4CE8-A882-DEEFA3255726}">
      <text>
        <t>[Threaded comment]
Your version of Excel allows you to read this threaded comment; however, any edits to it will get removed if the file is opened in a newer version of Excel. Learn more: https://go.microsoft.com/fwlink/?linkid=870924
Comment:
    Health concious people who eat lots of unsaturated fats tend to eat less overall calories, weakening the correlation</t>
      </text>
    </comment>
    <comment ref="G2" authorId="4" shapeId="0" xr:uid="{B29901DB-36EE-40CD-8235-E48678D6522B}">
      <text>
        <t>[Threaded comment]
Your version of Excel allows you to read this threaded comment; however, any edits to it will get removed if the file is opened in a newer version of Excel. Learn more: https://go.microsoft.com/fwlink/?linkid=870924
Comment:
    antioxidants now considered by health concious people (who tend to have lower intake) when making diet choices correlation based on intake is weakened</t>
      </text>
    </comment>
    <comment ref="H2" authorId="5" shapeId="0" xr:uid="{9F0E0E01-BD5D-4B1E-890B-F2BFA30F4B85}">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 Is less preferred for calorie dense intake than prior years due to dominance of fructose syrup</t>
      </text>
    </comment>
    <comment ref="I2" authorId="6" shapeId="0" xr:uid="{1DE14943-35E3-4CFA-B9E4-9ABCE81BB0F9}">
      <text>
        <t>[Threaded comment]
Your version of Excel allows you to read this threaded comment; however, any edits to it will get removed if the file is opened in a newer version of Excel. Learn more: https://go.microsoft.com/fwlink/?linkid=870924
Comment:
    Even cheaper availability of corn syrup further increases its appeal in energy dense diets</t>
      </text>
    </comment>
    <comment ref="J2" authorId="7" shapeId="0" xr:uid="{E7A24046-0E13-4A1F-8F57-354C5B4DABDB}">
      <text>
        <t>[Threaded comment]
Your version of Excel allows you to read this threaded comment; however, any edits to it will get removed if the file is opened in a newer version of Excel. Learn more: https://go.microsoft.com/fwlink/?linkid=870924
Comment:
    low food intake means less oppotunity for blood glucose to rise</t>
      </text>
    </comment>
    <comment ref="K2" authorId="8" shapeId="0" xr:uid="{16AD0452-1DD5-4CCF-A26E-658CCE1A14CD}">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75236FA5-45E8-4ECF-8FC0-5890ED4A0DC5}">
      <text>
        <t>[Threaded comment]
Your version of Excel allows you to read this threaded comment; however, any edits to it will get removed if the file is opened in a newer version of Excel. Learn more: https://go.microsoft.com/fwlink/?linkid=870924
Comment:
    Affluence continues to increase lesuire, but now exercise is becoming fashionable, flipping the relationship</t>
      </text>
    </comment>
    <comment ref="E3" authorId="10" shapeId="0" xr:uid="{F4818589-8A2E-4EF0-B3AB-D266376B628F}">
      <text>
        <t>[Threaded comment]
Your version of Excel allows you to read this threaded comment; however, any edits to it will get removed if the file is opened in a newer version of Excel. Learn more: https://go.microsoft.com/fwlink/?linkid=870924
Comment:
    Trend towards leaner cuts continues, flipping the relationship</t>
      </text>
    </comment>
    <comment ref="F3" authorId="11" shapeId="0" xr:uid="{493D7833-4A10-4081-8B87-C864582035DF}">
      <text>
        <t>[Threaded comment]
Your version of Excel allows you to read this threaded comment; however, any edits to it will get removed if the file is opened in a newer version of Excel. Learn more: https://go.microsoft.com/fwlink/?linkid=870924
Comment:
    Oily plant and fish products favoured by active people in Y30,thanks to greater awareness of health benefits</t>
      </text>
    </comment>
    <comment ref="G3" authorId="12" shapeId="0" xr:uid="{3E6612AE-0E17-4257-B5A6-B138F2088166}">
      <text>
        <t>[Threaded comment]
Your version of Excel allows you to read this threaded comment; however, any edits to it will get removed if the file is opened in a newer version of Excel. Learn more: https://go.microsoft.com/fwlink/?linkid=870924
Comment:
    active people tended to eat fewer animal products low in antioxidants than in Y20 and more plant based</t>
      </text>
    </comment>
    <comment ref="H3" authorId="13" shapeId="0" xr:uid="{7381A2ED-078F-43F5-A920-86E55D86477F}">
      <text>
        <t>[Threaded comment]
Your version of Excel allows you to read this threaded comment; however, any edits to it will get removed if the file is opened in a newer version of Excel. Learn more: https://go.microsoft.com/fwlink/?linkid=870924
Comment:
    Y20 increasd use of glucose drinks for active people</t>
      </text>
    </comment>
    <comment ref="I3" authorId="14" shapeId="0" xr:uid="{3CDCD8B6-B234-49B2-9506-92B0EBDBCF3C}">
      <text>
        <t>[Threaded comment]
Your version of Excel allows you to read this threaded comment; however, any edits to it will get removed if the file is opened in a newer version of Excel. Learn more: https://go.microsoft.com/fwlink/?linkid=870924
Comment:
    cheapness of corn syrup makes it more available to those less able to afford gym memberships and excercise fads.</t>
      </text>
    </comment>
    <comment ref="J3" authorId="15" shapeId="0" xr:uid="{5A94170D-80A5-4739-B417-1877447677CE}">
      <text>
        <t>[Threaded comment]
Your version of Excel allows you to read this threaded comment; however, any edits to it will get removed if the file is opened in a newer version of Excel. Learn more: https://go.microsoft.com/fwlink/?linkid=870924
Comment:
    greater awareness of active lifestyles use up glucose before it gets to do damage</t>
      </text>
    </comment>
    <comment ref="K3" authorId="16" shapeId="0" xr:uid="{DA847653-12B8-4B50-898E-43227E1A8CC7}">
      <text>
        <t>[Threaded comment]
Your version of Excel allows you to read this threaded comment; however, any edits to it will get removed if the file is opened in a newer version of Excel. Learn more: https://go.microsoft.com/fwlink/?linkid=870924
Comment:
    older people starting to get more active</t>
      </text>
    </comment>
    <comment ref="E4" authorId="17" shapeId="0" xr:uid="{D73690D7-7500-473D-BC03-6B869EC09AF3}">
      <text>
        <t>[Threaded comment]
Your version of Excel allows you to read this threaded comment; however, any edits to it will get removed if the file is opened in a newer version of Excel. Learn more: https://go.microsoft.com/fwlink/?linkid=870924
Comment:
    Fad dieats further supress red meat's status, fattier cuts are especially considered associated with poverty</t>
      </text>
    </comment>
    <comment ref="F4" authorId="18" shapeId="0" xr:uid="{0CC2F622-1495-4C5D-97CB-E8384E10E936}">
      <text>
        <t>[Threaded comment]
Your version of Excel allows you to read this threaded comment; however, any edits to it will get removed if the file is opened in a newer version of Excel. Learn more: https://go.microsoft.com/fwlink/?linkid=870924
Comment:
    Plant and fish products  considered positively fashionable in Y30</t>
      </text>
    </comment>
    <comment ref="G4" authorId="19" shapeId="0" xr:uid="{FFCCC52B-7329-41EA-91D9-7B3E7F2B8CD0}">
      <text>
        <t>[Threaded comment]
Your version of Excel allows you to read this threaded comment; however, any edits to it will get removed if the file is opened in a newer version of Excel. Learn more: https://go.microsoft.com/fwlink/?linkid=870924
Comment:
    antioxidants become a status symbol, tend to be consumed by people able to afford exoctic plant based products</t>
      </text>
    </comment>
    <comment ref="H4" authorId="20" shapeId="0" xr:uid="{F4DC06C8-6047-4A0E-82CE-F1CD1BF5EF41}">
      <text>
        <t>[Threaded comment]
Your version of Excel allows you to read this threaded comment; however, any edits to it will get removed if the file is opened in a newer version of Excel. Learn more: https://go.microsoft.com/fwlink/?linkid=870924
Comment:
    Sugar cheaper still lessening its status</t>
      </text>
    </comment>
    <comment ref="I4" authorId="21" shapeId="0" xr:uid="{4BD968BB-DDC8-4F34-A334-9030992A9EA5}">
      <text>
        <t>[Threaded comment]
Your version of Excel allows you to read this threaded comment; however, any edits to it will get removed if the file is opened in a newer version of Excel. Learn more: https://go.microsoft.com/fwlink/?linkid=870924
Comment:
    corn syrup is cheaper still favouring its consumption by low income people</t>
      </text>
    </comment>
    <comment ref="J4" authorId="22" shapeId="0" xr:uid="{812EAD09-8550-4602-AE81-18A40B8C2855}">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further since Y20</t>
      </text>
    </comment>
    <comment ref="K4" authorId="23" shapeId="0" xr:uid="{A4642ECD-E551-407C-82E0-BBAEFC88E3DA}">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FB4EC5A0-B930-4CB7-B727-6271ED0DA2BE}">
      <text>
        <t>[Threaded comment]
Your version of Excel allows you to read this threaded comment; however, any edits to it will get removed if the file is opened in a newer version of Excel. Learn more: https://go.microsoft.com/fwlink/?linkid=870924
Comment:
    in Y30 even more people switched to fish over leaner cuts</t>
      </text>
    </comment>
    <comment ref="G5" authorId="25" shapeId="0" xr:uid="{720413AB-FEBC-482E-8300-FCCB92F982C5}">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3D08CDC2-9899-41D2-9159-8922E0BF9E38}">
      <text>
        <t>[Threaded comment]
Your version of Excel allows you to read this threaded comment; however, any edits to it will get removed if the file is opened in a newer version of Excel. Learn more: https://go.microsoft.com/fwlink/?linkid=870924
Comment:
    Y30 active people taking more glucose for rapid energy but consumming less red meat</t>
      </text>
    </comment>
    <comment ref="I5" authorId="27" shapeId="0" xr:uid="{DD4F7950-9148-4857-9A68-F747C5C9E868}">
      <text>
        <t>[Threaded comment]
Your version of Excel allows you to read this threaded comment; however, any edits to it will get removed if the file is opened in a newer version of Excel. Learn more: https://go.microsoft.com/fwlink/?linkid=870924
Comment:
    as fatty cuts get cheaper it increasing aligns with corn syrup consumption</t>
      </text>
    </comment>
    <comment ref="J5" authorId="28" shapeId="0" xr:uid="{4741CDB9-3FCF-4E45-98C7-8A3CD0D191B8}">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3723747B-1EAB-416D-A9AC-C3949B83A938}">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5AF37B41-CDA8-4F15-9043-51996D7304F0}">
      <text>
        <t>[Threaded comment]
Your version of Excel allows you to read this threaded comment; however, any edits to it will get removed if the file is opened in a newer version of Excel. Learn more: https://go.microsoft.com/fwlink/?linkid=870924
Comment:
    as plant increases relative to fish for unsaturated fat, so too does antioxidants</t>
      </text>
    </comment>
    <comment ref="H6" authorId="31" shapeId="0" xr:uid="{CD9D9E3A-E243-40DE-8AFC-C3CB0E692C8D}">
      <text>
        <t>[Threaded comment]
Your version of Excel allows you to read this threaded comment; however, any edits to it will get removed if the file is opened in a newer version of Excel. Learn more: https://go.microsoft.com/fwlink/?linkid=870924
Comment:
    in Y30 people eating healthy food more aware of negative efects of glucose</t>
      </text>
    </comment>
    <comment ref="I6" authorId="32" shapeId="0" xr:uid="{7B5E5901-1AFF-4B63-9F8D-21EB8FFE5536}">
      <text>
        <t>[Threaded comment]
Your version of Excel allows you to read this threaded comment; however, any edits to it will get removed if the file is opened in a newer version of Excel. Learn more: https://go.microsoft.com/fwlink/?linkid=870924
Comment:
    plant based diet accounts for lower proportion of fructose consumption in Y30</t>
      </text>
    </comment>
    <comment ref="J6" authorId="33" shapeId="0" xr:uid="{B02CB456-24C8-4456-AA7D-63919109B5E1}">
      <text>
        <t>[Threaded comment]
Your version of Excel allows you to read this threaded comment; however, any edits to it will get removed if the file is opened in a newer version of Excel. Learn more: https://go.microsoft.com/fwlink/?linkid=870924
Comment:
    fish and plants tend to have low glucose</t>
      </text>
    </comment>
    <comment ref="K6" authorId="34" shapeId="0" xr:uid="{5086CB9B-4405-48B8-8C24-7F78B4185476}">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H7" authorId="35" shapeId="0" xr:uid="{C4CAE08D-C000-4CF6-A9A0-B9EED748421A}">
      <text>
        <t>[Threaded comment]
Your version of Excel allows you to read this threaded comment; however, any edits to it will get removed if the file is opened in a newer version of Excel. Learn more: https://go.microsoft.com/fwlink/?linkid=870924
Comment:
    health conciuous people now actively avoiding glucose and seeking high antioxidant food</t>
      </text>
    </comment>
    <comment ref="I7" authorId="36" shapeId="0" xr:uid="{132E3DFE-190E-4918-A714-7FDEE72719BB}">
      <text>
        <t>[Threaded comment]
Your version of Excel allows you to read this threaded comment; however, any edits to it will get removed if the file is opened in a newer version of Excel. Learn more: https://go.microsoft.com/fwlink/?linkid=870924
Comment:
    fruit contribues less of total fructose so weaker correlation with antioxidants</t>
      </text>
    </comment>
    <comment ref="J7" authorId="37" shapeId="0" xr:uid="{9D5EDB34-9C79-4A34-9D9D-7E684E9DDE57}">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78D37B68-0463-4BE9-A055-36D36C3C629C}">
      <text>
        <t>[Threaded comment]
Your version of Excel allows you to read this threaded comment; however, any edits to it will get removed if the file is opened in a newer version of Excel. Learn more: https://go.microsoft.com/fwlink/?linkid=870924
Comment:
    older people resistant to significant changes to diet</t>
      </text>
    </comment>
    <comment ref="I8" authorId="39" shapeId="0" xr:uid="{AA66761F-4AD0-4D8A-B5F1-C4CC421AA41D}">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 Strengthed as corn syrup makes fructose cheap</t>
      </text>
    </comment>
    <comment ref="J8" authorId="40" shapeId="0" xr:uid="{CA580237-6E78-46B1-A6CB-7867DBC52EA0}">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41FCA9CA-E335-43D2-9EB7-A616DBC577CD}">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03C82ED4-CBFD-46B6-A366-3F86ED0FB459}">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0CF42DF2-0369-42F5-B44A-93C2A7C1D3A7}">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ACA8A866-A43A-467D-8E4E-FA8FEDC84ED8}">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tc={AC68EE4A-2291-4B05-9F19-89E65868A3B2}</author>
    <author>tc={92401ABC-F956-45EF-AB59-6DA1EF069FA5}</author>
    <author>tc={10D13C49-3C3B-44E3-B129-2DE86BC839C9}</author>
    <author>tc={C90E03B4-9282-478C-96C0-F13734DA9728}</author>
    <author>tc={0BB1B884-A110-4D33-B5C8-B3E317F47921}</author>
    <author>tc={99B0B316-8DC5-4750-B63F-5B00C0576024}</author>
    <author>tc={2A408294-F56B-4BD5-BEFC-98F3B7006803}</author>
    <author>tc={17A7D43E-0DBA-4A21-A3A3-12CEF33529DD}</author>
    <author>tc={CE48AF41-3B14-4337-B5BE-AB3C115B08A3}</author>
    <author>tc={D4A13003-5795-492D-8726-0D295B1379D9}</author>
    <author>tc={92F65781-D270-4F10-9FA3-74B780EED628}</author>
    <author>tc={98B829E9-4EAD-4E0A-A555-288ED32E3570}</author>
    <author>tc={FA304845-8485-467F-B9D7-1FD8A880F311}</author>
    <author>tc={85AF82A7-4903-4282-88B4-172C6B7EA9CB}</author>
    <author>tc={0EAF71E4-86F1-41FC-96F3-24BE43FF30CB}</author>
    <author>tc={54049F2B-BDCC-43D4-BDF6-1EE243660891}</author>
    <author>tc={5AA445F6-271A-4DF3-AF4D-D11612349458}</author>
    <author>tc={1F1CFE7E-4C09-447F-8707-D12FBA5E6CD2}</author>
    <author>tc={405709EC-1925-4D09-A6C7-0EB35DB56CB4}</author>
    <author>tc={073B1BD7-F7CC-4018-8ECF-1D8117FB7CBD}</author>
    <author>tc={31DCA6F1-95F3-4F6D-A569-01800A8FA8F8}</author>
    <author>tc={88CCA97B-9EE6-491E-B49B-F7D0A144EE0E}</author>
    <author>tc={5842E925-162A-4104-AA67-5DEF43B17CA1}</author>
    <author>tc={F2E51758-1206-4E17-B07D-D2B7B8ECA270}</author>
    <author>tc={862F84BE-73FC-4B2D-8BCB-26A65B5F74A1}</author>
    <author>tc={D33DDC5F-C02B-49BA-B4FF-B6AC35E9E90D}</author>
    <author>tc={58D331DE-997B-4D41-B3D0-F76EA69CEB92}</author>
    <author>tc={50027B1E-A48C-42B6-A6E5-56A98EF90D0F}</author>
    <author>tc={1F215D38-34BD-4575-BF95-57F13EC2358C}</author>
    <author>tc={B90DF77E-2FD0-4EC0-B99F-EC24DA0E600B}</author>
    <author>tc={ADD6135C-B5A4-4FA6-9C11-BE525B6A31BB}</author>
    <author>tc={D6E2268B-C97A-449E-81AE-1F8D8D749D71}</author>
    <author>tc={9FDDE88C-EC0E-40FF-B6D9-BE2250F90759}</author>
    <author>tc={87E36269-63CF-4617-AD8D-EE5A20449AE5}</author>
    <author>tc={D006145A-41E6-429F-B03C-4697D8D649B8}</author>
    <author>tc={0B1317C5-C0D9-4EC9-88E3-8AA0C5CD7620}</author>
    <author>tc={BEFA9139-4984-4B44-BEFE-22A240E36CF6}</author>
    <author>tc={37958513-1F8C-49EF-B82C-544E42B5CBA1}</author>
    <author>tc={D12D6B88-FF57-4514-B8DA-DD5F792F84BC}</author>
    <author>tc={C884B981-5403-44AD-90BE-AD5672DA8B6B}</author>
    <author>tc={CF4ABE79-5B3B-4671-8F0A-A768D6DDE771}</author>
    <author>tc={E9DD98E5-DAC7-4695-8D75-2CCCEDA37900}</author>
    <author>tc={9F3D8BDA-35E2-4760-90C7-FEEBF4558A05}</author>
    <author>tc={B73576A5-EBB8-4539-B189-875D9091C414}</author>
    <author>tc={464DD0C0-7041-41DF-ABBE-B8F3D6FAEB52}</author>
  </authors>
  <commentList>
    <comment ref="C2" authorId="0" shapeId="0" xr:uid="{AC68EE4A-2291-4B05-9F19-89E65868A3B2}">
      <text>
        <t>[Threaded comment]
Your version of Excel allows you to read this threaded comment; however, any edits to it will get removed if the file is opened in a newer version of Excel. Learn more: https://go.microsoft.com/fwlink/?linkid=870924
Comment:
    to Y10 high intake is available to lower earners than Y00 so stronger link as lower paid work more manual labour which associated with calorie consumption</t>
      </text>
    </comment>
    <comment ref="D2" authorId="1" shapeId="0" xr:uid="{92401ABC-F956-45EF-AB59-6DA1EF069FA5}">
      <text>
        <t>[Threaded comment]
Your version of Excel allows you to read this threaded comment; however, any edits to it will get removed if the file is opened in a newer version of Excel. Learn more: https://go.microsoft.com/fwlink/?linkid=870924
Comment:
    being able to afford more food will tend to lead to higher consumption</t>
      </text>
    </comment>
    <comment ref="E2" authorId="2" shapeId="0" xr:uid="{10D13C49-3C3B-44E3-B129-2DE86BC839C9}">
      <text>
        <t>[Threaded comment]
Your version of Excel allows you to read this threaded comment; however, any edits to it will get removed if the file is opened in a newer version of Excel. Learn more: https://go.microsoft.com/fwlink/?linkid=870924
Comment:
    high status diet in Y10 still high in red meat and animal products but tends towards leaner cuts</t>
      </text>
    </comment>
    <comment ref="F2" authorId="3" shapeId="0" xr:uid="{C90E03B4-9282-478C-96C0-F13734DA9728}">
      <text>
        <t>[Threaded comment]
Your version of Excel allows you to read this threaded comment; however, any edits to it will get removed if the file is opened in a newer version of Excel. Learn more: https://go.microsoft.com/fwlink/?linkid=870924
Comment:
    to Y10 high intake is available to lower earners than Y00 so stronger link as lower paid work more manual labour which associated with calorie consumption</t>
      </text>
    </comment>
    <comment ref="G2" authorId="4" shapeId="0" xr:uid="{0BB1B884-A110-4D33-B5C8-B3E317F47921}">
      <text>
        <t>[Threaded comment]
Your version of Excel allows you to read this threaded comment; however, any edits to it will get removed if the file is opened in a newer version of Excel. Learn more: https://go.microsoft.com/fwlink/?linkid=870924
Comment:
    antioxidants not considered when making diet choices as information not available, so a vague correlation based on intake. No change in general attitudes since Y00</t>
      </text>
    </comment>
    <comment ref="H2" authorId="5" shapeId="0" xr:uid="{99B0B316-8DC5-4750-B63F-5B00C0576024}">
      <text>
        <t>[Threaded comment]
Your version of Excel allows you to read this threaded comment; however, any edits to it will get removed if the file is opened in a newer version of Excel. Learn more: https://go.microsoft.com/fwlink/?linkid=870924
Comment:
    general association - higher intake, higher amount</t>
      </text>
    </comment>
    <comment ref="I2" authorId="6" shapeId="0" xr:uid="{2A408294-F56B-4BD5-BEFC-98F3B7006803}">
      <text>
        <t>[Threaded comment]
Your version of Excel allows you to read this threaded comment; however, any edits to it will get removed if the file is opened in a newer version of Excel. Learn more: https://go.microsoft.com/fwlink/?linkid=870924
Comment:
    general trend - more food means more fructose</t>
      </text>
    </comment>
    <comment ref="J2" authorId="7" shapeId="0" xr:uid="{17A7D43E-0DBA-4A21-A3A3-12CEF33529DD}">
      <text>
        <t>[Threaded comment]
Your version of Excel allows you to read this threaded comment; however, any edits to it will get removed if the file is opened in a newer version of Excel. Learn more: https://go.microsoft.com/fwlink/?linkid=870924
Comment:
    low food intakemeans less oppotunity for blood glucose to rise</t>
      </text>
    </comment>
    <comment ref="K2" authorId="8" shapeId="0" xr:uid="{CE48AF41-3B14-4337-B5BE-AB3C115B08A3}">
      <text>
        <t>[Threaded comment]
Your version of Excel allows you to read this threaded comment; however, any edits to it will get removed if the file is opened in a newer version of Excel. Learn more: https://go.microsoft.com/fwlink/?linkid=870924
Comment:
    Habits don't change fast, so older people tend not to be those dirving the increase in consumption</t>
      </text>
    </comment>
    <comment ref="D3" authorId="9" shapeId="0" xr:uid="{D4A13003-5795-492D-8726-0D295B1379D9}">
      <text>
        <t>[Threaded comment]
Your version of Excel allows you to read this threaded comment; however, any edits to it will get removed if the file is opened in a newer version of Excel. Learn more: https://go.microsoft.com/fwlink/?linkid=870924
Comment:
    Affluence increases lesuire, but many will use this to relax not exercise, so weak negative correlation</t>
      </text>
    </comment>
    <comment ref="E3" authorId="10" shapeId="0" xr:uid="{92F65781-D270-4F10-9FA3-74B780EED628}">
      <text>
        <t>[Threaded comment]
Your version of Excel allows you to read this threaded comment; however, any edits to it will get removed if the file is opened in a newer version of Excel. Learn more: https://go.microsoft.com/fwlink/?linkid=870924
Comment:
    In Y10 red meat and animal products considered less healthy and active people less likely to consume than in Y00. Leaner cuts preferred for protein content</t>
      </text>
    </comment>
    <comment ref="F3" authorId="11" shapeId="0" xr:uid="{98B829E9-4EAD-4E0A-A555-288ED32E3570}">
      <text>
        <t>[Threaded comment]
Your version of Excel allows you to read this threaded comment; however, any edits to it will get removed if the file is opened in a newer version of Excel. Learn more: https://go.microsoft.com/fwlink/?linkid=870924
Comment:
    Oily plant and fish products still disfavoured by active people in Y10</t>
      </text>
    </comment>
    <comment ref="G3" authorId="12" shapeId="0" xr:uid="{FA304845-8485-467F-B9D7-1FD8A880F311}">
      <text>
        <t>[Threaded comment]
Your version of Excel allows you to read this threaded comment; however, any edits to it will get removed if the file is opened in a newer version of Excel. Learn more: https://go.microsoft.com/fwlink/?linkid=870924
Comment:
    active people tended to eat animal products low in antioxidants</t>
      </text>
    </comment>
    <comment ref="H3" authorId="13" shapeId="0" xr:uid="{85AF82A7-4903-4282-88B4-172C6B7EA9CB}">
      <text>
        <t>[Threaded comment]
Your version of Excel allows you to read this threaded comment; however, any edits to it will get removed if the file is opened in a newer version of Excel. Learn more: https://go.microsoft.com/fwlink/?linkid=870924
Comment:
    Y00 general awareness amonsgt active people that glucose excellent for rapid energy</t>
      </text>
    </comment>
    <comment ref="I3" authorId="14" shapeId="0" xr:uid="{0EAF71E4-86F1-41FC-96F3-24BE43FF30CB}">
      <text>
        <t>[Threaded comment]
Your version of Excel allows you to read this threaded comment; however, any edits to it will get removed if the file is opened in a newer version of Excel. Learn more: https://go.microsoft.com/fwlink/?linkid=870924
Comment:
    active people chose higher density processed glucose foods over fruit</t>
      </text>
    </comment>
    <comment ref="J3" authorId="15" shapeId="0" xr:uid="{54049F2B-BDCC-43D4-BDF6-1EE243660891}">
      <text>
        <t>[Threaded comment]
Your version of Excel allows you to read this threaded comment; however, any edits to it will get removed if the file is opened in a newer version of Excel. Learn more: https://go.microsoft.com/fwlink/?linkid=870924
Comment:
    active lifestyles use up glucose before it gets to do damage</t>
      </text>
    </comment>
    <comment ref="K3" authorId="16" shapeId="0" xr:uid="{5AA445F6-271A-4DF3-AF4D-D11612349458}">
      <text>
        <t>[Threaded comment]
Your version of Excel allows you to read this threaded comment; however, any edits to it will get removed if the file is opened in a newer version of Excel. Learn more: https://go.microsoft.com/fwlink/?linkid=870924
Comment:
    not much change in activity levels vs age</t>
      </text>
    </comment>
    <comment ref="E4" authorId="17" shapeId="0" xr:uid="{1F1CFE7E-4C09-447F-8707-D12FBA5E6CD2}">
      <text>
        <t>[Threaded comment]
Your version of Excel allows you to read this threaded comment; however, any edits to it will get removed if the file is opened in a newer version of Excel. Learn more: https://go.microsoft.com/fwlink/?linkid=870924
Comment:
    in Y10 red meat begins losing luxury status, especially fattier cuts</t>
      </text>
    </comment>
    <comment ref="F4" authorId="18" shapeId="0" xr:uid="{405709EC-1925-4D09-A6C7-0EB35DB56CB4}">
      <text>
        <t>[Threaded comment]
Your version of Excel allows you to read this threaded comment; however, any edits to it will get removed if the file is opened in a newer version of Excel. Learn more: https://go.microsoft.com/fwlink/?linkid=870924
Comment:
    Plant and fish products less unfashionable in Y10</t>
      </text>
    </comment>
    <comment ref="G4" authorId="19" shapeId="0" xr:uid="{073B1BD7-F7CC-4018-8ECF-1D8117FB7CBD}">
      <text>
        <t>[Threaded comment]
Your version of Excel allows you to read this threaded comment; however, any edits to it will get removed if the file is opened in a newer version of Excel. Learn more: https://go.microsoft.com/fwlink/?linkid=870924
Comment:
    antioxidants not considered a status symbol, tend to be consumed by people unable to afford animal products</t>
      </text>
    </comment>
    <comment ref="H4" authorId="20" shapeId="0" xr:uid="{31DCA6F1-95F3-4F6D-A569-01800A8FA8F8}">
      <text>
        <t>[Threaded comment]
Your version of Excel allows you to read this threaded comment; however, any edits to it will get removed if the file is opened in a newer version of Excel. Learn more: https://go.microsoft.com/fwlink/?linkid=870924
Comment:
    Sugar not as expensive as in Y00, so weaker correlation with purchasing power</t>
      </text>
    </comment>
    <comment ref="I4" authorId="21" shapeId="0" xr:uid="{88CCA97B-9EE6-491E-B49B-F7D0A144EE0E}">
      <text>
        <t>[Threaded comment]
Your version of Excel allows you to read this threaded comment; however, any edits to it will get removed if the file is opened in a newer version of Excel. Learn more: https://go.microsoft.com/fwlink/?linkid=870924
Comment:
    fruit not  priority for wealthy individuals</t>
      </text>
    </comment>
    <comment ref="J4" authorId="22" shapeId="0" xr:uid="{5842E925-162A-4104-AA67-5DEF43B17CA1}">
      <text>
        <t>[Threaded comment]
Your version of Excel allows you to read this threaded comment; however, any edits to it will get removed if the file is opened in a newer version of Excel. Learn more: https://go.microsoft.com/fwlink/?linkid=870924
Comment:
    Disparity in healthcare access by wealth slightly increased since Y00</t>
      </text>
    </comment>
    <comment ref="K4" authorId="23" shapeId="0" xr:uid="{F2E51758-1206-4E17-B07D-D2B7B8ECA270}">
      <text>
        <t>[Threaded comment]
Your version of Excel allows you to read this threaded comment; however, any edits to it will get removed if the file is opened in a newer version of Excel. Learn more: https://go.microsoft.com/fwlink/?linkid=870924
Comment:
    disparities continue to widen</t>
      </text>
    </comment>
    <comment ref="F5" authorId="24" shapeId="0" xr:uid="{862F84BE-73FC-4B2D-8BCB-26A65B5F74A1}">
      <text>
        <t>[Threaded comment]
Your version of Excel allows you to read this threaded comment; however, any edits to it will get removed if the file is opened in a newer version of Excel. Learn more: https://go.microsoft.com/fwlink/?linkid=870924
Comment:
    in Y10 people who like animal products switched to leaner cuts rather than convert to plants</t>
      </text>
    </comment>
    <comment ref="G5" authorId="25" shapeId="0" xr:uid="{D33DDC5F-C02B-49BA-B4FF-B6AC35E9E90D}">
      <text>
        <t>[Threaded comment]
Your version of Excel allows you to read this threaded comment; however, any edits to it will get removed if the file is opened in a newer version of Excel. Learn more: https://go.microsoft.com/fwlink/?linkid=870924
Comment:
    generally antioxidants low in foods containing saturated fat</t>
      </text>
    </comment>
    <comment ref="H5" authorId="26" shapeId="0" xr:uid="{58D331DE-997B-4D41-B3D0-F76EA69CEB92}">
      <text>
        <t>[Threaded comment]
Your version of Excel allows you to read this threaded comment; however, any edits to it will get removed if the file is opened in a newer version of Excel. Learn more: https://go.microsoft.com/fwlink/?linkid=870924
Comment:
    No change in awareness since Y00</t>
      </text>
    </comment>
    <comment ref="I5" authorId="27" shapeId="0" xr:uid="{50027B1E-A48C-42B6-A6E5-56A98EF90D0F}">
      <text>
        <t>[Threaded comment]
Your version of Excel allows you to read this threaded comment; however, any edits to it will get removed if the file is opened in a newer version of Excel. Learn more: https://go.microsoft.com/fwlink/?linkid=870924
Comment:
    animal products and fruit only weakly negatively correlated</t>
      </text>
    </comment>
    <comment ref="J5" authorId="28" shapeId="0" xr:uid="{1F215D38-34BD-4575-BF95-57F13EC2358C}">
      <text>
        <t>[Threaded comment]
Your version of Excel allows you to read this threaded comment; however, any edits to it will get removed if the file is opened in a newer version of Excel. Learn more: https://go.microsoft.com/fwlink/?linkid=870924
Comment:
    diet high in animal products means less glucose</t>
      </text>
    </comment>
    <comment ref="K5" authorId="29" shapeId="0" xr:uid="{B90DF77E-2FD0-4EC0-B99F-EC24DA0E600B}">
      <text>
        <t>[Threaded comment]
Your version of Excel allows you to read this threaded comment; however, any edits to it will get removed if the file is opened in a newer version of Excel. Learn more: https://go.microsoft.com/fwlink/?linkid=870924
Comment:
    Older people slower to change habits, so less likely to have reduced their SFA intake</t>
      </text>
    </comment>
    <comment ref="G6" authorId="30" shapeId="0" xr:uid="{ADD6135C-B5A4-4FA6-9C11-BE525B6A31BB}">
      <text>
        <t>[Threaded comment]
Your version of Excel allows you to read this threaded comment; however, any edits to it will get removed if the file is opened in a newer version of Excel. Learn more: https://go.microsoft.com/fwlink/?linkid=870924
Comment:
    foods high in unsaturated fat generally also higher in antioxidants</t>
      </text>
    </comment>
    <comment ref="H6" authorId="31" shapeId="0" xr:uid="{D6E2268B-C97A-449E-81AE-1F8D8D749D71}">
      <text>
        <t>[Threaded comment]
Your version of Excel allows you to read this threaded comment; however, any edits to it will get removed if the file is opened in a newer version of Excel. Learn more: https://go.microsoft.com/fwlink/?linkid=870924
Comment:
    in Y10 people eating healthy food tend to eat less sugar</t>
      </text>
    </comment>
    <comment ref="I6" authorId="32" shapeId="0" xr:uid="{9FDDE88C-EC0E-40FF-B6D9-BE2250F90759}">
      <text>
        <t>[Threaded comment]
Your version of Excel allows you to read this threaded comment; however, any edits to it will get removed if the file is opened in a newer version of Excel. Learn more: https://go.microsoft.com/fwlink/?linkid=870924
Comment:
    plant based diet tends to include fruit, a dominant contributor to total fructose in Y00</t>
      </text>
    </comment>
    <comment ref="J6" authorId="33" shapeId="0" xr:uid="{87E36269-63CF-4617-AD8D-EE5A20449AE5}">
      <text>
        <t>[Threaded comment]
Your version of Excel allows you to read this threaded comment; however, any edits to it will get removed if the file is opened in a newer version of Excel. Learn more: https://go.microsoft.com/fwlink/?linkid=870924
Comment:
    plants tend to have low glucose</t>
      </text>
    </comment>
    <comment ref="K6" authorId="34" shapeId="0" xr:uid="{D006145A-41E6-429F-B03C-4697D8D649B8}">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H7" authorId="35" shapeId="0" xr:uid="{0B1317C5-C0D9-4EC9-88E3-8AA0C5CD7620}">
      <text>
        <t>[Threaded comment]
Your version of Excel allows you to read this threaded comment; however, any edits to it will get removed if the file is opened in a newer version of Excel. Learn more: https://go.microsoft.com/fwlink/?linkid=870924
Comment:
    high energy food generally low in antioxidants</t>
      </text>
    </comment>
    <comment ref="I7" authorId="36" shapeId="0" xr:uid="{BEFA9139-4984-4B44-BEFE-22A240E36CF6}">
      <text>
        <t>[Threaded comment]
Your version of Excel allows you to read this threaded comment; however, any edits to it will get removed if the file is opened in a newer version of Excel. Learn more: https://go.microsoft.com/fwlink/?linkid=870924
Comment:
    fruit contribues both fructose and antioxidants</t>
      </text>
    </comment>
    <comment ref="J7" authorId="37" shapeId="0" xr:uid="{37958513-1F8C-49EF-B82C-544E42B5CBA1}">
      <text>
        <t>[Threaded comment]
Your version of Excel allows you to read this threaded comment; however, any edits to it will get removed if the file is opened in a newer version of Excel. Learn more: https://go.microsoft.com/fwlink/?linkid=870924
Comment:
    assume no direct link</t>
      </text>
    </comment>
    <comment ref="K7" authorId="38" shapeId="0" xr:uid="{D12D6B88-FF57-4514-B8DA-DD5F792F84BC}">
      <text>
        <t>[Threaded comment]
Your version of Excel allows you to read this threaded comment; however, any edits to it will get removed if the file is opened in a newer version of Excel. Learn more: https://go.microsoft.com/fwlink/?linkid=870924
Comment:
    very weak correlation with age</t>
      </text>
    </comment>
    <comment ref="I8" authorId="39" shapeId="0" xr:uid="{C884B981-5403-44AD-90BE-AD5672DA8B6B}">
      <text>
        <t>[Threaded comment]
Your version of Excel allows you to read this threaded comment; however, any edits to it will get removed if the file is opened in a newer version of Excel. Learn more: https://go.microsoft.com/fwlink/?linkid=870924
Comment:
    preference for sweet food encourages consumption of glucose and fructose together</t>
      </text>
    </comment>
    <comment ref="J8" authorId="40" shapeId="0" xr:uid="{CF4ABE79-5B3B-4671-8F0A-A768D6DDE771}">
      <text>
        <t>[Threaded comment]
Your version of Excel allows you to read this threaded comment; however, any edits to it will get removed if the file is opened in a newer version of Excel. Learn more: https://go.microsoft.com/fwlink/?linkid=870924
Comment:
    high glucose intake is a huge challenge for diabetes control</t>
      </text>
    </comment>
    <comment ref="K8" authorId="41" shapeId="0" xr:uid="{E9DD98E5-DAC7-4695-8D75-2CCCEDA37900}">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J9" authorId="42" shapeId="0" xr:uid="{9F3D8BDA-35E2-4760-90C7-FEEBF4558A05}">
      <text>
        <t>[Threaded comment]
Your version of Excel allows you to read this threaded comment; however, any edits to it will get removed if the file is opened in a newer version of Excel. Learn more: https://go.microsoft.com/fwlink/?linkid=870924
Comment:
    fructose has little impact on diabetes control</t>
      </text>
    </comment>
    <comment ref="K9" authorId="43" shapeId="0" xr:uid="{B73576A5-EBB8-4539-B189-875D9091C414}">
      <text>
        <t>[Threaded comment]
Your version of Excel allows you to read this threaded comment; however, any edits to it will get removed if the file is opened in a newer version of Excel. Learn more: https://go.microsoft.com/fwlink/?linkid=870924
Comment:
    weak correlation with age</t>
      </text>
    </comment>
    <comment ref="K10" authorId="44" shapeId="0" xr:uid="{464DD0C0-7041-41DF-ABBE-B8F3D6FAEB52}">
      <text>
        <t>[Threaded comment]
Your version of Excel allows you to read this threaded comment; however, any edits to it will get removed if the file is opened in a newer version of Excel. Learn more: https://go.microsoft.com/fwlink/?linkid=870924
Comment:
    older people living longer increases complications of ageing slightly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tc={3FBC51ED-2B6B-4A7F-BABB-77FC7700AC51}</author>
    <author>tc={9B4F7415-1099-4A86-82ED-AA097E05198B}</author>
    <author>tc={C7509B36-EC17-4E5D-AB80-FFC713440B40}</author>
    <author>tc={C4BCE54C-46D7-413B-9FC9-5F2C6FBB8473}</author>
  </authors>
  <commentList>
    <comment ref="N1" authorId="0" shapeId="0" xr:uid="{3FBC51ED-2B6B-4A7F-BABB-77FC7700AC51}">
      <text>
        <t>[Threaded comment]
Your version of Excel allows you to read this threaded comment; however, any edits to it will get removed if the file is opened in a newer version of Excel. Learn more: https://go.microsoft.com/fwlink/?linkid=870924
Comment:
    Between Y00 and Y10 microscopes became popular due to massive improvement in light throughput. General incremental gains in technology but after Y20 realise sampling error a problem, so switch to macro Raman, with lower throughput</t>
      </text>
    </comment>
    <comment ref="D3" authorId="1" shapeId="0" xr:uid="{9B4F7415-1099-4A86-82ED-AA097E05198B}">
      <text>
        <t>[Threaded comment]
Your version of Excel allows you to read this threaded comment; however, any edits to it will get removed if the file is opened in a newer version of Excel. Learn more: https://go.microsoft.com/fwlink/?linkid=870924
Comment:
    income skew and level both affect variablility of purchasing power</t>
      </text>
    </comment>
    <comment ref="K4" authorId="2" shapeId="0" xr:uid="{C7509B36-EC17-4E5D-AB80-FFC713440B40}">
      <text>
        <t>[Threaded comment]
Your version of Excel allows you to read this threaded comment; however, any edits to it will get removed if the file is opened in a newer version of Excel. Learn more: https://go.microsoft.com/fwlink/?linkid=870924
Comment:
    over time a shift towards a broader range of ages, skewed towards older patients (as underlying pathology is skeweing away from injury related causes towards ageing related causes</t>
      </text>
    </comment>
    <comment ref="J5" authorId="3" shapeId="0" xr:uid="{C4BCE54C-46D7-413B-9FC9-5F2C6FBB8473}">
      <text>
        <t>[Threaded comment]
Your version of Excel allows you to read this threaded comment; however, any edits to it will get removed if the file is opened in a newer version of Excel. Learn more: https://go.microsoft.com/fwlink/?linkid=870924
Comment:
    not possibloe to induce extra glucose (U=0) and there will always be some glucose reacting prior to clearance (2% of glucose)</t>
      </text>
    </comment>
  </commentList>
</comments>
</file>

<file path=xl/sharedStrings.xml><?xml version="1.0" encoding="utf-8"?>
<sst xmlns="http://schemas.openxmlformats.org/spreadsheetml/2006/main" count="166" uniqueCount="82">
  <si>
    <t>Diabetes control</t>
  </si>
  <si>
    <t>fructose</t>
  </si>
  <si>
    <t>glucose</t>
  </si>
  <si>
    <t>antioxidants</t>
  </si>
  <si>
    <t>Unsaturated fat</t>
  </si>
  <si>
    <t>Saturated fat</t>
  </si>
  <si>
    <t>Purchasing power</t>
  </si>
  <si>
    <t>Calories burnt</t>
  </si>
  <si>
    <t>Calories intake</t>
  </si>
  <si>
    <t>Year 00</t>
  </si>
  <si>
    <t>Year</t>
  </si>
  <si>
    <t>Unsaturated fat g/day</t>
  </si>
  <si>
    <t>Saturated fat g/day</t>
  </si>
  <si>
    <t>Calories intake /day</t>
  </si>
  <si>
    <t>Calories burnt /day</t>
  </si>
  <si>
    <t>Diabetes control (glucose clearance rate before AGE formation)</t>
  </si>
  <si>
    <t>Purchasing Power</t>
  </si>
  <si>
    <t>Total Population</t>
  </si>
  <si>
    <t>Sample Size</t>
  </si>
  <si>
    <t>Achievable SNR</t>
  </si>
  <si>
    <t>Sampling error</t>
  </si>
  <si>
    <t>Distribution</t>
  </si>
  <si>
    <t>Variance</t>
  </si>
  <si>
    <t>Normal</t>
  </si>
  <si>
    <t>Skew Normal</t>
  </si>
  <si>
    <t>limits</t>
  </si>
  <si>
    <t>other</t>
  </si>
  <si>
    <t>alpha = income skew</t>
  </si>
  <si>
    <t>L=0</t>
  </si>
  <si>
    <t>L=1</t>
  </si>
  <si>
    <t>L=0.1</t>
  </si>
  <si>
    <t>L=2</t>
  </si>
  <si>
    <t>L=20</t>
  </si>
  <si>
    <t>L=min(10, meanF/4)</t>
  </si>
  <si>
    <t>0.1*meanDC* IncomeSkew^0.2</t>
  </si>
  <si>
    <t>L=0,U=0.98</t>
  </si>
  <si>
    <t>age</t>
  </si>
  <si>
    <t>Weibull</t>
  </si>
  <si>
    <t>Area Measured (mm2)</t>
  </si>
  <si>
    <t>Spot Size</t>
  </si>
  <si>
    <t>Mean total Counts</t>
  </si>
  <si>
    <t>Cohort</t>
  </si>
  <si>
    <t>15+meanAge/20</t>
  </si>
  <si>
    <t>Age - location = meanAge/2</t>
  </si>
  <si>
    <t>exponent(a) = 1.1 + meanAge/30; shape© = 1.5-meanAge/150</t>
  </si>
  <si>
    <t>Income Skew</t>
  </si>
  <si>
    <t>0.012*meanPP*income skew^0.1*Age^0.1</t>
  </si>
  <si>
    <t>0.015*meanPP*income skew^0.2*Age^0.05</t>
  </si>
  <si>
    <t>(PP*Income Skew^0.15*Age^0.05)/2</t>
  </si>
  <si>
    <t>alpha = 80/Age</t>
  </si>
  <si>
    <t>SatFat/4</t>
  </si>
  <si>
    <t>UnSatFat/4</t>
  </si>
  <si>
    <t>meanAge/40</t>
  </si>
  <si>
    <t>meanAge/50</t>
  </si>
  <si>
    <t>antiox/2</t>
  </si>
  <si>
    <t>0.1*meanG* IncomeSkew^0.5</t>
  </si>
  <si>
    <t>0.1*meanF* IncomeSkew^0.5</t>
  </si>
  <si>
    <t>Calories intake /day SD</t>
  </si>
  <si>
    <t>Calories burnt /day SD</t>
  </si>
  <si>
    <t>Calories burnt /day Mean</t>
  </si>
  <si>
    <t>Calories intake /day Mean</t>
  </si>
  <si>
    <t>Purchasing Power Location</t>
  </si>
  <si>
    <t>Purchasing Power Scale</t>
  </si>
  <si>
    <t>Saturated fat g/day Location</t>
  </si>
  <si>
    <t>Saturated fat g/day Scale</t>
  </si>
  <si>
    <t>Saturated fat g/day Skew</t>
  </si>
  <si>
    <t>Unsaturated fat g/day Location</t>
  </si>
  <si>
    <t>Unsaturated fat g/day Scale</t>
  </si>
  <si>
    <t>Unsaturated fat g/day Skew</t>
  </si>
  <si>
    <t>Antioxidants Location</t>
  </si>
  <si>
    <t>Antioxidants Scale</t>
  </si>
  <si>
    <t>Antioxidants Skew</t>
  </si>
  <si>
    <t>Glucose Mean</t>
  </si>
  <si>
    <t>Glucose SD</t>
  </si>
  <si>
    <t>Fructose Mean</t>
  </si>
  <si>
    <t>Fructose SD</t>
  </si>
  <si>
    <t>Glucose control Mean</t>
  </si>
  <si>
    <t>Glucose control SD</t>
  </si>
  <si>
    <t>Age Location</t>
  </si>
  <si>
    <t>Age Scale</t>
  </si>
  <si>
    <t>Age Shape</t>
  </si>
  <si>
    <t>Age Exponent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</si>
</sst>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7">
    <border>
      <left/>
      <right/>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14">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Fill="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vertical="center" wrapText="1"/>
    </xf>
    <xf numFmtId="0" fontId="0" fillId="0" borderId="6" xfId="0" applyFill="1" applyBorder="1" applyAlignment="1">
      <alignment vertical="center" wrapText="1"/>
    </xf>
    <xf numFmtId="1" fontId="0" fillId="0" borderId="5" xfId="0" applyNumberFormat="1" applyBorder="1" applyAlignment="1">
      <alignment vertical="center" wrapText="1"/>
    </xf>
    <xf numFmtId="0" fontId="0" fillId="2" borderId="2" xfId="0" applyFill="1" applyBorder="1" applyAlignment="1">
      <alignment vertical="center" wrapText="1"/>
    </xf>
    <xf numFmtId="0" fontId="0" fillId="0" borderId="0"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Generating%20Process%20Longitud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isation"/>
      <sheetName val="Y00"/>
      <sheetName val="Y10"/>
      <sheetName val="Y20"/>
      <sheetName val="Y30"/>
      <sheetName val="Y40"/>
      <sheetName val="Trends"/>
      <sheetName val="Trends (2)"/>
      <sheetName val="Trends Fixed Technical"/>
      <sheetName val="Trends Fixed All"/>
      <sheetName val="Marginals"/>
    </sheetNames>
    <sheetDataSet>
      <sheetData sheetId="0" refreshError="1"/>
      <sheetData sheetId="1" refreshError="1"/>
      <sheetData sheetId="2" refreshError="1"/>
      <sheetData sheetId="3">
        <row r="2">
          <cell r="C2">
            <v>0.12028500000000002</v>
          </cell>
          <cell r="D2">
            <v>0.16967475000000001</v>
          </cell>
          <cell r="E2">
            <v>0.13466250000000002</v>
          </cell>
          <cell r="F2">
            <v>0.21384000000000003</v>
          </cell>
          <cell r="G2">
            <v>0.26729999999999998</v>
          </cell>
          <cell r="H2">
            <v>0.48600000000000004</v>
          </cell>
          <cell r="I2">
            <v>0.34650000000000003</v>
          </cell>
          <cell r="J2">
            <v>-0.26729999999999998</v>
          </cell>
          <cell r="K2">
            <v>-0.10197000000000003</v>
          </cell>
        </row>
        <row r="3">
          <cell r="D3">
            <v>-0.13395375000000004</v>
          </cell>
          <cell r="E3">
            <v>0.110565</v>
          </cell>
          <cell r="F3">
            <v>-8.0190000000000011E-2</v>
          </cell>
          <cell r="G3">
            <v>-0.12150000000000001</v>
          </cell>
          <cell r="H3">
            <v>0.36450000000000005</v>
          </cell>
          <cell r="I3">
            <v>-0.16200000000000001</v>
          </cell>
          <cell r="J3">
            <v>0.13365000000000002</v>
          </cell>
          <cell r="K3">
            <v>-0.13097700000000001</v>
          </cell>
        </row>
        <row r="4">
          <cell r="E4">
            <v>-8.6872500000000019E-2</v>
          </cell>
          <cell r="F4">
            <v>4.2750000000000003E-2</v>
          </cell>
          <cell r="G4">
            <v>-0.16200000000000001</v>
          </cell>
          <cell r="H4">
            <v>-0.105462</v>
          </cell>
          <cell r="I4">
            <v>-0.22355999999999998</v>
          </cell>
          <cell r="J4">
            <v>0.25779870000000005</v>
          </cell>
          <cell r="K4">
            <v>0.1432215</v>
          </cell>
        </row>
        <row r="5">
          <cell r="F5">
            <v>-0.33412500000000006</v>
          </cell>
          <cell r="G5">
            <v>-0.47790000000000005</v>
          </cell>
          <cell r="H5">
            <v>0.25110000000000005</v>
          </cell>
          <cell r="I5">
            <v>-8.1000000000000003E-2</v>
          </cell>
          <cell r="J5">
            <v>0.12150000000000001</v>
          </cell>
          <cell r="K5">
            <v>0.15592500000000004</v>
          </cell>
        </row>
        <row r="6">
          <cell r="G6">
            <v>0.45</v>
          </cell>
          <cell r="H6">
            <v>-0.17820000000000003</v>
          </cell>
          <cell r="I6">
            <v>0.14175000000000001</v>
          </cell>
          <cell r="J6">
            <v>0.12959999999999999</v>
          </cell>
          <cell r="K6">
            <v>-4.9500000000000009E-2</v>
          </cell>
        </row>
        <row r="7">
          <cell r="H7">
            <v>-0.20250000000000001</v>
          </cell>
          <cell r="I7">
            <v>0.13364999999999999</v>
          </cell>
          <cell r="J7">
            <v>4.0500000000000001E-2</v>
          </cell>
          <cell r="K7">
            <v>4.5000000000000005E-3</v>
          </cell>
        </row>
        <row r="8">
          <cell r="I8">
            <v>0.24057000000000003</v>
          </cell>
          <cell r="J8">
            <v>-0.40500000000000003</v>
          </cell>
          <cell r="K8">
            <v>-4.5000000000000005E-2</v>
          </cell>
        </row>
        <row r="9">
          <cell r="J9">
            <v>-8.1000000000000003E-2</v>
          </cell>
          <cell r="K9">
            <v>-4.5000000000000005E-2</v>
          </cell>
        </row>
        <row r="10">
          <cell r="K10">
            <v>-0.18727200000000002</v>
          </cell>
        </row>
      </sheetData>
      <sheetData sheetId="4">
        <row r="2">
          <cell r="C2">
            <v>-6.0142500000000008E-2</v>
          </cell>
          <cell r="D2">
            <v>0.11028858750000001</v>
          </cell>
          <cell r="E2">
            <v>0.10099687500000001</v>
          </cell>
          <cell r="F2">
            <v>0.19245600000000004</v>
          </cell>
          <cell r="G2">
            <v>0.16037999999999999</v>
          </cell>
          <cell r="H2">
            <v>0.3402</v>
          </cell>
          <cell r="I2">
            <v>0.38115000000000004</v>
          </cell>
          <cell r="J2">
            <v>-0.26729999999999998</v>
          </cell>
          <cell r="K2">
            <v>-0.11216700000000004</v>
          </cell>
        </row>
        <row r="3">
          <cell r="D3">
            <v>8.7069937500000028E-2</v>
          </cell>
          <cell r="E3">
            <v>-7.7395499999999992E-2</v>
          </cell>
          <cell r="F3">
            <v>0.12028500000000002</v>
          </cell>
          <cell r="G3">
            <v>-3.6450000000000003E-2</v>
          </cell>
          <cell r="H3">
            <v>0.40095000000000008</v>
          </cell>
          <cell r="I3">
            <v>-0.17820000000000003</v>
          </cell>
          <cell r="J3">
            <v>0.14033250000000003</v>
          </cell>
          <cell r="K3">
            <v>-0.11787930000000001</v>
          </cell>
        </row>
        <row r="4">
          <cell r="E4">
            <v>-0.10424700000000002</v>
          </cell>
          <cell r="F4">
            <v>5.3437500000000006E-2</v>
          </cell>
          <cell r="G4">
            <v>4.8599999999999997E-2</v>
          </cell>
          <cell r="H4">
            <v>-0.1107351</v>
          </cell>
          <cell r="I4">
            <v>-0.26827199999999995</v>
          </cell>
          <cell r="J4">
            <v>0.26553266100000006</v>
          </cell>
          <cell r="K4">
            <v>0.14895036</v>
          </cell>
        </row>
        <row r="5">
          <cell r="F5">
            <v>-0.40095000000000008</v>
          </cell>
          <cell r="G5">
            <v>-0.47790000000000005</v>
          </cell>
          <cell r="H5">
            <v>0.12555000000000002</v>
          </cell>
          <cell r="I5">
            <v>-0.1215</v>
          </cell>
          <cell r="J5">
            <v>0.12150000000000001</v>
          </cell>
          <cell r="K5">
            <v>0.17151750000000004</v>
          </cell>
        </row>
        <row r="6">
          <cell r="G6">
            <v>0.47250000000000003</v>
          </cell>
          <cell r="H6">
            <v>-0.19602000000000006</v>
          </cell>
          <cell r="I6">
            <v>0.1063125</v>
          </cell>
          <cell r="J6">
            <v>0.12959999999999999</v>
          </cell>
          <cell r="K6">
            <v>-6.4350000000000018E-2</v>
          </cell>
        </row>
        <row r="7">
          <cell r="H7">
            <v>-0.24299999999999999</v>
          </cell>
          <cell r="I7">
            <v>0.10023749999999999</v>
          </cell>
          <cell r="J7">
            <v>4.0500000000000001E-2</v>
          </cell>
          <cell r="K7">
            <v>-9.0000000000000011E-2</v>
          </cell>
        </row>
        <row r="8">
          <cell r="I8">
            <v>0.25259850000000006</v>
          </cell>
          <cell r="J8">
            <v>-0.40500000000000003</v>
          </cell>
        </row>
        <row r="9">
          <cell r="J9">
            <v>-8.1000000000000003E-2</v>
          </cell>
          <cell r="K9">
            <v>-7.6500000000000012E-2</v>
          </cell>
        </row>
        <row r="10">
          <cell r="K10">
            <v>-0.19101744000000004</v>
          </cell>
        </row>
      </sheetData>
      <sheetData sheetId="5" refreshError="1"/>
      <sheetData sheetId="6" refreshError="1"/>
      <sheetData sheetId="7" refreshError="1"/>
      <sheetData sheetId="8" refreshError="1"/>
      <sheetData sheetId="9" refreshError="1"/>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Rene Beattie" id="{7F3424C6-5CF4-4CF3-912C-1ED185A12D4F}" userId="11ddf6dd0a21da0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0-09-08T09:48:01.17" personId="{7F3424C6-5CF4-4CF3-912C-1ED185A12D4F}" id="{90291393-087E-429B-B3CB-E3E67ABAE61F}">
    <text>Y40 high intake is available to even lower earners than Y30 so cheap high energy food widely avaiilable to less active and educated non-workers.</text>
  </threadedComment>
  <threadedComment ref="D2" dT="2020-09-08T09:45:15.62" personId="{7F3424C6-5CF4-4CF3-912C-1ED185A12D4F}" id="{E99D4781-B3F3-40E8-A324-B390B0C64FE4}">
    <text>cheap energy dense foods couple with ever more expensive restricted diet fads consolidates the inversion of the link between purchasing power and total calorie intake</text>
  </threadedComment>
  <threadedComment ref="E2" dT="2020-09-08T09:49:30.34" personId="{7F3424C6-5CF4-4CF3-912C-1ED185A12D4F}" id="{71145A92-339F-45A8-97AD-05E86C3412C8}">
    <text>as health awareness is more wide spread saturated fat is less favoured as a food source</text>
  </threadedComment>
  <threadedComment ref="F2" dT="2020-09-08T09:48:01.17" personId="{7F3424C6-5CF4-4CF3-912C-1ED185A12D4F}" id="{274134E9-DABC-4EEE-89F7-1500577385F2}">
    <text>Health concious people who eat lots of unsaturated fats tend to eat less overall calories, weakening the correlation</text>
  </threadedComment>
  <threadedComment ref="G2" dT="2020-09-08T09:58:41.58" personId="{7F3424C6-5CF4-4CF3-912C-1ED185A12D4F}" id="{C928CDF0-6EC6-4BB6-9E3B-DBDBA4764F64}">
    <text>antioxidants now considered by health concious people (who tend to have lower intake) when making diet choices correlation based on intake is weakened</text>
  </threadedComment>
  <threadedComment ref="H2" dT="2020-09-08T10:07:41.69" personId="{7F3424C6-5CF4-4CF3-912C-1ED185A12D4F}" id="{426D98AF-FA2F-4204-AE56-3DB2B1B6AC95}">
    <text>general association - higher intake, higher amount. Is less preferred for calorie dense intake than prior years due to dominance of fructose syrup</text>
  </threadedComment>
  <threadedComment ref="I2" dT="2020-09-08T10:37:16.04" personId="{7F3424C6-5CF4-4CF3-912C-1ED185A12D4F}" id="{1E4BB5B6-8CB4-47EC-ABD6-AF6E7C4A8934}">
    <text>Even cheaper availability of corn syrup further increases its appeal in energy dense diets</text>
  </threadedComment>
  <threadedComment ref="J2" dT="2020-09-08T10:40:41.63" personId="{7F3424C6-5CF4-4CF3-912C-1ED185A12D4F}" id="{53811837-9473-4E1D-9A9C-1A9C1AD4E466}">
    <text>low food intake means less oppotunity for blood glucose to rise</text>
  </threadedComment>
  <threadedComment ref="K2" dT="2020-09-15T11:36:20.18" personId="{7F3424C6-5CF4-4CF3-912C-1ED185A12D4F}" id="{E77D371E-D70B-4A1A-A1DD-AC839C35BF9C}">
    <text>Habits don't change fast, so older people tend not to be those dirving the increase in consumption</text>
  </threadedComment>
  <threadedComment ref="D3" dT="2020-09-08T09:48:52.66" personId="{7F3424C6-5CF4-4CF3-912C-1ED185A12D4F}" id="{A44073C6-D894-4BF7-A010-5CE096D4F7FC}">
    <text>Affluence continues to increase lesuire and expenisve personnal trainers mean exercise is becoming high status</text>
  </threadedComment>
  <threadedComment ref="E3" dT="2020-09-08T09:51:21.33" personId="{7F3424C6-5CF4-4CF3-912C-1ED185A12D4F}" id="{56D7A8C1-B13B-41BF-95F7-A1B75452FB8A}">
    <text>Trend towards leaner cuts continues, strengthening the relationship</text>
  </threadedComment>
  <threadedComment ref="F3" dT="2020-09-08T09:56:17.90" personId="{7F3424C6-5CF4-4CF3-912C-1ED185A12D4F}" id="{F819AB26-8869-4BEF-A7EF-E6FB724C0027}">
    <text>Oily plant and fish products favoured by active people in Y40,thanks to greater awareness of health benefits</text>
  </threadedComment>
  <threadedComment ref="G3" dT="2020-09-08T10:00:46.43" personId="{7F3424C6-5CF4-4CF3-912C-1ED185A12D4F}" id="{88D6EAF5-28E9-4085-AD75-524B3372ADEE}">
    <text>increased awareness of role of antioxidants in repairing tissue damage leds to positive association between acintioxidants and activity levels</text>
  </threadedComment>
  <threadedComment ref="H3" dT="2020-09-08T10:31:46.87" personId="{7F3424C6-5CF4-4CF3-912C-1ED185A12D4F}" id="{C2C92A87-64F7-4A1E-AEF9-9BE94E734273}">
    <text>Y40 similar use of glucose drinks for active people</text>
  </threadedComment>
  <threadedComment ref="I3" dT="2020-09-08T10:37:58.32" personId="{7F3424C6-5CF4-4CF3-912C-1ED185A12D4F}" id="{5AEF5687-DE15-4058-840A-C3D286B5DB7A}">
    <text>cheapness of corn syrup makes it more available to those less able to afford gym memberships and excercise fads.</text>
  </threadedComment>
  <threadedComment ref="J3" dT="2020-09-08T10:41:17.62" personId="{7F3424C6-5CF4-4CF3-912C-1ED185A12D4F}" id="{B11233BE-B491-4ABF-BFAE-457301EAFDF6}">
    <text>greater awareness of active lifestyles use up glucose before it gets to do damage</text>
  </threadedComment>
  <threadedComment ref="K3" dT="2020-09-15T11:39:12.17" personId="{7F3424C6-5CF4-4CF3-912C-1ED185A12D4F}" id="{E757DBF0-4A13-45D7-AAE1-7F20E0DA68AF}">
    <text>older people starting to get more active</text>
  </threadedComment>
  <threadedComment ref="E4" dT="2020-09-08T09:52:05.48" personId="{7F3424C6-5CF4-4CF3-912C-1ED185A12D4F}" id="{E2756F06-048E-4FCD-B5D1-2C76535129F5}">
    <text>Fad dieats further supress red meat's status, fattier cuts are especially considered associated with poverty</text>
  </threadedComment>
  <threadedComment ref="F4" dT="2020-09-08T09:56:57.57" personId="{7F3424C6-5CF4-4CF3-912C-1ED185A12D4F}" id="{2CDE78CF-27FE-4D4D-9670-55BF91D4F75F}">
    <text>Plant and fish products  considered positively fashionable in Y40</text>
  </threadedComment>
  <threadedComment ref="G4" dT="2020-09-08T10:01:54.07" personId="{7F3424C6-5CF4-4CF3-912C-1ED185A12D4F}" id="{C422754C-8C61-4E62-93A7-6BAF10E8B95C}">
    <text>antioxidants become a status symbol, tend to be consumed by people able to afford exoctic plant based products</text>
  </threadedComment>
  <threadedComment ref="H4" dT="2020-09-08T10:33:00.58" personId="{7F3424C6-5CF4-4CF3-912C-1ED185A12D4F}" id="{0F6E6AAB-9689-4B09-80D5-59BE3E80E70E}">
    <text>Sugar cheaper still lessening its status</text>
  </threadedComment>
  <threadedComment ref="I4" dT="2020-09-08T10:38:21.41" personId="{7F3424C6-5CF4-4CF3-912C-1ED185A12D4F}" id="{33E535E6-B549-4434-8D59-EB815B832CDA}">
    <text>corn syrup is cheaper still favouring its consumption by low income people</text>
  </threadedComment>
  <threadedComment ref="J4" dT="2020-09-08T10:41:59.67" personId="{7F3424C6-5CF4-4CF3-912C-1ED185A12D4F}" id="{40CE393B-7BF4-43F5-BD78-CD110B5EE4E6}">
    <text>Disparity in healthcare access by wealth slightly increased further since Y20</text>
  </threadedComment>
  <threadedComment ref="K4" dT="2020-09-15T11:43:19.68" personId="{7F3424C6-5CF4-4CF3-912C-1ED185A12D4F}" id="{77C2369A-C21C-4EE3-BD50-5357F762A4A3}">
    <text>disparities continue to widen</text>
  </threadedComment>
  <threadedComment ref="F5" dT="2020-09-08T09:57:46.87" personId="{7F3424C6-5CF4-4CF3-912C-1ED185A12D4F}" id="{634FAA0B-AB90-47A1-B925-9921E8608435}">
    <text>Trend of switching to fish over meat continues</text>
  </threadedComment>
  <threadedComment ref="G5" dT="2020-09-08T10:02:28.86" personId="{7F3424C6-5CF4-4CF3-912C-1ED185A12D4F}" id="{45C1BD31-A492-4BDA-B2F4-8E6B300E7753}">
    <text>generally antioxidants low in foods containing saturated fat but food companies start to add antioxidants to traditionally nutrient poor foods in order to boost product appeal and profitability</text>
  </threadedComment>
  <threadedComment ref="H5" dT="2020-09-08T10:31:46.87" personId="{7F3424C6-5CF4-4CF3-912C-1ED185A12D4F}" id="{F1E1D346-84B9-4A20-961B-303F86DDCAB2}">
    <text>Y40 active people taking more glucose for rapid energy but consumming less red meat</text>
  </threadedComment>
  <threadedComment ref="I5" dT="2020-09-08T10:38:52.43" personId="{7F3424C6-5CF4-4CF3-912C-1ED185A12D4F}" id="{5E331F7E-B0B0-4781-8AAA-B569CB98FE76}">
    <text>as fatty cuts get cheaper it increasing aligns with corn syrup consumption</text>
  </threadedComment>
  <threadedComment ref="J5" dT="2020-09-08T10:48:00.02" personId="{7F3424C6-5CF4-4CF3-912C-1ED185A12D4F}" id="{4A445611-9BA7-4EB7-9C8D-0BCECD2ADF0C}">
    <text>diet high in animal products means less glucose</text>
  </threadedComment>
  <threadedComment ref="K5" dT="2020-09-15T11:45:03.96" personId="{7F3424C6-5CF4-4CF3-912C-1ED185A12D4F}" id="{500C068F-F792-470F-B205-6C8AD88B59AB}">
    <text>Older people slower to change habits, so less likely to have reduced their SFA intake</text>
  </threadedComment>
  <threadedComment ref="G6" dT="2020-09-08T10:02:58.02" personId="{7F3424C6-5CF4-4CF3-912C-1ED185A12D4F}" id="{794BFEA6-6D49-4B7E-84FD-414F39C63257}">
    <text>as plant increases relative to fish for unsaturated fat, so too does antioxidants</text>
  </threadedComment>
  <threadedComment ref="H6" dT="2020-09-08T10:34:35.20" personId="{7F3424C6-5CF4-4CF3-912C-1ED185A12D4F}" id="{C77DD7B2-7533-4459-A420-D13F4449F16B}">
    <text>in Y30 people eating healthy food more aware of negative efects of glucose</text>
  </threadedComment>
  <threadedComment ref="I6" dT="2020-09-08T10:34:53.63" personId="{7F3424C6-5CF4-4CF3-912C-1ED185A12D4F}" id="{2D8DF0A0-4208-4B8D-9FE9-BE0D3D6AAA00}">
    <text>plant based diet accounts for lower proportion of fructose consumption in Y30</text>
  </threadedComment>
  <threadedComment ref="J6" dT="2020-09-08T10:48:38.67" personId="{7F3424C6-5CF4-4CF3-912C-1ED185A12D4F}" id="{1C440DF7-1DAB-45C5-BFB9-F101C190AF5A}">
    <text>fish and plants tend to have low glucose</text>
  </threadedComment>
  <threadedComment ref="K6" dT="2020-09-15T11:41:09.68" personId="{7F3424C6-5CF4-4CF3-912C-1ED185A12D4F}" id="{1FFA3B4A-1818-4769-9192-4E2E737E7E95}">
    <text>older people resistant to significant changes to diet</text>
  </threadedComment>
  <threadedComment ref="H7" dT="2020-09-08T10:36:47.11" personId="{7F3424C6-5CF4-4CF3-912C-1ED185A12D4F}" id="{295205DF-6188-4886-A73C-3E0260223E32}">
    <text>health conciuous people now actively avoiding glucose and seeking high antioxidant food</text>
  </threadedComment>
  <threadedComment ref="I7" dT="2020-09-08T10:36:01.67" personId="{7F3424C6-5CF4-4CF3-912C-1ED185A12D4F}" id="{26A5CB13-7555-401E-960B-63DDA89CB5F7}">
    <text>fruit contribues less of total fructose so weaker correlation with antioxidants</text>
  </threadedComment>
  <threadedComment ref="J7" dT="2020-09-08T10:49:36.54" personId="{7F3424C6-5CF4-4CF3-912C-1ED185A12D4F}" id="{3896BB9B-B982-4A55-9023-02FCE8A068A9}">
    <text>assume no direct link</text>
  </threadedComment>
  <threadedComment ref="K7" dT="2020-09-15T11:41:09.68" personId="{7F3424C6-5CF4-4CF3-912C-1ED185A12D4F}" id="{BBAE6B8C-FF5F-4B37-9CF3-4381B1F2E16A}">
    <text>older people resistant to significant changes to diet</text>
  </threadedComment>
  <threadedComment ref="I8" dT="2020-09-08T10:39:46.68" personId="{7F3424C6-5CF4-4CF3-912C-1ED185A12D4F}" id="{58760EA6-32A0-40CD-8BA0-D765D9CBF415}">
    <text>preference for sweet food encourages consumption of glucose and fructose together. Strengthed as corn syrup makes fructose cheap</text>
  </threadedComment>
  <threadedComment ref="J8" dT="2020-09-08T10:50:17.11" personId="{7F3424C6-5CF4-4CF3-912C-1ED185A12D4F}" id="{541CCAFC-3DA9-46DE-8959-36C1A6809BBC}">
    <text>high glucose intake is a huge challenge for diabetes control</text>
  </threadedComment>
  <threadedComment ref="K8" dT="2020-09-15T11:41:09.68" personId="{7F3424C6-5CF4-4CF3-912C-1ED185A12D4F}" id="{1CD9A5B0-BADF-4BA0-9008-95C02FD7ABCC}">
    <text>weak correlation with age</text>
  </threadedComment>
  <threadedComment ref="J9" dT="2020-09-08T10:51:31.51" personId="{7F3424C6-5CF4-4CF3-912C-1ED185A12D4F}" id="{711575E4-FEB5-4605-BB07-B9262B37361D}">
    <text>fructose has little impact on diabetes control</text>
  </threadedComment>
  <threadedComment ref="K9" dT="2020-09-15T11:41:09.68" personId="{7F3424C6-5CF4-4CF3-912C-1ED185A12D4F}" id="{234E1B50-0C33-4B4C-B814-88741EF7EB90}">
    <text>weak correlation with age</text>
  </threadedComment>
  <threadedComment ref="K10" dT="2020-09-15T11:42:27.22" personId="{7F3424C6-5CF4-4CF3-912C-1ED185A12D4F}" id="{B2EC0540-6082-4C37-B9F6-E68323E59234}">
    <text>older people living longer increases complications of ageing slightly</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9-08T09:48:01.17" personId="{7F3424C6-5CF4-4CF3-912C-1ED185A12D4F}" id="{3364EAAD-CCD0-4335-9CD3-A80B2978C59D}">
    <text>in Y00 high intake is only available to those able to afford it i.e. in work. Few labour saving devices so associated with higher levels of activity and so calorie consumption</text>
  </threadedComment>
  <threadedComment ref="D2" dT="2020-09-08T09:45:15.62" personId="{7F3424C6-5CF4-4CF3-912C-1ED185A12D4F}" id="{40BFA1D8-510C-4871-8761-D37AB5DB25ED}">
    <text>being able to afford more food will tend to lead to higher consumption</text>
  </threadedComment>
  <threadedComment ref="E2" dT="2020-09-08T09:49:30.34" personId="{7F3424C6-5CF4-4CF3-912C-1ED185A12D4F}" id="{752B227F-4F90-4A19-9914-BEA1E6DBAA66}">
    <text>diet in Y00 high in red meat and animal products</text>
  </threadedComment>
  <threadedComment ref="F2" dT="2020-09-08T09:52:47.29" personId="{7F3424C6-5CF4-4CF3-912C-1ED185A12D4F}" id="{392E6E72-BC5A-4194-B070-1E8E465619E3}">
    <text>General asssociation - more intake, the more unsatuated fats in general</text>
  </threadedComment>
  <threadedComment ref="G2" dT="2020-09-08T09:58:41.58" personId="{7F3424C6-5CF4-4CF3-912C-1ED185A12D4F}" id="{C5BD2AAD-EDD3-4715-AFEE-1A8D958A26DE}">
    <text>antioxidants not considered when making diet choices as information not available, so a vague correlation based on intake</text>
  </threadedComment>
  <threadedComment ref="H2" dT="2020-09-08T10:07:41.69" personId="{7F3424C6-5CF4-4CF3-912C-1ED185A12D4F}" id="{F48C0873-663E-4D4D-B5C5-24E55C4119C8}">
    <text>general association - higher intake, higher amount</text>
  </threadedComment>
  <threadedComment ref="I2" dT="2020-09-08T10:37:16.04" personId="{7F3424C6-5CF4-4CF3-912C-1ED185A12D4F}" id="{80910EF9-61BC-4652-A776-0E9ACF6A9488}">
    <text>general trend - more food means more fructose</text>
  </threadedComment>
  <threadedComment ref="J2" dT="2020-09-08T10:40:41.63" personId="{7F3424C6-5CF4-4CF3-912C-1ED185A12D4F}" id="{5285E335-CEE9-44C1-BE63-467D737C81ED}">
    <text>low food intakemeans less oppotunity for blood glucose to rise</text>
  </threadedComment>
  <threadedComment ref="K2" dT="2020-09-15T11:37:49.37" personId="{7F3424C6-5CF4-4CF3-912C-1ED185A12D4F}" id="{BC061F58-2F26-4AAC-8F2C-12315F6A9866}">
    <text>Older people tend to eat less. Consumption was relatively stable prior to Y0 so habits quite consistent across generations</text>
  </threadedComment>
  <threadedComment ref="D3" dT="2020-09-08T09:45:15.62" personId="{7F3424C6-5CF4-4CF3-912C-1ED185A12D4F}" id="{BFF2D527-5A81-4AF2-9478-208D621A6F64}">
    <text>being able to afford more food associated with having more leisure time which was generally used for rest rather than exercise. Also, low income associated with high energy expenditure in low income manual jobs</text>
  </threadedComment>
  <threadedComment ref="E3" dT="2020-09-08T09:45:15.62" personId="{7F3424C6-5CF4-4CF3-912C-1ED185A12D4F}" id="{BD60823B-8E99-4934-854D-06A2CCF6507E}">
    <text>In  Y00 read meat associated with health and preferred by athletes and active people</text>
  </threadedComment>
  <threadedComment ref="F3" dT="2020-09-08T09:45:15.62" personId="{7F3424C6-5CF4-4CF3-912C-1ED185A12D4F}" id="{329A1F6C-0D90-46A9-8327-DF86DC9B3029}">
    <text>Plant based foods in which unsaturated fats are prevalent generally less favoured by active people in Y00</text>
  </threadedComment>
  <threadedComment ref="G3" dT="2020-09-08T09:45:15.62" personId="{7F3424C6-5CF4-4CF3-912C-1ED185A12D4F}" id="{EAC85E77-A5FC-46A9-976B-1700CBC4CD7D}">
    <text>In Y00 active people tended to eat animal products low in antioxidants</text>
  </threadedComment>
  <threadedComment ref="H3" dT="2020-09-08T10:31:46.87" personId="{7F3424C6-5CF4-4CF3-912C-1ED185A12D4F}" id="{39B068EB-3102-480E-A0DA-8791D0443106}">
    <text>Y00 general awareness amonsgt active people that glucose excellent for rapid energy</text>
  </threadedComment>
  <threadedComment ref="I3" dT="2020-09-08T10:37:58.32" personId="{7F3424C6-5CF4-4CF3-912C-1ED185A12D4F}" id="{A4989FE1-092F-40ED-A7D6-8E741FA974F2}">
    <text>active people chose higher density processed glucose foods over fruit</text>
  </threadedComment>
  <threadedComment ref="J3" dT="2020-09-08T10:41:17.62" personId="{7F3424C6-5CF4-4CF3-912C-1ED185A12D4F}" id="{86A2F29D-C53C-45F3-84EB-ED11ACF23C4F}">
    <text>active lifestyles use up glucose before it gets to do damage</text>
  </threadedComment>
  <threadedComment ref="K3" dT="2020-09-15T11:39:57.77" personId="{7F3424C6-5CF4-4CF3-912C-1ED185A12D4F}" id="{0C819633-728F-42C8-878C-D0D3F15981B0}">
    <text>People tend to be most active in youth</text>
  </threadedComment>
  <threadedComment ref="E4" dT="2020-09-08T09:45:15.62" personId="{7F3424C6-5CF4-4CF3-912C-1ED185A12D4F}" id="{4B867486-32B9-4C53-B518-50184A555941}">
    <text>Read meat a status symbol in Y00</text>
  </threadedComment>
  <threadedComment ref="F4" dT="2020-09-08T09:45:15.62" personId="{7F3424C6-5CF4-4CF3-912C-1ED185A12D4F}" id="{B5C63907-0239-4968-8B2A-AC98CF2D0AFB}">
    <text>Plant and fish products not considered fashionable in Y00</text>
  </threadedComment>
  <threadedComment ref="G4" dT="2020-09-08T09:45:15.62" personId="{7F3424C6-5CF4-4CF3-912C-1ED185A12D4F}" id="{5D447322-A567-46C3-9DF2-5EFF7A391AA5}">
    <text>antioxidants not considered a status symbol, tend to be consumed by people unable to afford animal products</text>
  </threadedComment>
  <threadedComment ref="H4" dT="2020-09-08T10:33:00.58" personId="{7F3424C6-5CF4-4CF3-912C-1ED185A12D4F}" id="{062F1BA9-606D-4CA3-9618-214993992BC8}">
    <text>Sugar not particularly cheap, so moderate correlation with purchasing power</text>
  </threadedComment>
  <threadedComment ref="I4" dT="2020-09-08T10:38:21.41" personId="{7F3424C6-5CF4-4CF3-912C-1ED185A12D4F}" id="{8EDDC596-D376-42C7-BFE9-148D9E11A543}">
    <text>fruit not  priority for wealthy individuals</text>
  </threadedComment>
  <threadedComment ref="J4" dT="2020-09-08T10:41:59.67" personId="{7F3424C6-5CF4-4CF3-912C-1ED185A12D4F}" id="{D548E06B-E2E6-4FD2-BB12-2DF90F9E8C9C}">
    <text>wealthy allows better access to healthcare</text>
  </threadedComment>
  <threadedComment ref="K4" dT="2020-09-15T11:40:30.02" personId="{7F3424C6-5CF4-4CF3-912C-1ED185A12D4F}" id="{D11E7994-068A-44FA-8B32-69DD368B444E}">
    <text>Experience related pay rises and promotions mean age correlated with increase pay expectations</text>
  </threadedComment>
  <threadedComment ref="F5" dT="2020-09-08T09:45:15.62" personId="{7F3424C6-5CF4-4CF3-912C-1ED185A12D4F}" id="{54801A9F-39D4-41A0-A8F1-C71B8C59676F}">
    <text>in Y00 people who like animal products ate few plant and fish products</text>
  </threadedComment>
  <threadedComment ref="G5" dT="2020-09-08T10:02:28.86" personId="{7F3424C6-5CF4-4CF3-912C-1ED185A12D4F}" id="{5EE9E6B3-54B5-4B90-9C1E-2E49E0C27103}">
    <text>generally antioxidants low in foods containing saturated fat</text>
  </threadedComment>
  <threadedComment ref="H5" dT="2020-09-08T10:34:01.95" personId="{7F3424C6-5CF4-4CF3-912C-1ED185A12D4F}" id="{125B239B-1151-4727-8685-0F220585AF28}">
    <text>high energy foods consumed together</text>
  </threadedComment>
  <threadedComment ref="I5" dT="2020-09-08T10:38:52.43" personId="{7F3424C6-5CF4-4CF3-912C-1ED185A12D4F}" id="{0EEB6DD3-3429-4935-A7F9-C2A0E24A749D}">
    <text>animal products and fruit only weakly negatively correlated</text>
  </threadedComment>
  <threadedComment ref="J5" dT="2020-09-08T10:48:00.02" personId="{7F3424C6-5CF4-4CF3-912C-1ED185A12D4F}" id="{7F73BB2B-6352-487F-92D9-7D044562E1AE}">
    <text>diet high in animal products means less glucose</text>
  </threadedComment>
  <threadedComment ref="K5" dT="2020-09-15T11:40:55.50" personId="{7F3424C6-5CF4-4CF3-912C-1ED185A12D4F}" id="{5C5BB9DB-8A3A-4175-84FE-DE76F841B30B}">
    <text>older people tended to eat plainer food</text>
  </threadedComment>
  <threadedComment ref="G6" dT="2020-09-08T10:02:58.02" personId="{7F3424C6-5CF4-4CF3-912C-1ED185A12D4F}" id="{1EC740CC-0BBE-41BD-B09A-69025463E623}">
    <text>foods high in unsaturated fat generally also higher in antioxidants</text>
  </threadedComment>
  <threadedComment ref="H6" dT="2020-09-08T10:34:35.20" personId="{7F3424C6-5CF4-4CF3-912C-1ED185A12D4F}" id="{ED376DC5-7BC0-4100-969D-4258FA384EC4}">
    <text>even in Y00 people eating healthy food tend to eat less sugar</text>
  </threadedComment>
  <threadedComment ref="I6" dT="2020-09-08T10:34:53.63" personId="{7F3424C6-5CF4-4CF3-912C-1ED185A12D4F}" id="{0DBABBEC-54E5-4ED1-9625-E171FE90EF7E}">
    <text>plant based diet tends to include fruit, a dominant contributor to total fructose in Y00</text>
  </threadedComment>
  <threadedComment ref="J6" dT="2020-09-08T10:48:38.67" personId="{7F3424C6-5CF4-4CF3-912C-1ED185A12D4F}" id="{6E5700C3-0FEB-42EE-B8BE-01C0E49FB267}">
    <text>plants tend to have low glucose</text>
  </threadedComment>
  <threadedComment ref="K6" dT="2020-09-15T11:41:09.68" personId="{7F3424C6-5CF4-4CF3-912C-1ED185A12D4F}" id="{3CD260AB-1696-42CF-85FF-46BE5E176371}">
    <text>weak correlation with age</text>
  </threadedComment>
  <threadedComment ref="H7" dT="2020-09-08T10:36:47.11" personId="{7F3424C6-5CF4-4CF3-912C-1ED185A12D4F}" id="{CCFFC691-3D05-4CB9-8716-D730B3C4D0C5}">
    <text>high energy food generally low in antioxidants</text>
  </threadedComment>
  <threadedComment ref="I7" dT="2020-09-08T10:36:01.67" personId="{7F3424C6-5CF4-4CF3-912C-1ED185A12D4F}" id="{D87BE129-7545-46FA-BDDD-53806D5B6111}">
    <text>fruit contribues both fructose and antioxidants</text>
  </threadedComment>
  <threadedComment ref="J7" dT="2020-09-08T10:49:36.54" personId="{7F3424C6-5CF4-4CF3-912C-1ED185A12D4F}" id="{8E5256E5-10AC-4ED5-8A48-33669098935A}">
    <text>assume no direct link</text>
  </threadedComment>
  <threadedComment ref="K7" dT="2020-09-15T11:41:24.79" personId="{7F3424C6-5CF4-4CF3-912C-1ED185A12D4F}" id="{7A67165D-8CFE-4519-97F7-B7095FBA5DB2}">
    <text>very weak correlation with age</text>
  </threadedComment>
  <threadedComment ref="I8" dT="2020-09-08T10:39:46.68" personId="{7F3424C6-5CF4-4CF3-912C-1ED185A12D4F}" id="{AD314F6D-D3E8-400D-922E-97CC4BC9D6ED}">
    <text>preference for sweet food encourages consumption of glucose and fructose together</text>
  </threadedComment>
  <threadedComment ref="J8" dT="2020-09-08T10:50:17.11" personId="{7F3424C6-5CF4-4CF3-912C-1ED185A12D4F}" id="{7477513F-43B8-4300-910D-ABA1B51D07AE}">
    <text>high glucose intake is a huge challenge for diabetes control</text>
  </threadedComment>
  <threadedComment ref="K8" dT="2020-09-15T11:41:09.68" personId="{7F3424C6-5CF4-4CF3-912C-1ED185A12D4F}" id="{81FF1B56-85D0-4E3B-9BD0-5D2A7C749AF4}">
    <text>weak correlation with age</text>
  </threadedComment>
  <threadedComment ref="J9" dT="2020-09-08T10:51:31.51" personId="{7F3424C6-5CF4-4CF3-912C-1ED185A12D4F}" id="{0938186F-3CC4-4F0F-A3D6-1CEA7A369976}">
    <text>fructose has little impact on diabetes control</text>
  </threadedComment>
  <threadedComment ref="K9" dT="2020-09-15T11:41:09.68" personId="{7F3424C6-5CF4-4CF3-912C-1ED185A12D4F}" id="{FBAA1E05-6B48-4FD8-BF18-037672D833C4}">
    <text>weak correlation with age</text>
  </threadedComment>
  <threadedComment ref="K10" dT="2020-09-15T11:42:27.22" personId="{7F3424C6-5CF4-4CF3-912C-1ED185A12D4F}" id="{1BDA122B-7256-4EDD-A88E-9862477BD6A6}">
    <text>age reduces the bodies metabolic efficiceny and therefore metabolic control</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0-09-08T09:48:01.17" personId="{7F3424C6-5CF4-4CF3-912C-1ED185A12D4F}" id="{A1E2410D-33BF-4E55-A829-C2740DE5C05C}">
    <text>Y30 high intake is available to even lower earners than Y20 so flips link as cheap high energy food widely avaiilable to less active and educated non-workers.</text>
  </threadedComment>
  <threadedComment ref="D2" dT="2020-09-08T09:45:15.62" personId="{7F3424C6-5CF4-4CF3-912C-1ED185A12D4F}" id="{BCC45DAA-3B6B-4D6E-BCCA-BFDF1A6F1E8F}">
    <text>Fashionable diets containing exoctic foods lead to a weakening in the link between purchasing power and total calorie intake</text>
  </threadedComment>
  <threadedComment ref="E2" dT="2020-09-08T09:49:30.34" personId="{7F3424C6-5CF4-4CF3-912C-1ED185A12D4F}" id="{278BAD5F-4DE8-459C-A939-B0A96A9CB94E}">
    <text>as health awareness is more wide spread saturated fat is less favoured as a food source</text>
  </threadedComment>
  <threadedComment ref="F2" dT="2020-09-08T09:48:01.17" personId="{7F3424C6-5CF4-4CF3-912C-1ED185A12D4F}" id="{9075C493-784A-4CE8-A882-DEEFA3255726}">
    <text>Health concious people who eat lots of unsaturated fats tend to eat less overall calories, weakening the correlation</text>
  </threadedComment>
  <threadedComment ref="G2" dT="2020-09-08T09:58:41.58" personId="{7F3424C6-5CF4-4CF3-912C-1ED185A12D4F}" id="{B29901DB-36EE-40CD-8235-E48678D6522B}">
    <text>antioxidants now considered by health concious people (who tend to have lower intake) when making diet choices correlation based on intake is weakened</text>
  </threadedComment>
  <threadedComment ref="H2" dT="2020-09-08T10:07:41.69" personId="{7F3424C6-5CF4-4CF3-912C-1ED185A12D4F}" id="{9F0E0E01-BD5D-4B1E-890B-F2BFA30F4B85}">
    <text>general association - higher intake, higher amount. Is less preferred for calorie dense intake than prior years due to dominance of fructose syrup</text>
  </threadedComment>
  <threadedComment ref="I2" dT="2020-09-08T10:37:16.04" personId="{7F3424C6-5CF4-4CF3-912C-1ED185A12D4F}" id="{1DE14943-35E3-4CFA-B9E4-9ABCE81BB0F9}">
    <text>Even cheaper availability of corn syrup further increases its appeal in energy dense diets</text>
  </threadedComment>
  <threadedComment ref="J2" dT="2020-09-08T10:40:41.63" personId="{7F3424C6-5CF4-4CF3-912C-1ED185A12D4F}" id="{E7A24046-0E13-4A1F-8F57-354C5B4DABDB}">
    <text>low food intake means less oppotunity for blood glucose to rise</text>
  </threadedComment>
  <threadedComment ref="K2" dT="2020-09-15T11:36:20.18" personId="{7F3424C6-5CF4-4CF3-912C-1ED185A12D4F}" id="{16AD0452-1DD5-4CCF-A26E-658CCE1A14CD}">
    <text>Habits don't change fast, so older people tend not to be those dirving the increase in consumption</text>
  </threadedComment>
  <threadedComment ref="D3" dT="2020-09-08T09:48:52.66" personId="{7F3424C6-5CF4-4CF3-912C-1ED185A12D4F}" id="{75236FA5-45E8-4ECF-8FC0-5890ED4A0DC5}">
    <text>Affluence continues to increase lesuire, but now exercise is becoming fashionable, flipping the relationship</text>
  </threadedComment>
  <threadedComment ref="E3" dT="2020-09-08T09:51:21.33" personId="{7F3424C6-5CF4-4CF3-912C-1ED185A12D4F}" id="{F4818589-8A2E-4EF0-B3AB-D266376B628F}">
    <text>Trend towards leaner cuts continues, flipping the relationship</text>
  </threadedComment>
  <threadedComment ref="F3" dT="2020-09-08T09:56:17.90" personId="{7F3424C6-5CF4-4CF3-912C-1ED185A12D4F}" id="{493D7833-4A10-4081-8B87-C864582035DF}">
    <text>Oily plant and fish products favoured by active people in Y30,thanks to greater awareness of health benefits</text>
  </threadedComment>
  <threadedComment ref="G3" dT="2020-09-08T10:00:46.43" personId="{7F3424C6-5CF4-4CF3-912C-1ED185A12D4F}" id="{3E6612AE-0E17-4257-B5A6-B138F2088166}">
    <text>active people tended to eat fewer animal products low in antioxidants than in Y20 and more plant based</text>
  </threadedComment>
  <threadedComment ref="H3" dT="2020-09-08T10:31:46.87" personId="{7F3424C6-5CF4-4CF3-912C-1ED185A12D4F}" id="{7381A2ED-078F-43F5-A920-86E55D86477F}">
    <text>Y20 increasd use of glucose drinks for active people</text>
  </threadedComment>
  <threadedComment ref="I3" dT="2020-09-08T10:37:58.32" personId="{7F3424C6-5CF4-4CF3-912C-1ED185A12D4F}" id="{3CDCD8B6-B234-49B2-9506-92B0EBDBCF3C}">
    <text>cheapness of corn syrup makes it more available to those less able to afford gym memberships and excercise fads.</text>
  </threadedComment>
  <threadedComment ref="J3" dT="2020-09-08T10:41:17.62" personId="{7F3424C6-5CF4-4CF3-912C-1ED185A12D4F}" id="{5A94170D-80A5-4739-B417-1877447677CE}">
    <text>greater awareness of active lifestyles use up glucose before it gets to do damage</text>
  </threadedComment>
  <threadedComment ref="K3" dT="2020-09-15T11:39:12.17" personId="{7F3424C6-5CF4-4CF3-912C-1ED185A12D4F}" id="{DA847653-12B8-4B50-898E-43227E1A8CC7}">
    <text>older people starting to get more active</text>
  </threadedComment>
  <threadedComment ref="E4" dT="2020-09-08T09:52:05.48" personId="{7F3424C6-5CF4-4CF3-912C-1ED185A12D4F}" id="{D73690D7-7500-473D-BC03-6B869EC09AF3}">
    <text>Fad dieats further supress red meat's status, fattier cuts are especially considered associated with poverty</text>
  </threadedComment>
  <threadedComment ref="F4" dT="2020-09-08T09:56:57.57" personId="{7F3424C6-5CF4-4CF3-912C-1ED185A12D4F}" id="{0CC2F622-1495-4C5D-97CB-E8384E10E936}">
    <text>Plant and fish products  considered positively fashionable in Y30</text>
  </threadedComment>
  <threadedComment ref="G4" dT="2020-09-08T10:01:54.07" personId="{7F3424C6-5CF4-4CF3-912C-1ED185A12D4F}" id="{FFCCC52B-7329-41EA-91D9-7B3E7F2B8CD0}">
    <text>antioxidants become a status symbol, tend to be consumed by people able to afford exoctic plant based products</text>
  </threadedComment>
  <threadedComment ref="H4" dT="2020-09-08T10:33:00.58" personId="{7F3424C6-5CF4-4CF3-912C-1ED185A12D4F}" id="{F4DC06C8-6047-4A0E-82CE-F1CD1BF5EF41}">
    <text>Sugar cheaper still lessening its status</text>
  </threadedComment>
  <threadedComment ref="I4" dT="2020-09-08T10:38:21.41" personId="{7F3424C6-5CF4-4CF3-912C-1ED185A12D4F}" id="{4BD968BB-DDC8-4F34-A334-9030992A9EA5}">
    <text>corn syrup is cheaper still favouring its consumption by low income people</text>
  </threadedComment>
  <threadedComment ref="J4" dT="2020-09-08T10:41:59.67" personId="{7F3424C6-5CF4-4CF3-912C-1ED185A12D4F}" id="{812EAD09-8550-4602-AE81-18A40B8C2855}">
    <text>Disparity in healthcare access by wealth slightly increased further since Y20</text>
  </threadedComment>
  <threadedComment ref="K4" dT="2020-09-15T11:43:19.68" personId="{7F3424C6-5CF4-4CF3-912C-1ED185A12D4F}" id="{A4642ECD-E551-407C-82E0-BBAEFC88E3DA}">
    <text>disparities continue to widen</text>
  </threadedComment>
  <threadedComment ref="F5" dT="2020-09-08T09:57:46.87" personId="{7F3424C6-5CF4-4CF3-912C-1ED185A12D4F}" id="{FB4EC5A0-B930-4CB7-B727-6271ED0DA2BE}">
    <text>in Y30 even more people switched to fish over leaner cuts</text>
  </threadedComment>
  <threadedComment ref="G5" dT="2020-09-08T10:02:28.86" personId="{7F3424C6-5CF4-4CF3-912C-1ED185A12D4F}" id="{720413AB-FEBC-482E-8300-FCCB92F982C5}">
    <text>generally antioxidants low in foods containing saturated fat</text>
  </threadedComment>
  <threadedComment ref="H5" dT="2020-09-08T10:31:46.87" personId="{7F3424C6-5CF4-4CF3-912C-1ED185A12D4F}" id="{3D08CDC2-9899-41D2-9159-8922E0BF9E38}">
    <text>Y30 active people taking more glucose for rapid energy but consumming less red meat</text>
  </threadedComment>
  <threadedComment ref="I5" dT="2020-09-08T10:38:52.43" personId="{7F3424C6-5CF4-4CF3-912C-1ED185A12D4F}" id="{DD4F7950-9148-4857-9A68-F747C5C9E868}">
    <text>as fatty cuts get cheaper it increasing aligns with corn syrup consumption</text>
  </threadedComment>
  <threadedComment ref="J5" dT="2020-09-08T10:48:00.02" personId="{7F3424C6-5CF4-4CF3-912C-1ED185A12D4F}" id="{4741CDB9-3FCF-4E45-98C7-8A3CD0D191B8}">
    <text>diet high in animal products means less glucose</text>
  </threadedComment>
  <threadedComment ref="K5" dT="2020-09-15T11:45:03.96" personId="{7F3424C6-5CF4-4CF3-912C-1ED185A12D4F}" id="{3723747B-1EAB-416D-A9AC-C3949B83A938}">
    <text>Older people slower to change habits, so less likely to have reduced their SFA intake</text>
  </threadedComment>
  <threadedComment ref="G6" dT="2020-09-08T10:02:58.02" personId="{7F3424C6-5CF4-4CF3-912C-1ED185A12D4F}" id="{5AF37B41-CDA8-4F15-9043-51996D7304F0}">
    <text>as plant increases relative to fish for unsaturated fat, so too does antioxidants</text>
  </threadedComment>
  <threadedComment ref="H6" dT="2020-09-08T10:34:35.20" personId="{7F3424C6-5CF4-4CF3-912C-1ED185A12D4F}" id="{CD9D9E3A-E243-40DE-8AFC-C3CB0E692C8D}">
    <text>in Y30 people eating healthy food more aware of negative efects of glucose</text>
  </threadedComment>
  <threadedComment ref="I6" dT="2020-09-08T10:34:53.63" personId="{7F3424C6-5CF4-4CF3-912C-1ED185A12D4F}" id="{7B5E5901-1AFF-4B63-9F8D-21EB8FFE5536}">
    <text>plant based diet accounts for lower proportion of fructose consumption in Y30</text>
  </threadedComment>
  <threadedComment ref="J6" dT="2020-09-08T10:48:38.67" personId="{7F3424C6-5CF4-4CF3-912C-1ED185A12D4F}" id="{B02CB456-24C8-4456-AA7D-63919109B5E1}">
    <text>fish and plants tend to have low glucose</text>
  </threadedComment>
  <threadedComment ref="K6" dT="2020-09-15T11:41:09.68" personId="{7F3424C6-5CF4-4CF3-912C-1ED185A12D4F}" id="{5086CB9B-4405-48B8-8C24-7F78B4185476}">
    <text>older people resistant to significant changes to diet</text>
  </threadedComment>
  <threadedComment ref="H7" dT="2020-09-08T10:36:47.11" personId="{7F3424C6-5CF4-4CF3-912C-1ED185A12D4F}" id="{C4CAE08D-C000-4CF6-A9A0-B9EED748421A}">
    <text>health conciuous people now actively avoiding glucose and seeking high antioxidant food</text>
  </threadedComment>
  <threadedComment ref="I7" dT="2020-09-08T10:36:01.67" personId="{7F3424C6-5CF4-4CF3-912C-1ED185A12D4F}" id="{132E3DFE-190E-4918-A714-7FDEE72719BB}">
    <text>fruit contribues less of total fructose so weaker correlation with antioxidants</text>
  </threadedComment>
  <threadedComment ref="J7" dT="2020-09-08T10:49:36.54" personId="{7F3424C6-5CF4-4CF3-912C-1ED185A12D4F}" id="{9D5EDB34-9C79-4A34-9D9D-7E684E9DDE57}">
    <text>assume no direct link</text>
  </threadedComment>
  <threadedComment ref="K7" dT="2020-09-15T11:41:09.68" personId="{7F3424C6-5CF4-4CF3-912C-1ED185A12D4F}" id="{78D37B68-0463-4BE9-A055-36D36C3C629C}">
    <text>older people resistant to significant changes to diet</text>
  </threadedComment>
  <threadedComment ref="I8" dT="2020-09-08T10:39:46.68" personId="{7F3424C6-5CF4-4CF3-912C-1ED185A12D4F}" id="{AA66761F-4AD0-4D8A-B5F1-C4CC421AA41D}">
    <text>preference for sweet food encourages consumption of glucose and fructose together. Strengthed as corn syrup makes fructose cheap</text>
  </threadedComment>
  <threadedComment ref="J8" dT="2020-09-08T10:50:17.11" personId="{7F3424C6-5CF4-4CF3-912C-1ED185A12D4F}" id="{CA580237-6E78-46B1-A6CB-7867DBC52EA0}">
    <text>high glucose intake is a huge challenge for diabetes control</text>
  </threadedComment>
  <threadedComment ref="K8" dT="2020-09-15T11:41:09.68" personId="{7F3424C6-5CF4-4CF3-912C-1ED185A12D4F}" id="{41FCA9CA-E335-43D2-9EB7-A616DBC577CD}">
    <text>weak correlation with age</text>
  </threadedComment>
  <threadedComment ref="J9" dT="2020-09-08T10:51:31.51" personId="{7F3424C6-5CF4-4CF3-912C-1ED185A12D4F}" id="{03C82ED4-CBFD-46B6-A366-3F86ED0FB459}">
    <text>fructose has little impact on diabetes control</text>
  </threadedComment>
  <threadedComment ref="K9" dT="2020-09-15T11:41:09.68" personId="{7F3424C6-5CF4-4CF3-912C-1ED185A12D4F}" id="{0CF42DF2-0369-42F5-B44A-93C2A7C1D3A7}">
    <text>weak correlation with age</text>
  </threadedComment>
  <threadedComment ref="K10" dT="2020-09-15T11:42:27.22" personId="{7F3424C6-5CF4-4CF3-912C-1ED185A12D4F}" id="{ACA8A866-A43A-467D-8E4E-FA8FEDC84ED8}">
    <text>older people living longer increases complications of ageing slightly</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0-09-08T09:48:01.17" personId="{7F3424C6-5CF4-4CF3-912C-1ED185A12D4F}" id="{AC68EE4A-2291-4B05-9F19-89E65868A3B2}">
    <text>to Y10 high intake is available to lower earners than Y00 so stronger link as lower paid work more manual labour which associated with calorie consumption</text>
  </threadedComment>
  <threadedComment ref="D2" dT="2020-09-08T09:45:15.62" personId="{7F3424C6-5CF4-4CF3-912C-1ED185A12D4F}" id="{92401ABC-F956-45EF-AB59-6DA1EF069FA5}">
    <text>being able to afford more food will tend to lead to higher consumption</text>
  </threadedComment>
  <threadedComment ref="E2" dT="2020-09-08T09:49:30.34" personId="{7F3424C6-5CF4-4CF3-912C-1ED185A12D4F}" id="{10D13C49-3C3B-44E3-B129-2DE86BC839C9}">
    <text>high status diet in Y10 still high in red meat and animal products but tends towards leaner cuts</text>
  </threadedComment>
  <threadedComment ref="F2" dT="2020-09-08T09:48:01.17" personId="{7F3424C6-5CF4-4CF3-912C-1ED185A12D4F}" id="{C90E03B4-9282-478C-96C0-F13734DA9728}">
    <text>to Y10 high intake is available to lower earners than Y00 so stronger link as lower paid work more manual labour which associated with calorie consumption</text>
  </threadedComment>
  <threadedComment ref="G2" dT="2020-09-08T09:58:41.58" personId="{7F3424C6-5CF4-4CF3-912C-1ED185A12D4F}" id="{0BB1B884-A110-4D33-B5C8-B3E317F47921}">
    <text>antioxidants not considered when making diet choices as information not available, so a vague correlation based on intake. No change in general attitudes since Y00</text>
  </threadedComment>
  <threadedComment ref="H2" dT="2020-09-08T10:07:41.69" personId="{7F3424C6-5CF4-4CF3-912C-1ED185A12D4F}" id="{99B0B316-8DC5-4750-B63F-5B00C0576024}">
    <text>general association - higher intake, higher amount</text>
  </threadedComment>
  <threadedComment ref="I2" dT="2020-09-08T10:37:16.04" personId="{7F3424C6-5CF4-4CF3-912C-1ED185A12D4F}" id="{2A408294-F56B-4BD5-BEFC-98F3B7006803}">
    <text>general trend - more food means more fructose</text>
  </threadedComment>
  <threadedComment ref="J2" dT="2020-09-08T10:40:41.63" personId="{7F3424C6-5CF4-4CF3-912C-1ED185A12D4F}" id="{17A7D43E-0DBA-4A21-A3A3-12CEF33529DD}">
    <text>low food intakemeans less oppotunity for blood glucose to rise</text>
  </threadedComment>
  <threadedComment ref="K2" dT="2020-09-15T11:36:20.18" personId="{7F3424C6-5CF4-4CF3-912C-1ED185A12D4F}" id="{CE48AF41-3B14-4337-B5BE-AB3C115B08A3}">
    <text>Habits don't change fast, so older people tend not to be those dirving the increase in consumption</text>
  </threadedComment>
  <threadedComment ref="D3" dT="2020-09-08T09:48:52.66" personId="{7F3424C6-5CF4-4CF3-912C-1ED185A12D4F}" id="{D4A13003-5795-492D-8726-0D295B1379D9}">
    <text>Affluence increases lesuire, but many will use this to relax not exercise, so weak negative correlation</text>
  </threadedComment>
  <threadedComment ref="E3" dT="2020-09-08T09:51:21.33" personId="{7F3424C6-5CF4-4CF3-912C-1ED185A12D4F}" id="{92F65781-D270-4F10-9FA3-74B780EED628}">
    <text>In Y10 red meat and animal products considered less healthy and active people less likely to consume than in Y00. Leaner cuts preferred for protein content</text>
  </threadedComment>
  <threadedComment ref="F3" dT="2020-09-08T09:56:17.90" personId="{7F3424C6-5CF4-4CF3-912C-1ED185A12D4F}" id="{98B829E9-4EAD-4E0A-A555-288ED32E3570}">
    <text>Oily plant and fish products still disfavoured by active people in Y10</text>
  </threadedComment>
  <threadedComment ref="G3" dT="2020-09-08T10:00:46.43" personId="{7F3424C6-5CF4-4CF3-912C-1ED185A12D4F}" id="{FA304845-8485-467F-B9D7-1FD8A880F311}">
    <text>active people tended to eat animal products low in antioxidants</text>
  </threadedComment>
  <threadedComment ref="H3" dT="2020-09-08T10:31:46.87" personId="{7F3424C6-5CF4-4CF3-912C-1ED185A12D4F}" id="{85AF82A7-4903-4282-88B4-172C6B7EA9CB}">
    <text>Y00 general awareness amonsgt active people that glucose excellent for rapid energy</text>
  </threadedComment>
  <threadedComment ref="I3" dT="2020-09-08T10:37:58.32" personId="{7F3424C6-5CF4-4CF3-912C-1ED185A12D4F}" id="{0EAF71E4-86F1-41FC-96F3-24BE43FF30CB}">
    <text>active people chose higher density processed glucose foods over fruit</text>
  </threadedComment>
  <threadedComment ref="J3" dT="2020-09-08T10:41:17.62" personId="{7F3424C6-5CF4-4CF3-912C-1ED185A12D4F}" id="{54049F2B-BDCC-43D4-BDF6-1EE243660891}">
    <text>active lifestyles use up glucose before it gets to do damage</text>
  </threadedComment>
  <threadedComment ref="K3" dT="2020-09-15T11:39:12.17" personId="{7F3424C6-5CF4-4CF3-912C-1ED185A12D4F}" id="{5AA445F6-271A-4DF3-AF4D-D11612349458}">
    <text>not much change in activity levels vs age</text>
  </threadedComment>
  <threadedComment ref="E4" dT="2020-09-08T09:52:05.48" personId="{7F3424C6-5CF4-4CF3-912C-1ED185A12D4F}" id="{1F1CFE7E-4C09-447F-8707-D12FBA5E6CD2}">
    <text>in Y10 red meat begins losing luxury status, especially fattier cuts</text>
  </threadedComment>
  <threadedComment ref="F4" dT="2020-09-08T09:56:57.57" personId="{7F3424C6-5CF4-4CF3-912C-1ED185A12D4F}" id="{405709EC-1925-4D09-A6C7-0EB35DB56CB4}">
    <text>Plant and fish products less unfashionable in Y10</text>
  </threadedComment>
  <threadedComment ref="G4" dT="2020-09-08T10:01:54.07" personId="{7F3424C6-5CF4-4CF3-912C-1ED185A12D4F}" id="{073B1BD7-F7CC-4018-8ECF-1D8117FB7CBD}">
    <text>antioxidants not considered a status symbol, tend to be consumed by people unable to afford animal products</text>
  </threadedComment>
  <threadedComment ref="H4" dT="2020-09-08T10:33:00.58" personId="{7F3424C6-5CF4-4CF3-912C-1ED185A12D4F}" id="{31DCA6F1-95F3-4F6D-A569-01800A8FA8F8}">
    <text>Sugar not as expensive as in Y00, so weaker correlation with purchasing power</text>
  </threadedComment>
  <threadedComment ref="I4" dT="2020-09-08T10:38:21.41" personId="{7F3424C6-5CF4-4CF3-912C-1ED185A12D4F}" id="{88CCA97B-9EE6-491E-B49B-F7D0A144EE0E}">
    <text>fruit not  priority for wealthy individuals</text>
  </threadedComment>
  <threadedComment ref="J4" dT="2020-09-08T10:41:59.67" personId="{7F3424C6-5CF4-4CF3-912C-1ED185A12D4F}" id="{5842E925-162A-4104-AA67-5DEF43B17CA1}">
    <text>Disparity in healthcare access by wealth slightly increased since Y00</text>
  </threadedComment>
  <threadedComment ref="K4" dT="2020-09-15T11:43:19.68" personId="{7F3424C6-5CF4-4CF3-912C-1ED185A12D4F}" id="{F2E51758-1206-4E17-B07D-D2B7B8ECA270}">
    <text>disparities continue to widen</text>
  </threadedComment>
  <threadedComment ref="F5" dT="2020-09-08T09:57:46.87" personId="{7F3424C6-5CF4-4CF3-912C-1ED185A12D4F}" id="{862F84BE-73FC-4B2D-8BCB-26A65B5F74A1}">
    <text>in Y10 people who like animal products switched to leaner cuts rather than convert to plants</text>
  </threadedComment>
  <threadedComment ref="G5" dT="2020-09-08T10:02:28.86" personId="{7F3424C6-5CF4-4CF3-912C-1ED185A12D4F}" id="{D33DDC5F-C02B-49BA-B4FF-B6AC35E9E90D}">
    <text>generally antioxidants low in foods containing saturated fat</text>
  </threadedComment>
  <threadedComment ref="H5" dT="2020-09-08T10:31:46.87" personId="{7F3424C6-5CF4-4CF3-912C-1ED185A12D4F}" id="{58D331DE-997B-4D41-B3D0-F76EA69CEB92}">
    <text>No change in awareness since Y00</text>
  </threadedComment>
  <threadedComment ref="I5" dT="2020-09-08T10:38:52.43" personId="{7F3424C6-5CF4-4CF3-912C-1ED185A12D4F}" id="{50027B1E-A48C-42B6-A6E5-56A98EF90D0F}">
    <text>animal products and fruit only weakly negatively correlated</text>
  </threadedComment>
  <threadedComment ref="J5" dT="2020-09-08T10:48:00.02" personId="{7F3424C6-5CF4-4CF3-912C-1ED185A12D4F}" id="{1F215D38-34BD-4575-BF95-57F13EC2358C}">
    <text>diet high in animal products means less glucose</text>
  </threadedComment>
  <threadedComment ref="K5" dT="2020-09-15T11:45:03.96" personId="{7F3424C6-5CF4-4CF3-912C-1ED185A12D4F}" id="{B90DF77E-2FD0-4EC0-B99F-EC24DA0E600B}">
    <text>Older people slower to change habits, so less likely to have reduced their SFA intake</text>
  </threadedComment>
  <threadedComment ref="G6" dT="2020-09-08T10:02:58.02" personId="{7F3424C6-5CF4-4CF3-912C-1ED185A12D4F}" id="{ADD6135C-B5A4-4FA6-9C11-BE525B6A31BB}">
    <text>foods high in unsaturated fat generally also higher in antioxidants</text>
  </threadedComment>
  <threadedComment ref="H6" dT="2020-09-08T10:34:35.20" personId="{7F3424C6-5CF4-4CF3-912C-1ED185A12D4F}" id="{D6E2268B-C97A-449E-81AE-1F8D8D749D71}">
    <text>in Y10 people eating healthy food tend to eat less sugar</text>
  </threadedComment>
  <threadedComment ref="I6" dT="2020-09-08T10:34:53.63" personId="{7F3424C6-5CF4-4CF3-912C-1ED185A12D4F}" id="{9FDDE88C-EC0E-40FF-B6D9-BE2250F90759}">
    <text>plant based diet tends to include fruit, a dominant contributor to total fructose in Y00</text>
  </threadedComment>
  <threadedComment ref="J6" dT="2020-09-08T10:48:38.67" personId="{7F3424C6-5CF4-4CF3-912C-1ED185A12D4F}" id="{87E36269-63CF-4617-AD8D-EE5A20449AE5}">
    <text>plants tend to have low glucose</text>
  </threadedComment>
  <threadedComment ref="K6" dT="2020-09-15T11:41:09.68" personId="{7F3424C6-5CF4-4CF3-912C-1ED185A12D4F}" id="{D006145A-41E6-429F-B03C-4697D8D649B8}">
    <text>weak correlation with age</text>
  </threadedComment>
  <threadedComment ref="H7" dT="2020-09-08T10:36:47.11" personId="{7F3424C6-5CF4-4CF3-912C-1ED185A12D4F}" id="{0B1317C5-C0D9-4EC9-88E3-8AA0C5CD7620}">
    <text>high energy food generally low in antioxidants</text>
  </threadedComment>
  <threadedComment ref="I7" dT="2020-09-08T10:36:01.67" personId="{7F3424C6-5CF4-4CF3-912C-1ED185A12D4F}" id="{BEFA9139-4984-4B44-BEFE-22A240E36CF6}">
    <text>fruit contribues both fructose and antioxidants</text>
  </threadedComment>
  <threadedComment ref="J7" dT="2020-09-08T10:49:36.54" personId="{7F3424C6-5CF4-4CF3-912C-1ED185A12D4F}" id="{37958513-1F8C-49EF-B82C-544E42B5CBA1}">
    <text>assume no direct link</text>
  </threadedComment>
  <threadedComment ref="K7" dT="2020-09-15T11:41:24.79" personId="{7F3424C6-5CF4-4CF3-912C-1ED185A12D4F}" id="{D12D6B88-FF57-4514-B8DA-DD5F792F84BC}">
    <text>very weak correlation with age</text>
  </threadedComment>
  <threadedComment ref="I8" dT="2020-09-08T10:39:46.68" personId="{7F3424C6-5CF4-4CF3-912C-1ED185A12D4F}" id="{C884B981-5403-44AD-90BE-AD5672DA8B6B}">
    <text>preference for sweet food encourages consumption of glucose and fructose together</text>
  </threadedComment>
  <threadedComment ref="J8" dT="2020-09-08T10:50:17.11" personId="{7F3424C6-5CF4-4CF3-912C-1ED185A12D4F}" id="{CF4ABE79-5B3B-4671-8F0A-A768D6DDE771}">
    <text>high glucose intake is a huge challenge for diabetes control</text>
  </threadedComment>
  <threadedComment ref="K8" dT="2020-09-15T11:41:09.68" personId="{7F3424C6-5CF4-4CF3-912C-1ED185A12D4F}" id="{E9DD98E5-DAC7-4695-8D75-2CCCEDA37900}">
    <text>weak correlation with age</text>
  </threadedComment>
  <threadedComment ref="J9" dT="2020-09-08T10:51:31.51" personId="{7F3424C6-5CF4-4CF3-912C-1ED185A12D4F}" id="{9F3D8BDA-35E2-4760-90C7-FEEBF4558A05}">
    <text>fructose has little impact on diabetes control</text>
  </threadedComment>
  <threadedComment ref="K9" dT="2020-09-15T11:41:09.68" personId="{7F3424C6-5CF4-4CF3-912C-1ED185A12D4F}" id="{B73576A5-EBB8-4539-B189-875D9091C414}">
    <text>weak correlation with age</text>
  </threadedComment>
  <threadedComment ref="K10" dT="2020-09-15T11:42:27.22" personId="{7F3424C6-5CF4-4CF3-912C-1ED185A12D4F}" id="{464DD0C0-7041-41DF-ABBE-B8F3D6FAEB52}">
    <text>older people living longer increases complications of ageing slightly</text>
  </threadedComment>
</ThreadedComments>
</file>

<file path=xl/threadedComments/threadedComment5.xml><?xml version="1.0" encoding="utf-8"?>
<ThreadedComments xmlns="http://schemas.microsoft.com/office/spreadsheetml/2018/threadedcomments" xmlns:x="http://schemas.openxmlformats.org/spreadsheetml/2006/main">
  <threadedComment ref="N1" dT="2020-09-12T05:09:47.74" personId="{7F3424C6-5CF4-4CF3-912C-1ED185A12D4F}" id="{3FBC51ED-2B6B-4A7F-BABB-77FC7700AC51}">
    <text>Between Y00 and Y10 microscopes became popular due to massive improvement in light throughput. General incremental gains in technology but after Y20 realise sampling error a problem, so switch to macro Raman, with lower throughput</text>
  </threadedComment>
  <threadedComment ref="D3" dT="2020-09-14T09:28:39.96" personId="{7F3424C6-5CF4-4CF3-912C-1ED185A12D4F}" id="{9B4F7415-1099-4A86-82ED-AA097E05198B}">
    <text>income skew and level both affect variablility of purchasing power</text>
  </threadedComment>
  <threadedComment ref="K4" dT="2020-09-16T09:57:25.27" personId="{7F3424C6-5CF4-4CF3-912C-1ED185A12D4F}" id="{C7509B36-EC17-4E5D-AB80-FFC713440B40}">
    <text>over time a shift towards a broader range of ages, skewed towards older patients (as underlying pathology is skeweing away from injury related causes towards ageing related causes</text>
  </threadedComment>
  <threadedComment ref="J5" dT="2020-09-14T10:43:34.06" personId="{7F3424C6-5CF4-4CF3-912C-1ED185A12D4F}" id="{C4BCE54C-46D7-413B-9FC9-5F2C6FBB8473}">
    <text>not possibloe to induce extra glucose (U=0) and there will always be some glucose reacting prior to clearance (2% of glucose)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4AF6-5A82-4867-A385-87C6A5A8A9FC}">
  <dimension ref="A1:L11"/>
  <sheetViews>
    <sheetView workbookViewId="0">
      <selection activeCell="F5" sqref="F5"/>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[1]Y30!C2*1.5</f>
        <v>-9.0213750000000009E-2</v>
      </c>
      <c r="D2">
        <f>[1]Y30!D2*-0.9</f>
        <v>-9.9259728750000012E-2</v>
      </c>
      <c r="E2">
        <f>[1]Y30!E2*0.75</f>
        <v>7.5747656250000017E-2</v>
      </c>
      <c r="F2">
        <f>[1]Y30!F2*0.85</f>
        <v>0.16358760000000003</v>
      </c>
      <c r="G2">
        <f>[1]Y30!G2*0.8</f>
        <v>0.128304</v>
      </c>
      <c r="H2">
        <f>[1]Y30!H2*0.9</f>
        <v>0.30618000000000001</v>
      </c>
      <c r="I2">
        <f>[1]Y30!I2*1.05</f>
        <v>0.40020750000000005</v>
      </c>
      <c r="J2">
        <f>[1]Y30!J2</f>
        <v>-0.26729999999999998</v>
      </c>
      <c r="K2">
        <f>[1]Y30!K2*1.1</f>
        <v>-0.12338370000000005</v>
      </c>
    </row>
    <row r="3" spans="1:12" ht="29.4" thickBot="1" x14ac:dyDescent="0.35">
      <c r="A3" s="1" t="s">
        <v>7</v>
      </c>
      <c r="B3">
        <v>0</v>
      </c>
      <c r="C3">
        <v>1</v>
      </c>
      <c r="D3">
        <f>[1]Y30!D3*1.2</f>
        <v>0.10448392500000003</v>
      </c>
      <c r="E3">
        <f>[1]Y30!E3*1.2</f>
        <v>-9.2874599999999988E-2</v>
      </c>
      <c r="F3">
        <f>[1]Y30!F3*1.1</f>
        <v>0.13231350000000003</v>
      </c>
      <c r="G3">
        <f>[1]Y30!G3*-2</f>
        <v>7.2900000000000006E-2</v>
      </c>
      <c r="H3">
        <f>[1]Y30!H3*1.01</f>
        <v>0.40495950000000008</v>
      </c>
      <c r="I3">
        <f>[1]Y30!I3*1.1</f>
        <v>-0.19602000000000006</v>
      </c>
      <c r="J3">
        <f>[1]Y30!J3*1.05</f>
        <v>0.14734912500000003</v>
      </c>
      <c r="K3">
        <f>[1]Y30!K3*0.95</f>
        <v>-0.11198533500000001</v>
      </c>
    </row>
    <row r="4" spans="1:12" ht="29.4" thickBot="1" x14ac:dyDescent="0.35">
      <c r="A4" s="1" t="s">
        <v>6</v>
      </c>
      <c r="B4">
        <v>0</v>
      </c>
      <c r="C4">
        <v>0</v>
      </c>
      <c r="D4">
        <v>1</v>
      </c>
      <c r="E4">
        <f>[1]Y30!E4*1.1</f>
        <v>-0.11467170000000003</v>
      </c>
      <c r="F4">
        <f>[1]Y30!F4*1.3</f>
        <v>6.946875000000001E-2</v>
      </c>
      <c r="G4">
        <f>[1]Y30!G4*2.5</f>
        <v>0.1215</v>
      </c>
      <c r="H4">
        <f>[1]Y30!H4*1.05</f>
        <v>-0.11627185500000001</v>
      </c>
      <c r="I4">
        <f>[1]Y30!I4*1.2</f>
        <v>-0.32192639999999995</v>
      </c>
      <c r="J4">
        <f>[1]Y30!J4*1.03</f>
        <v>0.27349864083000008</v>
      </c>
      <c r="K4">
        <f>[1]Y30!K4*1.03</f>
        <v>0.1534188708</v>
      </c>
    </row>
    <row r="5" spans="1:12" ht="29.4" thickBot="1" x14ac:dyDescent="0.35">
      <c r="A5" s="1" t="s">
        <v>5</v>
      </c>
      <c r="B5">
        <v>0</v>
      </c>
      <c r="C5">
        <v>0</v>
      </c>
      <c r="D5">
        <v>0</v>
      </c>
      <c r="E5">
        <v>1</v>
      </c>
      <c r="F5">
        <f>[1]Y30!F5*1.15</f>
        <v>-0.46109250000000007</v>
      </c>
      <c r="G5">
        <f>[1]Y30!G5*0.8</f>
        <v>-0.38232000000000005</v>
      </c>
      <c r="H5">
        <f>[1]Y30!H5*-0.5</f>
        <v>-6.2775000000000011E-2</v>
      </c>
      <c r="I5">
        <f>[1]Y30!I5*1.25</f>
        <v>-0.15187499999999998</v>
      </c>
      <c r="J5">
        <f>[1]Y30!J5</f>
        <v>0.12150000000000001</v>
      </c>
      <c r="K5">
        <f>[1]Y30!K5*1.1</f>
        <v>0.18866925000000007</v>
      </c>
    </row>
    <row r="6" spans="1:12" ht="29.4" thickBot="1" x14ac:dyDescent="0.35">
      <c r="A6" s="1" t="s">
        <v>4</v>
      </c>
      <c r="B6">
        <v>0</v>
      </c>
      <c r="C6">
        <v>0</v>
      </c>
      <c r="D6">
        <v>0</v>
      </c>
      <c r="E6">
        <v>0</v>
      </c>
      <c r="F6">
        <v>1</v>
      </c>
      <c r="G6">
        <f>[1]Y30!G6*1.05</f>
        <v>0.49612500000000004</v>
      </c>
      <c r="H6">
        <f>[1]Y30!H6*1.1</f>
        <v>-0.21562200000000009</v>
      </c>
      <c r="I6">
        <f>[1]Y30!I6*0.75</f>
        <v>7.9734374999999996E-2</v>
      </c>
      <c r="J6">
        <f>[1]Y30!J6</f>
        <v>0.12959999999999999</v>
      </c>
      <c r="K6">
        <f>[1]Y30!K6*1.3</f>
        <v>-8.3655000000000021E-2</v>
      </c>
    </row>
    <row r="7" spans="1:12" ht="29.4" thickBot="1" x14ac:dyDescent="0.35">
      <c r="A7" s="1" t="s">
        <v>3</v>
      </c>
      <c r="B7">
        <v>0</v>
      </c>
      <c r="C7">
        <v>0</v>
      </c>
      <c r="D7">
        <v>0</v>
      </c>
      <c r="E7">
        <v>0</v>
      </c>
      <c r="F7">
        <v>0</v>
      </c>
      <c r="G7">
        <v>1</v>
      </c>
      <c r="H7">
        <f>[1]Y30!H7*1.2</f>
        <v>-0.29159999999999997</v>
      </c>
      <c r="I7">
        <f>[1]Y30!I7*0.85</f>
        <v>8.5201874999999996E-2</v>
      </c>
      <c r="J7">
        <f>[1]Y30!J7</f>
        <v>4.0500000000000001E-2</v>
      </c>
      <c r="K7">
        <f>[1]Y30!K7*1.3</f>
        <v>-0.11700000000000002</v>
      </c>
    </row>
    <row r="8" spans="1:12" ht="15" thickBot="1" x14ac:dyDescent="0.35">
      <c r="A8" s="1" t="s">
        <v>2</v>
      </c>
      <c r="B8">
        <v>0</v>
      </c>
      <c r="C8">
        <v>0</v>
      </c>
      <c r="D8">
        <v>0</v>
      </c>
      <c r="E8">
        <v>0</v>
      </c>
      <c r="F8">
        <v>0</v>
      </c>
      <c r="G8">
        <v>0</v>
      </c>
      <c r="H8">
        <v>1</v>
      </c>
      <c r="I8">
        <f>[1]Y30!I8*1.05</f>
        <v>0.2652284250000001</v>
      </c>
      <c r="J8">
        <f>[1]Y30!J8</f>
        <v>-0.40500000000000003</v>
      </c>
      <c r="K8">
        <f>[1]Y20!K8*2</f>
        <v>-9.0000000000000011E-2</v>
      </c>
    </row>
    <row r="9" spans="1:12" ht="15" thickBot="1" x14ac:dyDescent="0.35">
      <c r="A9" s="1" t="s">
        <v>1</v>
      </c>
      <c r="B9">
        <v>0</v>
      </c>
      <c r="C9">
        <v>0</v>
      </c>
      <c r="D9">
        <v>0</v>
      </c>
      <c r="E9">
        <v>0</v>
      </c>
      <c r="F9">
        <v>0</v>
      </c>
      <c r="G9">
        <v>0</v>
      </c>
      <c r="H9">
        <v>0</v>
      </c>
      <c r="I9">
        <v>1</v>
      </c>
      <c r="J9">
        <f>[1]Y30!J9</f>
        <v>-8.1000000000000003E-2</v>
      </c>
      <c r="K9">
        <f>[1]Y30!K9*1.3</f>
        <v>-9.9450000000000024E-2</v>
      </c>
    </row>
    <row r="10" spans="1:12" ht="29.4" thickBot="1" x14ac:dyDescent="0.35">
      <c r="A10" s="1" t="s">
        <v>0</v>
      </c>
      <c r="B10">
        <v>0</v>
      </c>
      <c r="C10">
        <v>0</v>
      </c>
      <c r="D10">
        <v>0</v>
      </c>
      <c r="E10">
        <v>0</v>
      </c>
      <c r="F10">
        <v>0</v>
      </c>
      <c r="G10">
        <v>0</v>
      </c>
      <c r="H10">
        <v>0</v>
      </c>
      <c r="I10">
        <v>0</v>
      </c>
      <c r="J10">
        <v>1</v>
      </c>
      <c r="K10">
        <f>[1]Y30!K10*1.01</f>
        <v>-0.19292761440000003</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27552-577A-4878-89CE-758E3D285E15}">
  <dimension ref="A1:L11"/>
  <sheetViews>
    <sheetView workbookViewId="0">
      <selection activeCell="F7" sqref="F7"/>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'Training Population'!C2</f>
        <v>-9.0213750000000009E-2</v>
      </c>
      <c r="D2">
        <f>'Training Population'!D2</f>
        <v>-9.9259728750000012E-2</v>
      </c>
      <c r="E2">
        <f>'Training Population'!E2</f>
        <v>7.5747656250000017E-2</v>
      </c>
      <c r="F2">
        <f>'Training Population'!F2</f>
        <v>0.16358760000000003</v>
      </c>
      <c r="G2">
        <f>'Training Population'!G2</f>
        <v>0.128304</v>
      </c>
      <c r="H2">
        <f>'Training Population'!H2</f>
        <v>0.30618000000000001</v>
      </c>
      <c r="I2">
        <f>'Training Population'!I2</f>
        <v>0.40020750000000005</v>
      </c>
      <c r="J2">
        <f>'Training Population'!J2</f>
        <v>-0.26729999999999998</v>
      </c>
      <c r="K2">
        <f>'Training Population'!K2</f>
        <v>-0.12338370000000005</v>
      </c>
    </row>
    <row r="3" spans="1:12" ht="29.4" thickBot="1" x14ac:dyDescent="0.35">
      <c r="A3" s="1" t="s">
        <v>7</v>
      </c>
      <c r="B3">
        <v>0</v>
      </c>
      <c r="C3">
        <f>'Training Population'!C3</f>
        <v>1</v>
      </c>
      <c r="D3">
        <f>'Training Population'!D3</f>
        <v>0.10448392500000003</v>
      </c>
      <c r="E3">
        <f>'Training Population'!E3</f>
        <v>-9.2874599999999988E-2</v>
      </c>
      <c r="F3">
        <f>'Training Population'!F3</f>
        <v>0.13231350000000003</v>
      </c>
      <c r="G3">
        <f>'Training Population'!G3</f>
        <v>7.2900000000000006E-2</v>
      </c>
      <c r="H3">
        <f>'Training Population'!H3</f>
        <v>0.40495950000000008</v>
      </c>
      <c r="I3">
        <f>'Training Population'!I3</f>
        <v>-0.19602000000000006</v>
      </c>
      <c r="J3">
        <f>'Training Population'!J3</f>
        <v>0.14734912500000003</v>
      </c>
      <c r="K3">
        <f>'Training Population'!K3</f>
        <v>-0.11198533500000001</v>
      </c>
    </row>
    <row r="4" spans="1:12" ht="29.4" thickBot="1" x14ac:dyDescent="0.35">
      <c r="A4" s="1" t="s">
        <v>6</v>
      </c>
      <c r="B4">
        <v>0</v>
      </c>
      <c r="C4">
        <f>'Training Population'!C4</f>
        <v>0</v>
      </c>
      <c r="D4">
        <f>'Training Population'!D4</f>
        <v>1</v>
      </c>
      <c r="E4">
        <f>'Training Population'!E4</f>
        <v>-0.11467170000000003</v>
      </c>
      <c r="F4">
        <f>'Training Population'!F4</f>
        <v>6.946875000000001E-2</v>
      </c>
      <c r="G4">
        <f>'Training Population'!G4</f>
        <v>0.1215</v>
      </c>
      <c r="H4">
        <f>'Training Population'!H4</f>
        <v>-0.11627185500000001</v>
      </c>
      <c r="I4">
        <f>'Training Population'!I4</f>
        <v>-0.32192639999999995</v>
      </c>
      <c r="J4">
        <f>'Training Population'!J4</f>
        <v>0.27349864083000008</v>
      </c>
      <c r="K4">
        <f>'Training Population'!K4</f>
        <v>0.1534188708</v>
      </c>
    </row>
    <row r="5" spans="1:12" ht="29.4" thickBot="1" x14ac:dyDescent="0.35">
      <c r="A5" s="1" t="s">
        <v>5</v>
      </c>
      <c r="B5">
        <v>0</v>
      </c>
      <c r="C5">
        <f>'Training Population'!C5</f>
        <v>0</v>
      </c>
      <c r="D5">
        <f>'Training Population'!D5</f>
        <v>0</v>
      </c>
      <c r="E5">
        <f>'Training Population'!E5</f>
        <v>1</v>
      </c>
      <c r="F5">
        <f>'Training Population'!F5</f>
        <v>-0.46109250000000007</v>
      </c>
      <c r="G5">
        <f>'Training Population'!G5</f>
        <v>-0.38232000000000005</v>
      </c>
      <c r="H5">
        <f>'Training Population'!H5</f>
        <v>-6.2775000000000011E-2</v>
      </c>
      <c r="I5">
        <f>'Training Population'!I5</f>
        <v>-0.15187499999999998</v>
      </c>
      <c r="J5">
        <f>'Training Population'!J5</f>
        <v>0.12150000000000001</v>
      </c>
      <c r="K5">
        <f>'Training Population'!K5</f>
        <v>0.18866925000000007</v>
      </c>
    </row>
    <row r="6" spans="1:12" ht="29.4" thickBot="1" x14ac:dyDescent="0.35">
      <c r="A6" s="1" t="s">
        <v>4</v>
      </c>
      <c r="B6">
        <v>0</v>
      </c>
      <c r="C6">
        <f>'Training Population'!C6</f>
        <v>0</v>
      </c>
      <c r="D6">
        <f>'Training Population'!D6</f>
        <v>0</v>
      </c>
      <c r="E6">
        <f>'Training Population'!E6</f>
        <v>0</v>
      </c>
      <c r="F6">
        <f>'Training Population'!F6</f>
        <v>1</v>
      </c>
      <c r="G6">
        <f>'Training Population'!G6</f>
        <v>0.49612500000000004</v>
      </c>
      <c r="H6">
        <f>'Training Population'!H6</f>
        <v>-0.21562200000000009</v>
      </c>
      <c r="I6">
        <f>'Training Population'!I6</f>
        <v>7.9734374999999996E-2</v>
      </c>
      <c r="J6">
        <f>'Training Population'!J6</f>
        <v>0.12959999999999999</v>
      </c>
      <c r="K6">
        <f>'Training Population'!K6</f>
        <v>-8.3655000000000021E-2</v>
      </c>
    </row>
    <row r="7" spans="1:12" ht="29.4" thickBot="1" x14ac:dyDescent="0.35">
      <c r="A7" s="1" t="s">
        <v>3</v>
      </c>
      <c r="B7">
        <v>0</v>
      </c>
      <c r="C7">
        <f>'Training Population'!C7</f>
        <v>0</v>
      </c>
      <c r="D7">
        <f>'Training Population'!D7</f>
        <v>0</v>
      </c>
      <c r="E7">
        <f>'Training Population'!E7</f>
        <v>0</v>
      </c>
      <c r="F7">
        <f>'Training Population'!F7</f>
        <v>0</v>
      </c>
      <c r="G7">
        <f>'Training Population'!G7</f>
        <v>1</v>
      </c>
      <c r="H7">
        <f>'Training Population'!H7</f>
        <v>-0.29159999999999997</v>
      </c>
      <c r="I7">
        <f>'Training Population'!I7</f>
        <v>8.5201874999999996E-2</v>
      </c>
      <c r="J7">
        <f>'Training Population'!J7</f>
        <v>4.0500000000000001E-2</v>
      </c>
      <c r="K7">
        <f>'Training Population'!K7</f>
        <v>-0.11700000000000002</v>
      </c>
    </row>
    <row r="8" spans="1:12" ht="15" thickBot="1" x14ac:dyDescent="0.35">
      <c r="A8" s="1" t="s">
        <v>2</v>
      </c>
      <c r="B8">
        <v>0</v>
      </c>
      <c r="C8">
        <f>'Training Population'!C8</f>
        <v>0</v>
      </c>
      <c r="D8">
        <f>'Training Population'!D8</f>
        <v>0</v>
      </c>
      <c r="E8">
        <f>'Training Population'!E8</f>
        <v>0</v>
      </c>
      <c r="F8">
        <f>'Training Population'!F8</f>
        <v>0</v>
      </c>
      <c r="G8">
        <f>'Training Population'!G8</f>
        <v>0</v>
      </c>
      <c r="H8">
        <f>'Training Population'!H8</f>
        <v>1</v>
      </c>
      <c r="I8">
        <f>'Training Population'!I8</f>
        <v>0.2652284250000001</v>
      </c>
      <c r="J8">
        <f>'Training Population'!J8</f>
        <v>-0.40500000000000003</v>
      </c>
      <c r="K8">
        <f>'Training Population'!K8</f>
        <v>-9.0000000000000011E-2</v>
      </c>
    </row>
    <row r="9" spans="1:12" ht="15" thickBot="1" x14ac:dyDescent="0.35">
      <c r="A9" s="1" t="s">
        <v>1</v>
      </c>
      <c r="B9">
        <v>0</v>
      </c>
      <c r="C9">
        <f>'Training Population'!C9</f>
        <v>0</v>
      </c>
      <c r="D9">
        <f>'Training Population'!D9</f>
        <v>0</v>
      </c>
      <c r="E9">
        <f>'Training Population'!E9</f>
        <v>0</v>
      </c>
      <c r="F9">
        <f>'Training Population'!F9</f>
        <v>0</v>
      </c>
      <c r="G9">
        <f>'Training Population'!G9</f>
        <v>0</v>
      </c>
      <c r="H9">
        <f>'Training Population'!H9</f>
        <v>0</v>
      </c>
      <c r="I9">
        <f>'Training Population'!I9</f>
        <v>1</v>
      </c>
      <c r="J9">
        <f>'Training Population'!J9</f>
        <v>-8.1000000000000003E-2</v>
      </c>
      <c r="K9">
        <f>'Training Population'!K9</f>
        <v>-9.9450000000000024E-2</v>
      </c>
    </row>
    <row r="10" spans="1:12" ht="29.4" thickBot="1" x14ac:dyDescent="0.35">
      <c r="A10" s="1" t="s">
        <v>0</v>
      </c>
      <c r="B10">
        <v>0</v>
      </c>
      <c r="C10">
        <f>'Training Population'!C10</f>
        <v>0</v>
      </c>
      <c r="D10">
        <f>'Training Population'!D10</f>
        <v>0</v>
      </c>
      <c r="E10">
        <f>'Training Population'!E10</f>
        <v>0</v>
      </c>
      <c r="F10">
        <f>'Training Population'!F10</f>
        <v>0</v>
      </c>
      <c r="G10">
        <f>'Training Population'!G10</f>
        <v>0</v>
      </c>
      <c r="H10">
        <f>'Training Population'!H10</f>
        <v>0</v>
      </c>
      <c r="I10">
        <f>'Training Population'!I10</f>
        <v>0</v>
      </c>
      <c r="J10">
        <f>'Training Population'!J10</f>
        <v>1</v>
      </c>
      <c r="K10">
        <f>'Training Population'!K10</f>
        <v>-0.19292761440000003</v>
      </c>
    </row>
    <row r="11" spans="1:12" x14ac:dyDescent="0.3">
      <c r="A11" s="4" t="s">
        <v>36</v>
      </c>
      <c r="B11">
        <v>0</v>
      </c>
      <c r="C11">
        <f>'Training Population'!C11</f>
        <v>0</v>
      </c>
      <c r="D11">
        <f>'Training Population'!D11</f>
        <v>0</v>
      </c>
      <c r="E11">
        <f>'Training Population'!E11</f>
        <v>0</v>
      </c>
      <c r="F11">
        <f>'Training Population'!F11</f>
        <v>0</v>
      </c>
      <c r="G11">
        <f>'Training Population'!G11</f>
        <v>0</v>
      </c>
      <c r="H11">
        <f>'Training Population'!H11</f>
        <v>0</v>
      </c>
      <c r="I11">
        <f>'Training Population'!I11</f>
        <v>0</v>
      </c>
      <c r="J11">
        <f>'Training Population'!J11</f>
        <v>0</v>
      </c>
      <c r="K11">
        <f>'Training Population'!K11</f>
        <v>1</v>
      </c>
    </row>
  </sheetData>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E708-68A1-463E-883D-1F1BB975A00E}">
  <dimension ref="A1:L11"/>
  <sheetViews>
    <sheetView workbookViewId="0">
      <selection activeCell="F12" sqref="F12"/>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f>[1]Y20!C2*-0.5</f>
        <v>-6.0142500000000008E-2</v>
      </c>
      <c r="D2">
        <f>[1]Y20!D2*0.65</f>
        <v>0.11028858750000001</v>
      </c>
      <c r="E2">
        <f>[1]Y20!E2*0.75</f>
        <v>0.10099687500000001</v>
      </c>
      <c r="F2">
        <f>[1]Y20!F2*0.9</f>
        <v>0.19245600000000004</v>
      </c>
      <c r="G2">
        <f>[1]Y20!G2*0.6</f>
        <v>0.16037999999999999</v>
      </c>
      <c r="H2">
        <f>[1]Y20!H2*0.7</f>
        <v>0.3402</v>
      </c>
      <c r="I2">
        <f>[1]Y20!I2*1.1</f>
        <v>0.38115000000000004</v>
      </c>
      <c r="J2">
        <f>[1]Y20!J2</f>
        <v>-0.26729999999999998</v>
      </c>
      <c r="K2">
        <f>[1]Y20!K2*1.1</f>
        <v>-0.11216700000000004</v>
      </c>
    </row>
    <row r="3" spans="1:12" ht="29.4" thickBot="1" x14ac:dyDescent="0.35">
      <c r="A3" s="1" t="s">
        <v>7</v>
      </c>
      <c r="B3">
        <v>0</v>
      </c>
      <c r="C3">
        <v>1</v>
      </c>
      <c r="D3">
        <f>[1]Y20!D3*-0.65</f>
        <v>8.7069937500000028E-2</v>
      </c>
      <c r="E3">
        <f>[1]Y20!E3*-0.7</f>
        <v>-7.7395499999999992E-2</v>
      </c>
      <c r="F3">
        <f>[1]Y20!F3*-1.5</f>
        <v>0.12028500000000002</v>
      </c>
      <c r="G3">
        <f>[1]Y20!G3*0.3</f>
        <v>-3.6450000000000003E-2</v>
      </c>
      <c r="H3">
        <f>[1]Y20!H3*1.1</f>
        <v>0.40095000000000008</v>
      </c>
      <c r="I3">
        <f>[1]Y20!I3*1.1</f>
        <v>-0.17820000000000003</v>
      </c>
      <c r="J3">
        <f>[1]Y20!J3*1.05</f>
        <v>0.14033250000000003</v>
      </c>
      <c r="K3">
        <f>[1]Y20!K3*0.9</f>
        <v>-0.11787930000000001</v>
      </c>
    </row>
    <row r="4" spans="1:12" ht="29.4" thickBot="1" x14ac:dyDescent="0.35">
      <c r="A4" s="1" t="s">
        <v>6</v>
      </c>
      <c r="B4">
        <v>0</v>
      </c>
      <c r="C4">
        <v>0</v>
      </c>
      <c r="D4">
        <v>1</v>
      </c>
      <c r="E4">
        <f>[1]Y20!E4*1.2</f>
        <v>-0.10424700000000002</v>
      </c>
      <c r="F4">
        <f>[1]Y20!F4*1.25</f>
        <v>5.3437500000000006E-2</v>
      </c>
      <c r="G4">
        <f>[1]Y20!G4*-0.3</f>
        <v>4.8599999999999997E-2</v>
      </c>
      <c r="H4">
        <f>[1]Y20!H4*1.05</f>
        <v>-0.1107351</v>
      </c>
      <c r="I4">
        <f>[1]Y20!I4*1.2</f>
        <v>-0.26827199999999995</v>
      </c>
      <c r="J4">
        <f>[1]Y20!J4*1.03</f>
        <v>0.26553266100000006</v>
      </c>
      <c r="K4">
        <f>[1]Y20!K4*1.04</f>
        <v>0.14895036</v>
      </c>
    </row>
    <row r="5" spans="1:12" ht="29.4" thickBot="1" x14ac:dyDescent="0.35">
      <c r="A5" s="1" t="s">
        <v>5</v>
      </c>
      <c r="B5">
        <v>0</v>
      </c>
      <c r="C5">
        <v>0</v>
      </c>
      <c r="D5">
        <v>0</v>
      </c>
      <c r="E5">
        <v>1</v>
      </c>
      <c r="F5">
        <f>[1]Y20!F5*1.2</f>
        <v>-0.40095000000000008</v>
      </c>
      <c r="G5">
        <f>[1]Y20!G5</f>
        <v>-0.47790000000000005</v>
      </c>
      <c r="H5">
        <f>[1]Y20!H5*0.5</f>
        <v>0.12555000000000002</v>
      </c>
      <c r="I5">
        <f>[1]Y20!I5*1.5</f>
        <v>-0.1215</v>
      </c>
      <c r="J5">
        <f>[1]Y20!J5</f>
        <v>0.12150000000000001</v>
      </c>
      <c r="K5">
        <f>[1]Y20!K5*1.1</f>
        <v>0.17151750000000004</v>
      </c>
    </row>
    <row r="6" spans="1:12" ht="29.4" thickBot="1" x14ac:dyDescent="0.35">
      <c r="A6" s="1" t="s">
        <v>4</v>
      </c>
      <c r="B6">
        <v>0</v>
      </c>
      <c r="C6">
        <v>0</v>
      </c>
      <c r="D6">
        <v>0</v>
      </c>
      <c r="E6">
        <v>0</v>
      </c>
      <c r="F6">
        <v>1</v>
      </c>
      <c r="G6">
        <f>[1]Y20!G6*1.05</f>
        <v>0.47250000000000003</v>
      </c>
      <c r="H6">
        <f>[1]Y20!H6*1.1</f>
        <v>-0.19602000000000006</v>
      </c>
      <c r="I6">
        <f>[1]Y20!I6*0.75</f>
        <v>0.1063125</v>
      </c>
      <c r="J6">
        <f>[1]Y20!J6</f>
        <v>0.12959999999999999</v>
      </c>
      <c r="K6">
        <f>[1]Y20!K6*1.3</f>
        <v>-6.4350000000000018E-2</v>
      </c>
    </row>
    <row r="7" spans="1:12" ht="29.4" thickBot="1" x14ac:dyDescent="0.35">
      <c r="A7" s="1" t="s">
        <v>3</v>
      </c>
      <c r="B7">
        <v>0</v>
      </c>
      <c r="C7">
        <v>0</v>
      </c>
      <c r="D7">
        <v>0</v>
      </c>
      <c r="E7">
        <v>0</v>
      </c>
      <c r="F7">
        <v>0</v>
      </c>
      <c r="G7">
        <v>1</v>
      </c>
      <c r="H7">
        <f>[1]Y20!H7*1.2</f>
        <v>-0.24299999999999999</v>
      </c>
      <c r="I7">
        <f>[1]Y20!I7*0.75</f>
        <v>0.10023749999999999</v>
      </c>
      <c r="J7">
        <f>[1]Y20!J7</f>
        <v>4.0500000000000001E-2</v>
      </c>
      <c r="K7">
        <f>[1]Y20!K7*-20</f>
        <v>-9.0000000000000011E-2</v>
      </c>
    </row>
    <row r="8" spans="1:12" ht="15" thickBot="1" x14ac:dyDescent="0.35">
      <c r="A8" s="1" t="s">
        <v>2</v>
      </c>
      <c r="B8">
        <v>0</v>
      </c>
      <c r="C8">
        <v>0</v>
      </c>
      <c r="D8">
        <v>0</v>
      </c>
      <c r="E8">
        <v>0</v>
      </c>
      <c r="F8">
        <v>0</v>
      </c>
      <c r="G8">
        <v>0</v>
      </c>
      <c r="H8">
        <v>1</v>
      </c>
      <c r="I8">
        <f>[1]Y20!I8*1.05</f>
        <v>0.25259850000000006</v>
      </c>
      <c r="J8">
        <f>[1]Y20!J8</f>
        <v>-0.40500000000000003</v>
      </c>
      <c r="K8">
        <f>[1]Y20!K8*2</f>
        <v>-9.0000000000000011E-2</v>
      </c>
    </row>
    <row r="9" spans="1:12" ht="15" thickBot="1" x14ac:dyDescent="0.35">
      <c r="A9" s="1" t="s">
        <v>1</v>
      </c>
      <c r="B9">
        <v>0</v>
      </c>
      <c r="C9">
        <v>0</v>
      </c>
      <c r="D9">
        <v>0</v>
      </c>
      <c r="E9">
        <v>0</v>
      </c>
      <c r="F9">
        <v>0</v>
      </c>
      <c r="G9">
        <v>0</v>
      </c>
      <c r="H9">
        <v>0</v>
      </c>
      <c r="I9">
        <v>1</v>
      </c>
      <c r="J9">
        <f>[1]Y20!J9</f>
        <v>-8.1000000000000003E-2</v>
      </c>
      <c r="K9">
        <f>[1]Y20!K9*1.7</f>
        <v>-7.6500000000000012E-2</v>
      </c>
    </row>
    <row r="10" spans="1:12" ht="29.4" thickBot="1" x14ac:dyDescent="0.35">
      <c r="A10" s="1" t="s">
        <v>0</v>
      </c>
      <c r="B10">
        <v>0</v>
      </c>
      <c r="C10">
        <v>0</v>
      </c>
      <c r="D10">
        <v>0</v>
      </c>
      <c r="E10">
        <v>0</v>
      </c>
      <c r="F10">
        <v>0</v>
      </c>
      <c r="G10">
        <v>0</v>
      </c>
      <c r="H10">
        <v>0</v>
      </c>
      <c r="I10">
        <v>0</v>
      </c>
      <c r="J10">
        <v>1</v>
      </c>
      <c r="K10">
        <f>[1]Y20!K10*1.02</f>
        <v>-0.19101744000000004</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CABE-3D9A-4DB9-B532-5234FB81BE00}">
  <dimension ref="A1:L11"/>
  <sheetViews>
    <sheetView workbookViewId="0">
      <selection activeCell="G26" sqref="G26"/>
    </sheetView>
  </sheetViews>
  <sheetFormatPr defaultRowHeight="14.4" x14ac:dyDescent="0.3"/>
  <cols>
    <col min="12" max="12" width="46.21875" customWidth="1"/>
  </cols>
  <sheetData>
    <row r="1" spans="1:12" ht="39" customHeight="1" thickBot="1" x14ac:dyDescent="0.35">
      <c r="A1" s="3" t="s">
        <v>9</v>
      </c>
      <c r="B1" s="1" t="s">
        <v>8</v>
      </c>
      <c r="C1" s="1" t="s">
        <v>7</v>
      </c>
      <c r="D1" s="1" t="s">
        <v>6</v>
      </c>
      <c r="E1" s="1" t="s">
        <v>5</v>
      </c>
      <c r="F1" s="1" t="s">
        <v>4</v>
      </c>
      <c r="G1" s="1" t="s">
        <v>3</v>
      </c>
      <c r="H1" s="1" t="s">
        <v>2</v>
      </c>
      <c r="I1" s="1" t="s">
        <v>1</v>
      </c>
      <c r="J1" s="1" t="s">
        <v>0</v>
      </c>
      <c r="K1" s="2" t="s">
        <v>36</v>
      </c>
      <c r="L1" s="4"/>
    </row>
    <row r="2" spans="1:12" ht="29.4" thickBot="1" x14ac:dyDescent="0.35">
      <c r="A2" s="1" t="s">
        <v>8</v>
      </c>
      <c r="B2">
        <v>1</v>
      </c>
      <c r="C2">
        <v>0.21870000000000001</v>
      </c>
      <c r="D2">
        <v>0.15390000000000001</v>
      </c>
      <c r="E2">
        <v>0.28350000000000003</v>
      </c>
      <c r="F2">
        <v>0.24300000000000002</v>
      </c>
      <c r="G2">
        <v>0.26729999999999998</v>
      </c>
      <c r="H2">
        <v>0.48600000000000004</v>
      </c>
      <c r="I2">
        <v>0.315</v>
      </c>
      <c r="J2">
        <v>-0.26729999999999998</v>
      </c>
      <c r="K2">
        <v>-9.0000000000000011E-2</v>
      </c>
    </row>
    <row r="3" spans="1:12" ht="29.4" thickBot="1" x14ac:dyDescent="0.35">
      <c r="A3" s="1" t="s">
        <v>7</v>
      </c>
      <c r="B3">
        <v>0</v>
      </c>
      <c r="C3">
        <v>1</v>
      </c>
      <c r="D3">
        <v>-0.12150000000000001</v>
      </c>
      <c r="E3">
        <v>0.2268</v>
      </c>
      <c r="F3">
        <v>-0.16200000000000001</v>
      </c>
      <c r="G3">
        <v>-0.12150000000000001</v>
      </c>
      <c r="H3">
        <v>0.36450000000000005</v>
      </c>
      <c r="I3">
        <v>-0.16200000000000001</v>
      </c>
      <c r="J3">
        <v>0.12150000000000001</v>
      </c>
      <c r="K3">
        <v>-0.13500000000000001</v>
      </c>
    </row>
    <row r="4" spans="1:12" ht="29.4" thickBot="1" x14ac:dyDescent="0.35">
      <c r="A4" s="1" t="s">
        <v>6</v>
      </c>
      <c r="B4">
        <v>0</v>
      </c>
      <c r="C4">
        <v>0</v>
      </c>
      <c r="D4">
        <v>1</v>
      </c>
      <c r="E4">
        <v>0.24300000000000002</v>
      </c>
      <c r="F4">
        <v>-0.17100000000000001</v>
      </c>
      <c r="G4">
        <v>-0.16200000000000001</v>
      </c>
      <c r="H4">
        <v>0.25110000000000005</v>
      </c>
      <c r="I4">
        <v>-0.18629999999999999</v>
      </c>
      <c r="J4">
        <v>0.24300000000000002</v>
      </c>
      <c r="K4">
        <v>0.13500000000000001</v>
      </c>
    </row>
    <row r="5" spans="1:12" ht="29.4" thickBot="1" x14ac:dyDescent="0.35">
      <c r="A5" s="1" t="s">
        <v>5</v>
      </c>
      <c r="B5">
        <v>0</v>
      </c>
      <c r="C5">
        <v>0</v>
      </c>
      <c r="D5">
        <v>0</v>
      </c>
      <c r="E5">
        <v>1</v>
      </c>
      <c r="F5">
        <v>-0.40500000000000003</v>
      </c>
      <c r="G5">
        <v>-0.47790000000000005</v>
      </c>
      <c r="H5">
        <v>0.25110000000000005</v>
      </c>
      <c r="I5">
        <v>-8.1000000000000003E-2</v>
      </c>
      <c r="J5">
        <v>0.12150000000000001</v>
      </c>
      <c r="K5">
        <v>0.13500000000000001</v>
      </c>
    </row>
    <row r="6" spans="1:12" ht="29.4" thickBot="1" x14ac:dyDescent="0.35">
      <c r="A6" s="1" t="s">
        <v>4</v>
      </c>
      <c r="B6">
        <v>0</v>
      </c>
      <c r="C6">
        <v>0</v>
      </c>
      <c r="D6">
        <v>0</v>
      </c>
      <c r="E6">
        <v>0</v>
      </c>
      <c r="F6">
        <v>1</v>
      </c>
      <c r="G6">
        <v>0.45</v>
      </c>
      <c r="H6">
        <v>-0.16200000000000001</v>
      </c>
      <c r="I6">
        <v>0.28350000000000003</v>
      </c>
      <c r="J6">
        <v>0.12959999999999999</v>
      </c>
      <c r="K6">
        <v>-4.5000000000000005E-2</v>
      </c>
    </row>
    <row r="7" spans="1:12" ht="29.4" thickBot="1" x14ac:dyDescent="0.35">
      <c r="A7" s="1" t="s">
        <v>3</v>
      </c>
      <c r="B7">
        <v>0</v>
      </c>
      <c r="C7">
        <v>0</v>
      </c>
      <c r="D7">
        <v>0</v>
      </c>
      <c r="E7">
        <v>0</v>
      </c>
      <c r="F7">
        <v>0</v>
      </c>
      <c r="G7">
        <v>1</v>
      </c>
      <c r="H7">
        <v>-0.20250000000000001</v>
      </c>
      <c r="I7">
        <v>0.26729999999999998</v>
      </c>
      <c r="J7">
        <v>4.0500000000000001E-2</v>
      </c>
      <c r="K7">
        <v>4.5000000000000005E-3</v>
      </c>
    </row>
    <row r="8" spans="1:12" ht="15" thickBot="1" x14ac:dyDescent="0.35">
      <c r="A8" s="1" t="s">
        <v>2</v>
      </c>
      <c r="B8">
        <v>0</v>
      </c>
      <c r="C8">
        <v>0</v>
      </c>
      <c r="D8">
        <v>0</v>
      </c>
      <c r="E8">
        <v>0</v>
      </c>
      <c r="F8">
        <v>0</v>
      </c>
      <c r="G8">
        <v>0</v>
      </c>
      <c r="H8">
        <v>1</v>
      </c>
      <c r="I8">
        <v>0.21870000000000001</v>
      </c>
      <c r="J8">
        <v>-0.40500000000000003</v>
      </c>
      <c r="K8">
        <v>-4.5000000000000005E-2</v>
      </c>
    </row>
    <row r="9" spans="1:12" ht="15" thickBot="1" x14ac:dyDescent="0.35">
      <c r="A9" s="1" t="s">
        <v>1</v>
      </c>
      <c r="B9">
        <v>0</v>
      </c>
      <c r="C9">
        <v>0</v>
      </c>
      <c r="D9">
        <v>0</v>
      </c>
      <c r="E9">
        <v>0</v>
      </c>
      <c r="F9">
        <v>0</v>
      </c>
      <c r="G9">
        <v>0</v>
      </c>
      <c r="H9">
        <v>0</v>
      </c>
      <c r="I9">
        <v>1</v>
      </c>
      <c r="J9">
        <v>-8.1000000000000003E-2</v>
      </c>
      <c r="K9">
        <v>4.5000000000000005E-2</v>
      </c>
    </row>
    <row r="10" spans="1:12" ht="29.4" thickBot="1" x14ac:dyDescent="0.35">
      <c r="A10" s="1" t="s">
        <v>0</v>
      </c>
      <c r="B10">
        <v>0</v>
      </c>
      <c r="C10">
        <v>0</v>
      </c>
      <c r="D10">
        <v>0</v>
      </c>
      <c r="E10">
        <v>0</v>
      </c>
      <c r="F10">
        <v>0</v>
      </c>
      <c r="G10">
        <v>0</v>
      </c>
      <c r="H10">
        <v>0</v>
      </c>
      <c r="I10">
        <v>0</v>
      </c>
      <c r="J10">
        <v>1</v>
      </c>
      <c r="K10">
        <v>-0.18000000000000002</v>
      </c>
    </row>
    <row r="11" spans="1:12" x14ac:dyDescent="0.3">
      <c r="A11" s="4" t="s">
        <v>36</v>
      </c>
      <c r="B11">
        <v>0</v>
      </c>
      <c r="C11">
        <v>0</v>
      </c>
      <c r="D11">
        <v>0</v>
      </c>
      <c r="E11">
        <v>0</v>
      </c>
      <c r="F11">
        <v>0</v>
      </c>
      <c r="G11">
        <v>0</v>
      </c>
      <c r="H11">
        <v>0</v>
      </c>
      <c r="I11">
        <v>0</v>
      </c>
      <c r="J11">
        <v>0</v>
      </c>
      <c r="K11">
        <v>1</v>
      </c>
    </row>
  </sheetData>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6D09-4C4D-4DD3-B449-589489CC271F}">
  <dimension ref="A1:AE5"/>
  <sheetViews>
    <sheetView tabSelected="1" topLeftCell="P1" workbookViewId="0">
      <selection activeCell="Y5" sqref="Y5"/>
    </sheetView>
  </sheetViews>
  <sheetFormatPr defaultRowHeight="14.4" x14ac:dyDescent="0.3"/>
  <cols>
    <col min="3" max="3" width="11.5546875" bestFit="1" customWidth="1"/>
    <col min="6" max="8" width="10.6640625" customWidth="1"/>
    <col min="9" max="11" width="12.6640625" customWidth="1"/>
    <col min="12" max="14" width="17.21875" customWidth="1"/>
    <col min="15" max="17" width="13.44140625" customWidth="1"/>
    <col min="19" max="19" width="11.5546875" bestFit="1" customWidth="1"/>
    <col min="22" max="27" width="20.6640625" customWidth="1"/>
    <col min="29" max="30" width="10.109375" customWidth="1"/>
  </cols>
  <sheetData>
    <row r="1" spans="1:31" ht="57" customHeight="1" thickBot="1" x14ac:dyDescent="0.35">
      <c r="A1" s="3" t="s">
        <v>41</v>
      </c>
      <c r="B1" s="9" t="s">
        <v>60</v>
      </c>
      <c r="C1" s="9" t="s">
        <v>57</v>
      </c>
      <c r="D1" s="9" t="s">
        <v>59</v>
      </c>
      <c r="E1" s="9" t="s">
        <v>58</v>
      </c>
      <c r="F1" s="1" t="s">
        <v>61</v>
      </c>
      <c r="G1" s="1" t="s">
        <v>62</v>
      </c>
      <c r="H1" s="1" t="s">
        <v>45</v>
      </c>
      <c r="I1" s="1" t="s">
        <v>63</v>
      </c>
      <c r="J1" s="1" t="s">
        <v>64</v>
      </c>
      <c r="K1" s="1" t="s">
        <v>65</v>
      </c>
      <c r="L1" s="1" t="s">
        <v>66</v>
      </c>
      <c r="M1" s="1" t="s">
        <v>67</v>
      </c>
      <c r="N1" s="1" t="s">
        <v>68</v>
      </c>
      <c r="O1" s="1" t="s">
        <v>69</v>
      </c>
      <c r="P1" s="1" t="s">
        <v>70</v>
      </c>
      <c r="Q1" s="1" t="s">
        <v>71</v>
      </c>
      <c r="R1" s="1" t="s">
        <v>72</v>
      </c>
      <c r="S1" s="1" t="s">
        <v>73</v>
      </c>
      <c r="T1" s="1" t="s">
        <v>74</v>
      </c>
      <c r="U1" s="1" t="s">
        <v>75</v>
      </c>
      <c r="V1" s="9" t="s">
        <v>76</v>
      </c>
      <c r="W1" s="9" t="s">
        <v>77</v>
      </c>
      <c r="X1" s="9" t="s">
        <v>78</v>
      </c>
      <c r="Y1" s="12" t="s">
        <v>79</v>
      </c>
      <c r="Z1" s="12" t="s">
        <v>80</v>
      </c>
      <c r="AA1" s="12" t="s">
        <v>81</v>
      </c>
      <c r="AB1" s="4" t="s">
        <v>18</v>
      </c>
      <c r="AC1" s="4" t="s">
        <v>40</v>
      </c>
      <c r="AD1" s="4" t="s">
        <v>39</v>
      </c>
      <c r="AE1" s="4" t="s">
        <v>38</v>
      </c>
    </row>
    <row r="2" spans="1:31" ht="15" thickBot="1" x14ac:dyDescent="0.35">
      <c r="A2" s="3">
        <v>1</v>
      </c>
      <c r="B2" s="6">
        <v>2650</v>
      </c>
      <c r="C2" s="11">
        <v>300</v>
      </c>
      <c r="D2" s="6">
        <v>2300</v>
      </c>
      <c r="E2" s="11">
        <v>310</v>
      </c>
      <c r="F2" s="6">
        <v>5500</v>
      </c>
      <c r="G2" s="6">
        <v>13500</v>
      </c>
      <c r="H2" s="6">
        <v>20</v>
      </c>
      <c r="I2" s="6">
        <v>25</v>
      </c>
      <c r="J2" s="6">
        <v>5</v>
      </c>
      <c r="K2" s="6">
        <v>2</v>
      </c>
      <c r="L2" s="6">
        <v>20</v>
      </c>
      <c r="M2" s="6">
        <v>6</v>
      </c>
      <c r="N2" s="6">
        <v>-2</v>
      </c>
      <c r="O2" s="6">
        <v>2</v>
      </c>
      <c r="P2" s="6">
        <v>1</v>
      </c>
      <c r="Q2" s="6">
        <v>0.9</v>
      </c>
      <c r="R2" s="6">
        <v>125</v>
      </c>
      <c r="S2" s="6">
        <v>30</v>
      </c>
      <c r="T2" s="6">
        <v>47</v>
      </c>
      <c r="U2" s="6">
        <v>12</v>
      </c>
      <c r="V2" s="6">
        <v>0.75</v>
      </c>
      <c r="W2" s="6">
        <v>0.15</v>
      </c>
      <c r="X2" s="6">
        <v>18</v>
      </c>
      <c r="Y2" s="6">
        <v>49</v>
      </c>
      <c r="Z2" s="13">
        <v>3</v>
      </c>
      <c r="AA2" s="13">
        <v>1.5</v>
      </c>
      <c r="AB2" s="7">
        <v>1000</v>
      </c>
      <c r="AC2" s="7">
        <v>150000</v>
      </c>
      <c r="AD2" s="7">
        <v>600</v>
      </c>
      <c r="AE2" s="4">
        <f t="shared" ref="AE2" si="0">(AD2/1000)^2</f>
        <v>0.36</v>
      </c>
    </row>
    <row r="3" spans="1:31" ht="15" thickBot="1" x14ac:dyDescent="0.35">
      <c r="A3" s="5">
        <v>2</v>
      </c>
      <c r="B3" s="6">
        <v>2650</v>
      </c>
      <c r="C3" s="11">
        <v>300</v>
      </c>
      <c r="D3" s="6">
        <v>2300</v>
      </c>
      <c r="E3" s="6">
        <v>310</v>
      </c>
      <c r="F3" s="6">
        <v>5500</v>
      </c>
      <c r="G3" s="6">
        <v>13500</v>
      </c>
      <c r="H3" s="6">
        <v>20</v>
      </c>
      <c r="I3" s="6">
        <v>25</v>
      </c>
      <c r="J3" s="6">
        <v>5</v>
      </c>
      <c r="K3" s="6">
        <v>2</v>
      </c>
      <c r="L3" s="6">
        <v>20</v>
      </c>
      <c r="M3" s="6">
        <v>6</v>
      </c>
      <c r="N3" s="6">
        <v>-2</v>
      </c>
      <c r="O3" s="6">
        <v>2</v>
      </c>
      <c r="P3" s="6">
        <v>1</v>
      </c>
      <c r="Q3" s="6">
        <v>0.9</v>
      </c>
      <c r="R3" s="6">
        <v>125</v>
      </c>
      <c r="S3" s="6">
        <v>30</v>
      </c>
      <c r="T3" s="6">
        <v>47</v>
      </c>
      <c r="U3" s="6">
        <v>12</v>
      </c>
      <c r="V3" s="6">
        <v>0.75</v>
      </c>
      <c r="W3" s="6">
        <v>0.15</v>
      </c>
      <c r="X3" s="6">
        <v>18</v>
      </c>
      <c r="Y3" s="6">
        <v>49</v>
      </c>
      <c r="Z3" s="13">
        <v>3</v>
      </c>
      <c r="AA3" s="13">
        <v>1.5</v>
      </c>
      <c r="AB3" s="7">
        <v>1000</v>
      </c>
      <c r="AC3" s="7">
        <v>150000</v>
      </c>
      <c r="AD3" s="7">
        <v>600</v>
      </c>
      <c r="AE3" s="4">
        <f t="shared" ref="AE3" si="1">(AD3/1000)^2</f>
        <v>0.36</v>
      </c>
    </row>
    <row r="4" spans="1:31" ht="15" thickBot="1" x14ac:dyDescent="0.35">
      <c r="A4" s="5">
        <v>3</v>
      </c>
      <c r="B4">
        <v>2600</v>
      </c>
      <c r="C4">
        <v>285</v>
      </c>
      <c r="D4">
        <v>2375</v>
      </c>
      <c r="E4">
        <v>295</v>
      </c>
      <c r="F4">
        <v>5000</v>
      </c>
      <c r="G4">
        <v>11750</v>
      </c>
      <c r="H4">
        <v>16</v>
      </c>
      <c r="I4">
        <v>35</v>
      </c>
      <c r="J4">
        <v>7.5</v>
      </c>
      <c r="K4">
        <v>0.5</v>
      </c>
      <c r="L4">
        <v>17.5</v>
      </c>
      <c r="M4">
        <v>5</v>
      </c>
      <c r="N4">
        <v>-1.5</v>
      </c>
      <c r="O4">
        <v>1.5</v>
      </c>
      <c r="P4">
        <v>0.625</v>
      </c>
      <c r="Q4">
        <v>1.2</v>
      </c>
      <c r="R4">
        <v>140</v>
      </c>
      <c r="S4">
        <v>27.5</v>
      </c>
      <c r="T4">
        <v>41</v>
      </c>
      <c r="U4">
        <v>10.5</v>
      </c>
      <c r="V4">
        <v>0.52500000000000002</v>
      </c>
      <c r="W4">
        <v>0.1</v>
      </c>
      <c r="X4">
        <v>18</v>
      </c>
      <c r="Y4">
        <v>42</v>
      </c>
      <c r="Z4">
        <v>3.5</v>
      </c>
      <c r="AA4">
        <v>1.25</v>
      </c>
      <c r="AB4">
        <v>1000</v>
      </c>
      <c r="AC4">
        <v>150000</v>
      </c>
      <c r="AD4">
        <v>600</v>
      </c>
      <c r="AE4">
        <v>0.36</v>
      </c>
    </row>
    <row r="5" spans="1:31" x14ac:dyDescent="0.3">
      <c r="A5" s="10">
        <v>4</v>
      </c>
      <c r="B5">
        <v>2625</v>
      </c>
      <c r="C5">
        <v>325</v>
      </c>
      <c r="D5">
        <v>2325</v>
      </c>
      <c r="E5">
        <v>320</v>
      </c>
      <c r="F5">
        <v>6000</v>
      </c>
      <c r="G5">
        <v>14500</v>
      </c>
      <c r="H5">
        <v>22.5</v>
      </c>
      <c r="I5">
        <v>30</v>
      </c>
      <c r="J5">
        <v>7</v>
      </c>
      <c r="K5">
        <v>1.85</v>
      </c>
      <c r="L5">
        <v>21</v>
      </c>
      <c r="M5">
        <v>6.5</v>
      </c>
      <c r="N5">
        <v>-1.75</v>
      </c>
      <c r="O5">
        <v>1.75</v>
      </c>
      <c r="P5">
        <v>0.83000000000000007</v>
      </c>
      <c r="Q5">
        <v>1.05</v>
      </c>
      <c r="R5">
        <v>120</v>
      </c>
      <c r="S5">
        <v>32.5</v>
      </c>
      <c r="T5">
        <v>43.5</v>
      </c>
      <c r="U5">
        <v>11.5</v>
      </c>
      <c r="V5">
        <v>0.67500000000000004</v>
      </c>
      <c r="W5">
        <v>0.14000000000000001</v>
      </c>
      <c r="X5">
        <v>18</v>
      </c>
      <c r="Y5">
        <v>55</v>
      </c>
      <c r="Z5">
        <v>3.75</v>
      </c>
      <c r="AA5">
        <v>1.75</v>
      </c>
      <c r="AB5">
        <v>1000</v>
      </c>
      <c r="AC5">
        <v>150000</v>
      </c>
      <c r="AD5">
        <v>600</v>
      </c>
      <c r="AE5">
        <v>0.36</v>
      </c>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B4BA0-D495-4193-A77E-CBC042A76477}">
  <dimension ref="A1:O5"/>
  <sheetViews>
    <sheetView zoomScaleNormal="100" workbookViewId="0">
      <selection activeCell="K1" sqref="K1"/>
    </sheetView>
  </sheetViews>
  <sheetFormatPr defaultRowHeight="14.4" x14ac:dyDescent="0.3"/>
  <cols>
    <col min="1" max="1" width="12.109375" customWidth="1"/>
    <col min="2" max="2" width="13.5546875" customWidth="1"/>
    <col min="3" max="3" width="13.33203125" customWidth="1"/>
    <col min="4" max="4" width="13.21875" customWidth="1"/>
    <col min="5" max="5" width="12.6640625" customWidth="1"/>
    <col min="6" max="6" width="17.21875" customWidth="1"/>
    <col min="7" max="7" width="13.44140625" customWidth="1"/>
    <col min="8" max="8" width="18" customWidth="1"/>
    <col min="9" max="9" width="20.21875" customWidth="1"/>
    <col min="10" max="10" width="20.6640625" customWidth="1"/>
    <col min="11" max="11" width="10.6640625" customWidth="1"/>
    <col min="12" max="12" width="11.109375" customWidth="1"/>
    <col min="14" max="14" width="10.109375" customWidth="1"/>
  </cols>
  <sheetData>
    <row r="1" spans="1:15" ht="57" customHeight="1" thickBot="1" x14ac:dyDescent="0.35">
      <c r="A1" s="3" t="s">
        <v>10</v>
      </c>
      <c r="B1" s="8" t="s">
        <v>13</v>
      </c>
      <c r="C1" s="8" t="s">
        <v>14</v>
      </c>
      <c r="D1" s="8" t="s">
        <v>16</v>
      </c>
      <c r="E1" s="8" t="s">
        <v>12</v>
      </c>
      <c r="F1" s="8" t="s">
        <v>11</v>
      </c>
      <c r="G1" s="8" t="s">
        <v>3</v>
      </c>
      <c r="H1" s="8" t="s">
        <v>2</v>
      </c>
      <c r="I1" s="8" t="s">
        <v>1</v>
      </c>
      <c r="J1" s="8" t="s">
        <v>15</v>
      </c>
      <c r="K1" s="1" t="s">
        <v>43</v>
      </c>
      <c r="L1" s="4" t="s">
        <v>17</v>
      </c>
      <c r="M1" s="4" t="s">
        <v>18</v>
      </c>
      <c r="N1" s="4" t="s">
        <v>19</v>
      </c>
      <c r="O1" s="4" t="s">
        <v>20</v>
      </c>
    </row>
    <row r="2" spans="1:15" ht="29.4" thickBot="1" x14ac:dyDescent="0.35">
      <c r="A2" s="3" t="s">
        <v>21</v>
      </c>
      <c r="B2" s="1" t="s">
        <v>23</v>
      </c>
      <c r="C2" s="1" t="s">
        <v>23</v>
      </c>
      <c r="D2" s="1" t="s">
        <v>24</v>
      </c>
      <c r="E2" s="1" t="s">
        <v>24</v>
      </c>
      <c r="F2" s="1" t="s">
        <v>24</v>
      </c>
      <c r="G2" s="1" t="s">
        <v>24</v>
      </c>
      <c r="H2" s="1" t="s">
        <v>23</v>
      </c>
      <c r="I2" s="1" t="s">
        <v>23</v>
      </c>
      <c r="J2" s="1" t="s">
        <v>23</v>
      </c>
      <c r="K2" s="1" t="s">
        <v>37</v>
      </c>
      <c r="L2" s="4"/>
      <c r="M2" s="4"/>
      <c r="N2" s="4"/>
      <c r="O2" s="4"/>
    </row>
    <row r="3" spans="1:15" ht="58.2" thickBot="1" x14ac:dyDescent="0.35">
      <c r="A3" s="5" t="s">
        <v>22</v>
      </c>
      <c r="B3" s="1" t="s">
        <v>47</v>
      </c>
      <c r="C3" s="1" t="s">
        <v>46</v>
      </c>
      <c r="D3" s="4" t="s">
        <v>48</v>
      </c>
      <c r="E3" s="6" t="s">
        <v>50</v>
      </c>
      <c r="F3" s="6" t="s">
        <v>51</v>
      </c>
      <c r="G3" s="6" t="s">
        <v>54</v>
      </c>
      <c r="H3" s="6" t="s">
        <v>55</v>
      </c>
      <c r="I3" s="6" t="s">
        <v>56</v>
      </c>
      <c r="J3" s="6" t="s">
        <v>34</v>
      </c>
      <c r="K3" s="6" t="s">
        <v>42</v>
      </c>
      <c r="M3" s="7"/>
      <c r="N3" s="7"/>
      <c r="O3" s="7"/>
    </row>
    <row r="4" spans="1:15" ht="101.4" thickBot="1" x14ac:dyDescent="0.35">
      <c r="A4" s="5" t="s">
        <v>26</v>
      </c>
      <c r="B4" s="6"/>
      <c r="C4" s="6"/>
      <c r="D4" s="7" t="s">
        <v>27</v>
      </c>
      <c r="E4" s="6" t="s">
        <v>49</v>
      </c>
      <c r="F4" s="6" t="s">
        <v>52</v>
      </c>
      <c r="G4" s="6" t="s">
        <v>53</v>
      </c>
      <c r="H4" s="6"/>
      <c r="I4" s="6"/>
      <c r="J4" s="6"/>
      <c r="K4" s="6" t="s">
        <v>44</v>
      </c>
      <c r="M4" s="7"/>
      <c r="N4" s="7"/>
      <c r="O4" s="7"/>
    </row>
    <row r="5" spans="1:15" ht="15" thickBot="1" x14ac:dyDescent="0.35">
      <c r="A5" s="5" t="s">
        <v>25</v>
      </c>
      <c r="B5" s="6"/>
      <c r="C5" s="6"/>
      <c r="D5" s="6"/>
      <c r="E5" s="6" t="s">
        <v>31</v>
      </c>
      <c r="F5" s="6" t="s">
        <v>29</v>
      </c>
      <c r="G5" s="6" t="s">
        <v>30</v>
      </c>
      <c r="H5" s="6" t="s">
        <v>32</v>
      </c>
      <c r="I5" s="6" t="s">
        <v>33</v>
      </c>
      <c r="J5" s="6" t="s">
        <v>35</v>
      </c>
      <c r="K5" s="6" t="s">
        <v>28</v>
      </c>
      <c r="M5" s="7"/>
      <c r="N5" s="7"/>
      <c r="O5" s="7"/>
    </row>
  </sheetData>
  <phoneticPr fontId="1" type="noConversion"/>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Training Population</vt:lpstr>
      <vt:lpstr>Validation Cohort 1</vt:lpstr>
      <vt:lpstr>Validation Cohort 2</vt:lpstr>
      <vt:lpstr>Validation Cohort 3</vt:lpstr>
      <vt:lpstr>Trends</vt:lpstr>
      <vt:lpstr>Marginals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dc:creator>
  <cp:lastModifiedBy>Rene</cp:lastModifiedBy>
  <dcterms:created xsi:type="dcterms:W3CDTF">2020-09-08T10:06:56Z</dcterms:created>
  <dcterms:modified xsi:type="dcterms:W3CDTF">2021-08-04T06:07:34Z</dcterms:modified>
</cp:coreProperties>
</file>