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290" activeTab="3"/>
  </bookViews>
  <sheets>
    <sheet name="semic_nota_trabalhos (1)" sheetId="1" r:id="rId1"/>
    <sheet name="Plan1" sheetId="4" r:id="rId2"/>
    <sheet name="Plan2" sheetId="5" r:id="rId3"/>
    <sheet name="Plan3" sheetId="6" r:id="rId4"/>
  </sheets>
  <calcPr calcId="145621"/>
</workbook>
</file>

<file path=xl/calcChain.xml><?xml version="1.0" encoding="utf-8"?>
<calcChain xmlns="http://schemas.openxmlformats.org/spreadsheetml/2006/main">
  <c r="E15" i="5" l="1"/>
  <c r="E14" i="5"/>
  <c r="E10" i="5"/>
  <c r="E11" i="5" s="1"/>
  <c r="G14" i="5" s="1"/>
  <c r="E9" i="5"/>
  <c r="E8" i="5"/>
  <c r="D7" i="4"/>
  <c r="C7" i="4"/>
  <c r="E6" i="4"/>
  <c r="E5" i="4"/>
  <c r="E4" i="4"/>
  <c r="E7" i="4" s="1"/>
  <c r="E3" i="4"/>
  <c r="E44" i="1"/>
  <c r="E5" i="1"/>
  <c r="E41" i="1"/>
  <c r="E40" i="1"/>
  <c r="E45" i="1"/>
  <c r="E48" i="1"/>
  <c r="E34" i="1"/>
  <c r="E17" i="1"/>
  <c r="E10" i="1"/>
  <c r="E9" i="1"/>
  <c r="E6" i="1"/>
  <c r="E13" i="1"/>
  <c r="E52" i="1"/>
  <c r="E4" i="1"/>
  <c r="E2" i="1"/>
  <c r="E43" i="1"/>
  <c r="E47" i="1"/>
  <c r="E22" i="1"/>
  <c r="E36" i="1"/>
  <c r="E21" i="1"/>
  <c r="E39" i="1"/>
  <c r="E50" i="1"/>
  <c r="E7" i="1"/>
  <c r="E27" i="1"/>
  <c r="E33" i="1"/>
  <c r="E38" i="1"/>
  <c r="E15" i="1"/>
  <c r="E16" i="1"/>
  <c r="E23" i="1"/>
  <c r="E42" i="1"/>
  <c r="E25" i="1"/>
  <c r="E35" i="1"/>
  <c r="E32" i="1"/>
  <c r="E26" i="1"/>
  <c r="E20" i="1"/>
  <c r="E12" i="1"/>
  <c r="E37" i="1"/>
  <c r="E49" i="1"/>
  <c r="E14" i="1"/>
  <c r="E3" i="1"/>
  <c r="E29" i="1"/>
  <c r="E51" i="1"/>
  <c r="E31" i="1"/>
  <c r="E24" i="1"/>
  <c r="E30" i="1"/>
  <c r="E28" i="1"/>
  <c r="E19" i="1"/>
  <c r="E46" i="1"/>
  <c r="E11" i="1"/>
  <c r="E8" i="1"/>
  <c r="E18" i="1"/>
  <c r="D53" i="1"/>
  <c r="C53" i="1"/>
  <c r="E53" i="1" l="1"/>
  <c r="G15" i="5"/>
</calcChain>
</file>

<file path=xl/sharedStrings.xml><?xml version="1.0" encoding="utf-8"?>
<sst xmlns="http://schemas.openxmlformats.org/spreadsheetml/2006/main" count="190" uniqueCount="129">
  <si>
    <t>Agronomia</t>
  </si>
  <si>
    <t>Arquitetura e Urbanismo</t>
  </si>
  <si>
    <t>Biologia</t>
  </si>
  <si>
    <t>Biotecnologia</t>
  </si>
  <si>
    <t>Desenho Industrial</t>
  </si>
  <si>
    <t>Direito</t>
  </si>
  <si>
    <t>Eixo - Desenho</t>
  </si>
  <si>
    <t>Enfermagem</t>
  </si>
  <si>
    <t>Engenharia Ambiental</t>
  </si>
  <si>
    <t>Engenharia Civil</t>
  </si>
  <si>
    <t>Engenharia de Alimentos</t>
  </si>
  <si>
    <t>Engenharia Florestal</t>
  </si>
  <si>
    <t>Engenharia Mecatronica</t>
  </si>
  <si>
    <t>Filosofia</t>
  </si>
  <si>
    <t>Fisioterapia</t>
  </si>
  <si>
    <t>Jornalismo</t>
  </si>
  <si>
    <t>Letras</t>
  </si>
  <si>
    <t>Marketing</t>
  </si>
  <si>
    <t>Medicina</t>
  </si>
  <si>
    <t>Odontologia</t>
  </si>
  <si>
    <t>Pedagogia</t>
  </si>
  <si>
    <t>Psicologia</t>
  </si>
  <si>
    <t>Sociologia</t>
  </si>
  <si>
    <t>Teologia</t>
  </si>
  <si>
    <t>Turismo</t>
  </si>
  <si>
    <t>Curso</t>
  </si>
  <si>
    <t>Administração</t>
  </si>
  <si>
    <t>Artes Cênicas</t>
  </si>
  <si>
    <t>Ciência da Computação</t>
  </si>
  <si>
    <t>Ciências Biológicas</t>
  </si>
  <si>
    <t>Ciências Contábeis</t>
  </si>
  <si>
    <t>Ciências Econômicas</t>
  </si>
  <si>
    <t>Educação Fíica</t>
  </si>
  <si>
    <t>Engenharia da Computação</t>
  </si>
  <si>
    <t>Engenharia da Produção</t>
  </si>
  <si>
    <t>Engenharia de Produção</t>
  </si>
  <si>
    <t>Nutrição</t>
  </si>
  <si>
    <t>Sistemas de Informação</t>
  </si>
  <si>
    <t>Engenharia Química</t>
  </si>
  <si>
    <t>Física</t>
  </si>
  <si>
    <t>História</t>
  </si>
  <si>
    <t>Matemática</t>
  </si>
  <si>
    <t>Medicina Veterinária</t>
  </si>
  <si>
    <t>Música</t>
  </si>
  <si>
    <t>Química</t>
  </si>
  <si>
    <t>Relações Públicas</t>
  </si>
  <si>
    <t>Serviço Social</t>
  </si>
  <si>
    <t>Outros</t>
  </si>
  <si>
    <t>Professores</t>
  </si>
  <si>
    <t>Trabalhos</t>
  </si>
  <si>
    <t>Trabalhos / Professor</t>
  </si>
  <si>
    <t>Engenharia Elétrica</t>
  </si>
  <si>
    <t>Engenharia Mecânica</t>
  </si>
  <si>
    <t>Farmácia</t>
  </si>
  <si>
    <t>Farmácia e Bioquímica</t>
  </si>
  <si>
    <t>Curitiba</t>
  </si>
  <si>
    <t>Londrina</t>
  </si>
  <si>
    <t>São José dos Pinhais</t>
  </si>
  <si>
    <t>Toledo</t>
  </si>
  <si>
    <t>Prof.</t>
  </si>
  <si>
    <t>Trab./Prof.</t>
  </si>
  <si>
    <t>Campus</t>
  </si>
  <si>
    <t>Total</t>
  </si>
  <si>
    <t>Sobre a avaliação</t>
  </si>
  <si>
    <t>Notas</t>
  </si>
  <si>
    <t>Submissão do Plano</t>
  </si>
  <si>
    <t>Relatório Parcial</t>
  </si>
  <si>
    <t>Relatório Final</t>
  </si>
  <si>
    <t>Média</t>
  </si>
  <si>
    <t>Ex:</t>
  </si>
  <si>
    <t>Redutor</t>
  </si>
  <si>
    <t>Final</t>
  </si>
  <si>
    <t>Apresentação Oral</t>
  </si>
  <si>
    <t>Apresentação Pôster</t>
  </si>
  <si>
    <t>Notas do SEMIC</t>
  </si>
  <si>
    <t>Soma das Notas (SN)</t>
  </si>
  <si>
    <t>(SN)</t>
  </si>
  <si>
    <t>Nota Final</t>
  </si>
  <si>
    <t>Fator CN</t>
  </si>
  <si>
    <t>+0,289</t>
  </si>
  <si>
    <t>-0,729</t>
  </si>
  <si>
    <t>-1,729</t>
  </si>
  <si>
    <t>Média das notas de todos os avaliadores (fx)</t>
  </si>
  <si>
    <t>Final (com Fator CN)</t>
  </si>
  <si>
    <t>Fator de Correção da nota do avaliador</t>
  </si>
  <si>
    <t>Notas do avalidor (1)</t>
  </si>
  <si>
    <t>Notas do avalidor (2)</t>
  </si>
  <si>
    <t>Notas do avalidor (3)</t>
  </si>
  <si>
    <t>fx</t>
  </si>
  <si>
    <t>ORAL</t>
  </si>
  <si>
    <t>PÔSTER</t>
  </si>
  <si>
    <t>Ciências da Vida</t>
  </si>
  <si>
    <t>Ciências Sociais Aplicadas</t>
  </si>
  <si>
    <t>Ciências Agrárias</t>
  </si>
  <si>
    <t>1º Kit Congresso nacional</t>
  </si>
  <si>
    <t>2º Menção Honrosa</t>
  </si>
  <si>
    <t>1º Menção Honrosa</t>
  </si>
  <si>
    <t>3º Menção Honrosa</t>
  </si>
  <si>
    <t>Total de premiações:</t>
  </si>
  <si>
    <t>20</t>
  </si>
  <si>
    <t>Todas as áreas</t>
  </si>
  <si>
    <t>Tablet SAMSUNG / ASUS</t>
  </si>
  <si>
    <t>ORAL / PÔSTER</t>
  </si>
  <si>
    <t>2 (valor médio R$ 800,00) estudante</t>
  </si>
  <si>
    <t>1 (valor médio R$ 8 mil) professor e estudante</t>
  </si>
  <si>
    <t>5 (valor médio R$ 8 mil)  professor e estudante</t>
  </si>
  <si>
    <t>Projeto</t>
  </si>
  <si>
    <r>
      <t xml:space="preserve">Concurso "Eu </t>
    </r>
    <r>
      <rPr>
        <b/>
        <strike/>
        <sz val="20"/>
        <color rgb="FFFF0000"/>
        <rFont val="Calibri"/>
        <family val="2"/>
        <scheme val="minor"/>
      </rPr>
      <t>não</t>
    </r>
    <r>
      <rPr>
        <b/>
        <sz val="20"/>
        <color theme="1"/>
        <rFont val="Calibri"/>
        <family val="2"/>
        <scheme val="minor"/>
      </rPr>
      <t xml:space="preserve"> concordo com o Papa"</t>
    </r>
  </si>
  <si>
    <t>1º R$ 1.500,00</t>
  </si>
  <si>
    <t>2º R$ 1.000,00</t>
  </si>
  <si>
    <t>3º R$ 500,00</t>
  </si>
  <si>
    <t>3 (valor R$ 3.000,00) trabalho</t>
  </si>
  <si>
    <t>1</t>
  </si>
  <si>
    <t>3</t>
  </si>
  <si>
    <t>PIBIC Internacional</t>
  </si>
  <si>
    <t>1º Kit Congresso internacional</t>
  </si>
  <si>
    <t>Premiação PIBIC</t>
  </si>
  <si>
    <t>Premiação PIBITI</t>
  </si>
  <si>
    <t>Premiação PIBIC_EM (Jr)</t>
  </si>
  <si>
    <t>Premiação Jovens Ideias</t>
  </si>
  <si>
    <t>Premiação Pesquisar é Evoluir</t>
  </si>
  <si>
    <t>Total de Menção Honrosa:</t>
  </si>
  <si>
    <t>Ciências Humanas, Linguística, Letras e Artes</t>
  </si>
  <si>
    <t>Ciências Exatas e Engenharias</t>
  </si>
  <si>
    <t>1 (valor médio R$ 20.000,00) estudante / orientador</t>
  </si>
  <si>
    <t>1 (valor médio R$ 1.000,00) estudante</t>
  </si>
  <si>
    <t>Premiação Pesquisar é Evoluir Júnior</t>
  </si>
  <si>
    <t>1º Vale livros (R$ 100,00)</t>
  </si>
  <si>
    <t>1 (valor médio R$ 100,00) estudante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</si>
</sst>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trike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0" fillId="0" borderId="10" xfId="0" applyBorder="1"/>
    <xf numFmtId="43" fontId="0" fillId="0" borderId="10" xfId="1" applyFont="1" applyBorder="1"/>
    <xf numFmtId="0" fontId="16" fillId="0" borderId="10" xfId="0" applyFont="1" applyBorder="1"/>
    <xf numFmtId="43" fontId="16" fillId="0" borderId="10" xfId="0" applyNumberFormat="1" applyFont="1" applyBorder="1"/>
    <xf numFmtId="0" fontId="16" fillId="0" borderId="0" xfId="0" applyFont="1" applyAlignment="1">
      <alignment wrapText="1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20" fillId="0" borderId="0" xfId="0" applyFont="1"/>
    <xf numFmtId="0" fontId="21" fillId="0" borderId="0" xfId="0" applyFont="1"/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43" fontId="20" fillId="0" borderId="10" xfId="1" applyFont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1" fillId="0" borderId="0" xfId="0" applyFont="1" applyAlignment="1">
      <alignment horizontal="center"/>
    </xf>
    <xf numFmtId="43" fontId="21" fillId="0" borderId="0" xfId="0" applyNumberFormat="1" applyFont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vertical="top"/>
    </xf>
    <xf numFmtId="165" fontId="0" fillId="0" borderId="10" xfId="1" applyNumberFormat="1" applyFont="1" applyBorder="1" applyAlignment="1">
      <alignment horizontal="center"/>
    </xf>
    <xf numFmtId="165" fontId="23" fillId="0" borderId="0" xfId="1" applyNumberFormat="1" applyFont="1" applyAlignment="1">
      <alignment vertical="top"/>
    </xf>
    <xf numFmtId="165" fontId="0" fillId="0" borderId="10" xfId="1" applyNumberFormat="1" applyFont="1" applyBorder="1"/>
    <xf numFmtId="0" fontId="0" fillId="0" borderId="0" xfId="0" applyAlignment="1">
      <alignment horizontal="center"/>
    </xf>
    <xf numFmtId="165" fontId="19" fillId="0" borderId="10" xfId="1" applyNumberFormat="1" applyFont="1" applyBorder="1" applyAlignment="1">
      <alignment horizontal="center"/>
    </xf>
    <xf numFmtId="0" fontId="24" fillId="0" borderId="0" xfId="0" applyFont="1"/>
    <xf numFmtId="164" fontId="22" fillId="0" borderId="10" xfId="1" quotePrefix="1" applyNumberFormat="1" applyFont="1" applyBorder="1" applyAlignment="1">
      <alignment horizontal="center"/>
    </xf>
    <xf numFmtId="164" fontId="25" fillId="0" borderId="10" xfId="1" quotePrefix="1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8" fillId="0" borderId="10" xfId="0" quotePrefix="1" applyFont="1" applyBorder="1"/>
    <xf numFmtId="165" fontId="28" fillId="0" borderId="10" xfId="1" applyNumberFormat="1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29" fillId="0" borderId="10" xfId="0" applyFont="1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right"/>
    </xf>
    <xf numFmtId="0" fontId="16" fillId="0" borderId="14" xfId="0" applyFont="1" applyBorder="1"/>
    <xf numFmtId="0" fontId="16" fillId="0" borderId="16" xfId="0" applyFont="1" applyBorder="1"/>
    <xf numFmtId="0" fontId="16" fillId="0" borderId="18" xfId="0" applyFont="1" applyBorder="1"/>
    <xf numFmtId="0" fontId="28" fillId="0" borderId="11" xfId="0" applyFont="1" applyBorder="1"/>
    <xf numFmtId="0" fontId="30" fillId="0" borderId="0" xfId="0" applyFont="1" applyBorder="1"/>
    <xf numFmtId="0" fontId="30" fillId="0" borderId="20" xfId="0" applyFont="1" applyBorder="1"/>
    <xf numFmtId="0" fontId="30" fillId="0" borderId="17" xfId="0" applyFont="1" applyBorder="1"/>
    <xf numFmtId="0" fontId="30" fillId="0" borderId="15" xfId="0" applyFont="1" applyBorder="1"/>
    <xf numFmtId="0" fontId="30" fillId="0" borderId="19" xfId="0" applyFont="1" applyBorder="1"/>
    <xf numFmtId="0" fontId="16" fillId="0" borderId="0" xfId="0" applyFont="1" applyFill="1" applyBorder="1"/>
    <xf numFmtId="0" fontId="16" fillId="0" borderId="0" xfId="0" quotePrefix="1" applyFont="1" applyFill="1" applyBorder="1"/>
    <xf numFmtId="0" fontId="28" fillId="0" borderId="15" xfId="0" applyFont="1" applyBorder="1"/>
    <xf numFmtId="0" fontId="28" fillId="0" borderId="20" xfId="0" applyFont="1" applyBorder="1"/>
    <xf numFmtId="8" fontId="28" fillId="0" borderId="15" xfId="0" applyNumberFormat="1" applyFont="1" applyBorder="1" applyAlignment="1">
      <alignment horizontal="left"/>
    </xf>
    <xf numFmtId="8" fontId="28" fillId="0" borderId="17" xfId="0" applyNumberFormat="1" applyFont="1" applyBorder="1" applyAlignment="1">
      <alignment horizontal="left"/>
    </xf>
    <xf numFmtId="8" fontId="28" fillId="0" borderId="20" xfId="0" applyNumberFormat="1" applyFont="1" applyBorder="1" applyAlignment="1">
      <alignment horizontal="left"/>
    </xf>
    <xf numFmtId="0" fontId="0" fillId="0" borderId="11" xfId="0" quotePrefix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4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showGridLines="0" topLeftCell="A22" workbookViewId="0">
      <selection activeCell="L43" sqref="L43"/>
    </sheetView>
  </sheetViews>
  <sheetFormatPr defaultRowHeight="15" x14ac:dyDescent="0.25"/>
  <cols>
    <col min="2" max="2" width="41.28515625" customWidth="1"/>
    <col min="3" max="3" width="13" customWidth="1"/>
    <col min="4" max="4" width="13.85546875" customWidth="1"/>
    <col min="5" max="5" width="13" customWidth="1"/>
  </cols>
  <sheetData>
    <row r="1" spans="2:5" ht="30" x14ac:dyDescent="0.25">
      <c r="B1" s="1" t="s">
        <v>25</v>
      </c>
      <c r="C1" s="1" t="s">
        <v>49</v>
      </c>
      <c r="D1" s="1" t="s">
        <v>48</v>
      </c>
      <c r="E1" s="6" t="s">
        <v>50</v>
      </c>
    </row>
    <row r="2" spans="2:5" x14ac:dyDescent="0.25">
      <c r="B2" s="2" t="s">
        <v>18</v>
      </c>
      <c r="C2" s="2">
        <v>146</v>
      </c>
      <c r="D2" s="2">
        <v>59</v>
      </c>
      <c r="E2" s="3">
        <f t="shared" ref="E2:E33" si="0">C2/D2</f>
        <v>2.4745762711864407</v>
      </c>
    </row>
    <row r="3" spans="2:5" x14ac:dyDescent="0.25">
      <c r="B3" s="2" t="s">
        <v>5</v>
      </c>
      <c r="C3" s="2">
        <v>143</v>
      </c>
      <c r="D3" s="2">
        <v>61</v>
      </c>
      <c r="E3" s="3">
        <f t="shared" si="0"/>
        <v>2.3442622950819674</v>
      </c>
    </row>
    <row r="4" spans="2:5" x14ac:dyDescent="0.25">
      <c r="B4" s="2" t="s">
        <v>42</v>
      </c>
      <c r="C4" s="2">
        <v>89</v>
      </c>
      <c r="D4" s="2">
        <v>38</v>
      </c>
      <c r="E4" s="3">
        <f t="shared" si="0"/>
        <v>2.3421052631578947</v>
      </c>
    </row>
    <row r="5" spans="2:5" x14ac:dyDescent="0.25">
      <c r="B5" s="2" t="s">
        <v>23</v>
      </c>
      <c r="C5" s="2">
        <v>56</v>
      </c>
      <c r="D5" s="2">
        <v>20</v>
      </c>
      <c r="E5" s="3">
        <f t="shared" si="0"/>
        <v>2.8</v>
      </c>
    </row>
    <row r="6" spans="2:5" x14ac:dyDescent="0.25">
      <c r="B6" s="2" t="s">
        <v>19</v>
      </c>
      <c r="C6" s="2">
        <v>48</v>
      </c>
      <c r="D6" s="2">
        <v>31</v>
      </c>
      <c r="E6" s="3">
        <f t="shared" si="0"/>
        <v>1.5483870967741935</v>
      </c>
    </row>
    <row r="7" spans="2:5" x14ac:dyDescent="0.25">
      <c r="B7" s="2" t="s">
        <v>13</v>
      </c>
      <c r="C7" s="2">
        <v>47</v>
      </c>
      <c r="D7" s="2">
        <v>22</v>
      </c>
      <c r="E7" s="3">
        <f t="shared" si="0"/>
        <v>2.1363636363636362</v>
      </c>
    </row>
    <row r="8" spans="2:5" x14ac:dyDescent="0.25">
      <c r="B8" s="2" t="s">
        <v>0</v>
      </c>
      <c r="C8" s="2">
        <v>43</v>
      </c>
      <c r="D8" s="2">
        <v>12</v>
      </c>
      <c r="E8" s="3">
        <f t="shared" si="0"/>
        <v>3.5833333333333335</v>
      </c>
    </row>
    <row r="9" spans="2:5" x14ac:dyDescent="0.25">
      <c r="B9" s="2" t="s">
        <v>47</v>
      </c>
      <c r="C9" s="2">
        <v>43</v>
      </c>
      <c r="D9" s="2">
        <v>39</v>
      </c>
      <c r="E9" s="3">
        <f t="shared" si="0"/>
        <v>1.1025641025641026</v>
      </c>
    </row>
    <row r="10" spans="2:5" x14ac:dyDescent="0.25">
      <c r="B10" s="2" t="s">
        <v>20</v>
      </c>
      <c r="C10" s="2">
        <v>41</v>
      </c>
      <c r="D10" s="2">
        <v>20</v>
      </c>
      <c r="E10" s="3">
        <f t="shared" si="0"/>
        <v>2.0499999999999998</v>
      </c>
    </row>
    <row r="11" spans="2:5" x14ac:dyDescent="0.25">
      <c r="B11" s="2" t="s">
        <v>1</v>
      </c>
      <c r="C11" s="2">
        <v>36</v>
      </c>
      <c r="D11" s="2">
        <v>18</v>
      </c>
      <c r="E11" s="3">
        <f t="shared" si="0"/>
        <v>2</v>
      </c>
    </row>
    <row r="12" spans="2:5" x14ac:dyDescent="0.25">
      <c r="B12" s="2" t="s">
        <v>8</v>
      </c>
      <c r="C12" s="2">
        <v>36</v>
      </c>
      <c r="D12" s="2">
        <v>14</v>
      </c>
      <c r="E12" s="3">
        <f t="shared" si="0"/>
        <v>2.5714285714285716</v>
      </c>
    </row>
    <row r="13" spans="2:5" x14ac:dyDescent="0.25">
      <c r="B13" s="2" t="s">
        <v>36</v>
      </c>
      <c r="C13" s="2">
        <v>35</v>
      </c>
      <c r="D13" s="2">
        <v>10</v>
      </c>
      <c r="E13" s="3">
        <f t="shared" si="0"/>
        <v>3.5</v>
      </c>
    </row>
    <row r="14" spans="2:5" x14ac:dyDescent="0.25">
      <c r="B14" s="2" t="s">
        <v>32</v>
      </c>
      <c r="C14" s="2">
        <v>34</v>
      </c>
      <c r="D14" s="2">
        <v>16</v>
      </c>
      <c r="E14" s="3">
        <f t="shared" si="0"/>
        <v>2.125</v>
      </c>
    </row>
    <row r="15" spans="2:5" x14ac:dyDescent="0.25">
      <c r="B15" s="2" t="s">
        <v>12</v>
      </c>
      <c r="C15" s="2">
        <v>27</v>
      </c>
      <c r="D15" s="2">
        <v>9</v>
      </c>
      <c r="E15" s="3">
        <f t="shared" si="0"/>
        <v>3</v>
      </c>
    </row>
    <row r="16" spans="2:5" x14ac:dyDescent="0.25">
      <c r="B16" s="2" t="s">
        <v>52</v>
      </c>
      <c r="C16" s="2">
        <v>26</v>
      </c>
      <c r="D16" s="2">
        <v>12</v>
      </c>
      <c r="E16" s="3">
        <f t="shared" si="0"/>
        <v>2.1666666666666665</v>
      </c>
    </row>
    <row r="17" spans="2:5" x14ac:dyDescent="0.25">
      <c r="B17" s="2" t="s">
        <v>21</v>
      </c>
      <c r="C17" s="2">
        <v>26</v>
      </c>
      <c r="D17" s="2">
        <v>12</v>
      </c>
      <c r="E17" s="3">
        <f t="shared" si="0"/>
        <v>2.1666666666666665</v>
      </c>
    </row>
    <row r="18" spans="2:5" x14ac:dyDescent="0.25">
      <c r="B18" s="2" t="s">
        <v>26</v>
      </c>
      <c r="C18" s="2">
        <v>25</v>
      </c>
      <c r="D18" s="2">
        <v>15</v>
      </c>
      <c r="E18" s="3">
        <f t="shared" si="0"/>
        <v>1.6666666666666667</v>
      </c>
    </row>
    <row r="19" spans="2:5" x14ac:dyDescent="0.25">
      <c r="B19" s="2" t="s">
        <v>2</v>
      </c>
      <c r="C19" s="2">
        <v>22</v>
      </c>
      <c r="D19" s="2">
        <v>8</v>
      </c>
      <c r="E19" s="3">
        <f t="shared" si="0"/>
        <v>2.75</v>
      </c>
    </row>
    <row r="20" spans="2:5" x14ac:dyDescent="0.25">
      <c r="B20" s="2" t="s">
        <v>9</v>
      </c>
      <c r="C20" s="2">
        <v>21</v>
      </c>
      <c r="D20" s="2">
        <v>8</v>
      </c>
      <c r="E20" s="3">
        <f t="shared" si="0"/>
        <v>2.625</v>
      </c>
    </row>
    <row r="21" spans="2:5" x14ac:dyDescent="0.25">
      <c r="B21" s="2" t="s">
        <v>40</v>
      </c>
      <c r="C21" s="2">
        <v>18</v>
      </c>
      <c r="D21" s="2">
        <v>5</v>
      </c>
      <c r="E21" s="3">
        <f t="shared" si="0"/>
        <v>3.6</v>
      </c>
    </row>
    <row r="22" spans="2:5" x14ac:dyDescent="0.25">
      <c r="B22" s="2" t="s">
        <v>16</v>
      </c>
      <c r="C22" s="2">
        <v>18</v>
      </c>
      <c r="D22" s="2">
        <v>11</v>
      </c>
      <c r="E22" s="3">
        <f t="shared" si="0"/>
        <v>1.6363636363636365</v>
      </c>
    </row>
    <row r="23" spans="2:5" x14ac:dyDescent="0.25">
      <c r="B23" s="2" t="s">
        <v>11</v>
      </c>
      <c r="C23" s="2">
        <v>17</v>
      </c>
      <c r="D23" s="2">
        <v>5</v>
      </c>
      <c r="E23" s="3">
        <f t="shared" si="0"/>
        <v>3.4</v>
      </c>
    </row>
    <row r="24" spans="2:5" x14ac:dyDescent="0.25">
      <c r="B24" s="2" t="s">
        <v>29</v>
      </c>
      <c r="C24" s="2">
        <v>16</v>
      </c>
      <c r="D24" s="2">
        <v>8</v>
      </c>
      <c r="E24" s="3">
        <f t="shared" si="0"/>
        <v>2</v>
      </c>
    </row>
    <row r="25" spans="2:5" x14ac:dyDescent="0.25">
      <c r="B25" s="2" t="s">
        <v>35</v>
      </c>
      <c r="C25" s="2">
        <v>16</v>
      </c>
      <c r="D25" s="2">
        <v>7</v>
      </c>
      <c r="E25" s="3">
        <f t="shared" si="0"/>
        <v>2.2857142857142856</v>
      </c>
    </row>
    <row r="26" spans="2:5" x14ac:dyDescent="0.25">
      <c r="B26" s="2" t="s">
        <v>33</v>
      </c>
      <c r="C26" s="2">
        <v>15</v>
      </c>
      <c r="D26" s="2">
        <v>5</v>
      </c>
      <c r="E26" s="3">
        <f t="shared" si="0"/>
        <v>3</v>
      </c>
    </row>
    <row r="27" spans="2:5" x14ac:dyDescent="0.25">
      <c r="B27" s="2" t="s">
        <v>54</v>
      </c>
      <c r="C27" s="2">
        <v>15</v>
      </c>
      <c r="D27" s="2">
        <v>10</v>
      </c>
      <c r="E27" s="3">
        <f t="shared" si="0"/>
        <v>1.5</v>
      </c>
    </row>
    <row r="28" spans="2:5" x14ac:dyDescent="0.25">
      <c r="B28" s="2" t="s">
        <v>3</v>
      </c>
      <c r="C28" s="2">
        <v>14</v>
      </c>
      <c r="D28" s="2">
        <v>3</v>
      </c>
      <c r="E28" s="3">
        <f t="shared" si="0"/>
        <v>4.666666666666667</v>
      </c>
    </row>
    <row r="29" spans="2:5" x14ac:dyDescent="0.25">
      <c r="B29" s="2" t="s">
        <v>4</v>
      </c>
      <c r="C29" s="2">
        <v>12</v>
      </c>
      <c r="D29" s="2">
        <v>9</v>
      </c>
      <c r="E29" s="3">
        <f t="shared" si="0"/>
        <v>1.3333333333333333</v>
      </c>
    </row>
    <row r="30" spans="2:5" x14ac:dyDescent="0.25">
      <c r="B30" s="2" t="s">
        <v>28</v>
      </c>
      <c r="C30" s="2">
        <v>11</v>
      </c>
      <c r="D30" s="2">
        <v>5</v>
      </c>
      <c r="E30" s="3">
        <f t="shared" si="0"/>
        <v>2.2000000000000002</v>
      </c>
    </row>
    <row r="31" spans="2:5" x14ac:dyDescent="0.25">
      <c r="B31" s="2" t="s">
        <v>30</v>
      </c>
      <c r="C31" s="2">
        <v>11</v>
      </c>
      <c r="D31" s="2">
        <v>5</v>
      </c>
      <c r="E31" s="3">
        <f t="shared" si="0"/>
        <v>2.2000000000000002</v>
      </c>
    </row>
    <row r="32" spans="2:5" x14ac:dyDescent="0.25">
      <c r="B32" s="2" t="s">
        <v>34</v>
      </c>
      <c r="C32" s="2">
        <v>11</v>
      </c>
      <c r="D32" s="2">
        <v>5</v>
      </c>
      <c r="E32" s="3">
        <f t="shared" si="0"/>
        <v>2.2000000000000002</v>
      </c>
    </row>
    <row r="33" spans="2:5" x14ac:dyDescent="0.25">
      <c r="B33" s="2" t="s">
        <v>53</v>
      </c>
      <c r="C33" s="2">
        <v>10</v>
      </c>
      <c r="D33" s="2">
        <v>4</v>
      </c>
      <c r="E33" s="3">
        <f t="shared" si="0"/>
        <v>2.5</v>
      </c>
    </row>
    <row r="34" spans="2:5" x14ac:dyDescent="0.25">
      <c r="B34" s="2" t="s">
        <v>44</v>
      </c>
      <c r="C34" s="2">
        <v>10</v>
      </c>
      <c r="D34" s="2">
        <v>4</v>
      </c>
      <c r="E34" s="3">
        <f t="shared" ref="E34:E52" si="1">C34/D34</f>
        <v>2.5</v>
      </c>
    </row>
    <row r="35" spans="2:5" x14ac:dyDescent="0.25">
      <c r="B35" s="2" t="s">
        <v>10</v>
      </c>
      <c r="C35" s="2">
        <v>9</v>
      </c>
      <c r="D35" s="2">
        <v>5</v>
      </c>
      <c r="E35" s="3">
        <f t="shared" si="1"/>
        <v>1.8</v>
      </c>
    </row>
    <row r="36" spans="2:5" x14ac:dyDescent="0.25">
      <c r="B36" s="2" t="s">
        <v>15</v>
      </c>
      <c r="C36" s="2">
        <v>9</v>
      </c>
      <c r="D36" s="2">
        <v>5</v>
      </c>
      <c r="E36" s="3">
        <f t="shared" si="1"/>
        <v>1.8</v>
      </c>
    </row>
    <row r="37" spans="2:5" x14ac:dyDescent="0.25">
      <c r="B37" s="2" t="s">
        <v>7</v>
      </c>
      <c r="C37" s="2">
        <v>7</v>
      </c>
      <c r="D37" s="2">
        <v>4</v>
      </c>
      <c r="E37" s="3">
        <f t="shared" si="1"/>
        <v>1.75</v>
      </c>
    </row>
    <row r="38" spans="2:5" x14ac:dyDescent="0.25">
      <c r="B38" s="2" t="s">
        <v>38</v>
      </c>
      <c r="C38" s="2">
        <v>7</v>
      </c>
      <c r="D38" s="2">
        <v>3</v>
      </c>
      <c r="E38" s="3">
        <f t="shared" si="1"/>
        <v>2.3333333333333335</v>
      </c>
    </row>
    <row r="39" spans="2:5" x14ac:dyDescent="0.25">
      <c r="B39" s="2" t="s">
        <v>14</v>
      </c>
      <c r="C39" s="2">
        <v>7</v>
      </c>
      <c r="D39" s="2">
        <v>5</v>
      </c>
      <c r="E39" s="3">
        <f t="shared" si="1"/>
        <v>1.4</v>
      </c>
    </row>
    <row r="40" spans="2:5" x14ac:dyDescent="0.25">
      <c r="B40" s="2" t="s">
        <v>37</v>
      </c>
      <c r="C40" s="2">
        <v>7</v>
      </c>
      <c r="D40" s="2">
        <v>4</v>
      </c>
      <c r="E40" s="3">
        <f t="shared" si="1"/>
        <v>1.75</v>
      </c>
    </row>
    <row r="41" spans="2:5" x14ac:dyDescent="0.25">
      <c r="B41" s="2" t="s">
        <v>22</v>
      </c>
      <c r="C41" s="2">
        <v>7</v>
      </c>
      <c r="D41" s="2">
        <v>2</v>
      </c>
      <c r="E41" s="3">
        <f t="shared" si="1"/>
        <v>3.5</v>
      </c>
    </row>
    <row r="42" spans="2:5" x14ac:dyDescent="0.25">
      <c r="B42" s="2" t="s">
        <v>51</v>
      </c>
      <c r="C42" s="2">
        <v>6</v>
      </c>
      <c r="D42" s="2">
        <v>3</v>
      </c>
      <c r="E42" s="3">
        <f t="shared" si="1"/>
        <v>2</v>
      </c>
    </row>
    <row r="43" spans="2:5" x14ac:dyDescent="0.25">
      <c r="B43" s="2" t="s">
        <v>41</v>
      </c>
      <c r="C43" s="2">
        <v>6</v>
      </c>
      <c r="D43" s="2">
        <v>3</v>
      </c>
      <c r="E43" s="3">
        <f t="shared" si="1"/>
        <v>2</v>
      </c>
    </row>
    <row r="44" spans="2:5" x14ac:dyDescent="0.25">
      <c r="B44" s="2" t="s">
        <v>24</v>
      </c>
      <c r="C44" s="2">
        <v>5</v>
      </c>
      <c r="D44" s="2">
        <v>2</v>
      </c>
      <c r="E44" s="3">
        <f t="shared" si="1"/>
        <v>2.5</v>
      </c>
    </row>
    <row r="45" spans="2:5" x14ac:dyDescent="0.25">
      <c r="B45" s="2" t="s">
        <v>46</v>
      </c>
      <c r="C45" s="2">
        <v>4</v>
      </c>
      <c r="D45" s="2">
        <v>2</v>
      </c>
      <c r="E45" s="3">
        <f t="shared" si="1"/>
        <v>2</v>
      </c>
    </row>
    <row r="46" spans="2:5" x14ac:dyDescent="0.25">
      <c r="B46" s="2" t="s">
        <v>27</v>
      </c>
      <c r="C46" s="2">
        <v>3</v>
      </c>
      <c r="D46" s="2">
        <v>2</v>
      </c>
      <c r="E46" s="3">
        <f t="shared" si="1"/>
        <v>1.5</v>
      </c>
    </row>
    <row r="47" spans="2:5" x14ac:dyDescent="0.25">
      <c r="B47" s="2" t="s">
        <v>17</v>
      </c>
      <c r="C47" s="2">
        <v>3</v>
      </c>
      <c r="D47" s="2">
        <v>2</v>
      </c>
      <c r="E47" s="3">
        <f t="shared" si="1"/>
        <v>1.5</v>
      </c>
    </row>
    <row r="48" spans="2:5" x14ac:dyDescent="0.25">
      <c r="B48" s="2" t="s">
        <v>45</v>
      </c>
      <c r="C48" s="2">
        <v>3</v>
      </c>
      <c r="D48" s="2">
        <v>1</v>
      </c>
      <c r="E48" s="3">
        <f t="shared" si="1"/>
        <v>3</v>
      </c>
    </row>
    <row r="49" spans="2:5" x14ac:dyDescent="0.25">
      <c r="B49" s="2" t="s">
        <v>6</v>
      </c>
      <c r="C49" s="2">
        <v>2</v>
      </c>
      <c r="D49" s="2">
        <v>1</v>
      </c>
      <c r="E49" s="3">
        <f t="shared" si="1"/>
        <v>2</v>
      </c>
    </row>
    <row r="50" spans="2:5" x14ac:dyDescent="0.25">
      <c r="B50" s="2" t="s">
        <v>39</v>
      </c>
      <c r="C50" s="2">
        <v>2</v>
      </c>
      <c r="D50" s="2">
        <v>1</v>
      </c>
      <c r="E50" s="3">
        <f t="shared" si="1"/>
        <v>2</v>
      </c>
    </row>
    <row r="51" spans="2:5" x14ac:dyDescent="0.25">
      <c r="B51" s="2" t="s">
        <v>31</v>
      </c>
      <c r="C51" s="2">
        <v>1</v>
      </c>
      <c r="D51" s="2">
        <v>1</v>
      </c>
      <c r="E51" s="3">
        <f t="shared" si="1"/>
        <v>1</v>
      </c>
    </row>
    <row r="52" spans="2:5" x14ac:dyDescent="0.25">
      <c r="B52" s="2" t="s">
        <v>43</v>
      </c>
      <c r="C52" s="2">
        <v>1</v>
      </c>
      <c r="D52" s="2">
        <v>1</v>
      </c>
      <c r="E52" s="3">
        <f t="shared" si="1"/>
        <v>1</v>
      </c>
    </row>
    <row r="53" spans="2:5" x14ac:dyDescent="0.25">
      <c r="C53" s="4">
        <f>SUM(C2:C52)</f>
        <v>1227</v>
      </c>
      <c r="D53" s="4">
        <f>SUM(D2:D52)</f>
        <v>557</v>
      </c>
      <c r="E53" s="5">
        <f>AVERAGE(E2:E52)</f>
        <v>2.2511457220647331</v>
      </c>
    </row>
  </sheetData>
  <sortState ref="B1:E52">
    <sortCondition descending="1" ref="C1:C52"/>
  </sortState>
  <conditionalFormatting sqref="E2:E5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52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52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workbookViewId="0">
      <selection activeCell="D10" sqref="D10"/>
    </sheetView>
  </sheetViews>
  <sheetFormatPr defaultRowHeight="18.75" x14ac:dyDescent="0.3"/>
  <cols>
    <col min="1" max="1" width="9.140625" style="10"/>
    <col min="2" max="2" width="32.85546875" style="10" customWidth="1"/>
    <col min="3" max="3" width="16.140625" style="10" customWidth="1"/>
    <col min="4" max="4" width="14.140625" style="10" customWidth="1"/>
    <col min="5" max="5" width="13.7109375" style="10" customWidth="1"/>
    <col min="6" max="16384" width="9.140625" style="10"/>
  </cols>
  <sheetData>
    <row r="2" spans="2:5" x14ac:dyDescent="0.3">
      <c r="B2" s="11" t="s">
        <v>61</v>
      </c>
      <c r="C2" s="11" t="s">
        <v>49</v>
      </c>
      <c r="D2" s="11" t="s">
        <v>59</v>
      </c>
      <c r="E2" s="11" t="s">
        <v>60</v>
      </c>
    </row>
    <row r="3" spans="2:5" x14ac:dyDescent="0.3">
      <c r="B3" s="12" t="s">
        <v>55</v>
      </c>
      <c r="C3" s="13">
        <v>974</v>
      </c>
      <c r="D3" s="13">
        <v>466</v>
      </c>
      <c r="E3" s="14">
        <f>C3/D3</f>
        <v>2.0901287553648067</v>
      </c>
    </row>
    <row r="4" spans="2:5" x14ac:dyDescent="0.3">
      <c r="B4" s="12" t="s">
        <v>56</v>
      </c>
      <c r="C4" s="13">
        <v>114</v>
      </c>
      <c r="D4" s="13">
        <v>40</v>
      </c>
      <c r="E4" s="14">
        <f>C4/D4</f>
        <v>2.85</v>
      </c>
    </row>
    <row r="5" spans="2:5" x14ac:dyDescent="0.3">
      <c r="B5" s="12" t="s">
        <v>57</v>
      </c>
      <c r="C5" s="13">
        <v>24</v>
      </c>
      <c r="D5" s="13">
        <v>5</v>
      </c>
      <c r="E5" s="14">
        <f>C5/D5</f>
        <v>4.8</v>
      </c>
    </row>
    <row r="6" spans="2:5" x14ac:dyDescent="0.3">
      <c r="B6" s="12" t="s">
        <v>58</v>
      </c>
      <c r="C6" s="13">
        <v>115</v>
      </c>
      <c r="D6" s="13">
        <v>46</v>
      </c>
      <c r="E6" s="14">
        <f>C6/D6</f>
        <v>2.5</v>
      </c>
    </row>
    <row r="7" spans="2:5" x14ac:dyDescent="0.3">
      <c r="B7" s="15" t="s">
        <v>62</v>
      </c>
      <c r="C7" s="16">
        <f>SUM(C3:C6)</f>
        <v>1227</v>
      </c>
      <c r="D7" s="16">
        <f>SUM(D3:D6)</f>
        <v>557</v>
      </c>
      <c r="E7" s="17">
        <f>AVERAGE(E3:E6)</f>
        <v>3.0600321888412019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3"/>
  <sheetViews>
    <sheetView showGridLines="0" topLeftCell="A4" workbookViewId="0">
      <selection activeCell="K21" sqref="K21"/>
    </sheetView>
  </sheetViews>
  <sheetFormatPr defaultRowHeight="15" x14ac:dyDescent="0.25"/>
  <cols>
    <col min="2" max="2" width="27.28515625" customWidth="1"/>
    <col min="3" max="3" width="12.5703125" customWidth="1"/>
    <col min="4" max="4" width="11.140625" customWidth="1"/>
    <col min="5" max="5" width="11.85546875" customWidth="1"/>
    <col min="6" max="6" width="11.140625" customWidth="1"/>
    <col min="7" max="7" width="10.5703125" style="23" customWidth="1"/>
  </cols>
  <sheetData>
    <row r="4" spans="2:7" x14ac:dyDescent="0.25">
      <c r="B4" t="s">
        <v>63</v>
      </c>
    </row>
    <row r="7" spans="2:7" ht="30" x14ac:dyDescent="0.25">
      <c r="B7" s="1" t="s">
        <v>64</v>
      </c>
      <c r="C7" s="1" t="s">
        <v>70</v>
      </c>
      <c r="D7" s="1" t="s">
        <v>69</v>
      </c>
      <c r="E7" s="32" t="s">
        <v>83</v>
      </c>
    </row>
    <row r="8" spans="2:7" x14ac:dyDescent="0.25">
      <c r="B8" s="2" t="s">
        <v>65</v>
      </c>
      <c r="C8" s="18">
        <v>0.7</v>
      </c>
      <c r="D8" s="20">
        <v>80</v>
      </c>
      <c r="E8" s="20">
        <f>D8*0.3</f>
        <v>24</v>
      </c>
    </row>
    <row r="9" spans="2:7" x14ac:dyDescent="0.25">
      <c r="B9" s="2" t="s">
        <v>66</v>
      </c>
      <c r="C9" s="18">
        <v>0.5</v>
      </c>
      <c r="D9" s="20">
        <v>75</v>
      </c>
      <c r="E9" s="20">
        <f>D9*0.5</f>
        <v>37.5</v>
      </c>
    </row>
    <row r="10" spans="2:7" x14ac:dyDescent="0.25">
      <c r="B10" s="2" t="s">
        <v>67</v>
      </c>
      <c r="C10" s="18">
        <v>0</v>
      </c>
      <c r="D10" s="20">
        <v>80</v>
      </c>
      <c r="E10" s="31">
        <f>D10*1</f>
        <v>80</v>
      </c>
    </row>
    <row r="11" spans="2:7" ht="30" customHeight="1" x14ac:dyDescent="0.25">
      <c r="B11" s="19"/>
      <c r="C11" s="54" t="s">
        <v>75</v>
      </c>
      <c r="D11" s="54"/>
      <c r="E11" s="21">
        <f>SUM(E8:E10)</f>
        <v>141.5</v>
      </c>
    </row>
    <row r="12" spans="2:7" ht="4.5" customHeight="1" x14ac:dyDescent="0.25"/>
    <row r="13" spans="2:7" x14ac:dyDescent="0.25">
      <c r="B13" s="1" t="s">
        <v>74</v>
      </c>
      <c r="C13" s="1" t="s">
        <v>70</v>
      </c>
      <c r="D13" s="1" t="s">
        <v>69</v>
      </c>
      <c r="E13" s="1" t="s">
        <v>71</v>
      </c>
      <c r="F13" s="1" t="s">
        <v>76</v>
      </c>
      <c r="G13" s="8" t="s">
        <v>77</v>
      </c>
    </row>
    <row r="14" spans="2:7" ht="15.75" x14ac:dyDescent="0.25">
      <c r="B14" s="2" t="s">
        <v>72</v>
      </c>
      <c r="C14" s="18">
        <v>0</v>
      </c>
      <c r="D14" s="22">
        <v>95</v>
      </c>
      <c r="E14" s="22">
        <f>D14</f>
        <v>95</v>
      </c>
      <c r="F14" s="30">
        <v>141.5</v>
      </c>
      <c r="G14" s="24">
        <f>(E14+E11)</f>
        <v>236.5</v>
      </c>
    </row>
    <row r="15" spans="2:7" ht="15.75" x14ac:dyDescent="0.25">
      <c r="B15" s="2" t="s">
        <v>73</v>
      </c>
      <c r="C15" s="18">
        <v>0</v>
      </c>
      <c r="D15" s="22">
        <v>85</v>
      </c>
      <c r="E15" s="22">
        <f>D15</f>
        <v>85</v>
      </c>
      <c r="F15" s="30">
        <v>141.5</v>
      </c>
      <c r="G15" s="24">
        <f>(E15+E11)</f>
        <v>226.5</v>
      </c>
    </row>
    <row r="17" spans="2:6" ht="26.25" x14ac:dyDescent="0.4">
      <c r="B17" s="25" t="s">
        <v>84</v>
      </c>
    </row>
    <row r="18" spans="2:6" ht="4.5" customHeight="1" x14ac:dyDescent="0.25">
      <c r="B18" s="9"/>
    </row>
    <row r="19" spans="2:6" ht="21" x14ac:dyDescent="0.35">
      <c r="B19" s="2" t="s">
        <v>82</v>
      </c>
      <c r="C19" s="2"/>
      <c r="D19" s="29">
        <v>7.8529999999999998</v>
      </c>
    </row>
    <row r="20" spans="2:6" x14ac:dyDescent="0.25">
      <c r="B20" s="33"/>
      <c r="C20" s="34"/>
      <c r="D20" s="35" t="s">
        <v>68</v>
      </c>
      <c r="E20" s="7" t="s">
        <v>88</v>
      </c>
      <c r="F20" s="7" t="s">
        <v>78</v>
      </c>
    </row>
    <row r="21" spans="2:6" ht="21" x14ac:dyDescent="0.35">
      <c r="B21" s="55" t="s">
        <v>85</v>
      </c>
      <c r="C21" s="56"/>
      <c r="D21" s="28">
        <v>7.5640000000000001</v>
      </c>
      <c r="E21" s="29">
        <v>7.8529999999999998</v>
      </c>
      <c r="F21" s="26" t="s">
        <v>79</v>
      </c>
    </row>
    <row r="22" spans="2:6" ht="21" x14ac:dyDescent="0.35">
      <c r="B22" s="55" t="s">
        <v>86</v>
      </c>
      <c r="C22" s="56"/>
      <c r="D22" s="28">
        <v>8.5820000000000007</v>
      </c>
      <c r="E22" s="29">
        <v>7.8529999999999998</v>
      </c>
      <c r="F22" s="27" t="s">
        <v>80</v>
      </c>
    </row>
    <row r="23" spans="2:6" ht="21" x14ac:dyDescent="0.35">
      <c r="B23" s="55" t="s">
        <v>87</v>
      </c>
      <c r="C23" s="56"/>
      <c r="D23" s="28">
        <v>9.5820000000000007</v>
      </c>
      <c r="E23" s="29">
        <v>7.8529999999999998</v>
      </c>
      <c r="F23" s="27" t="s">
        <v>81</v>
      </c>
    </row>
  </sheetData>
  <mergeCells count="4">
    <mergeCell ref="C11:D11"/>
    <mergeCell ref="B21:C21"/>
    <mergeCell ref="B22:C22"/>
    <mergeCell ref="B23:C2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77"/>
  <sheetViews>
    <sheetView showGridLines="0" tabSelected="1" topLeftCell="A54" workbookViewId="0">
      <selection activeCell="D64" sqref="D64"/>
    </sheetView>
  </sheetViews>
  <sheetFormatPr defaultRowHeight="15" x14ac:dyDescent="0.25"/>
  <cols>
    <col min="2" max="2" width="35" customWidth="1"/>
    <col min="3" max="3" width="32.42578125" customWidth="1"/>
    <col min="4" max="4" width="24" customWidth="1"/>
  </cols>
  <sheetData>
    <row r="7" spans="2:4" ht="26.25" x14ac:dyDescent="0.4">
      <c r="B7" s="25" t="s">
        <v>116</v>
      </c>
    </row>
    <row r="8" spans="2:4" x14ac:dyDescent="0.25">
      <c r="C8" t="s">
        <v>89</v>
      </c>
      <c r="D8" t="s">
        <v>90</v>
      </c>
    </row>
    <row r="9" spans="2:4" x14ac:dyDescent="0.25">
      <c r="B9" s="38" t="s">
        <v>91</v>
      </c>
      <c r="C9" s="41" t="s">
        <v>94</v>
      </c>
      <c r="D9" s="45" t="s">
        <v>96</v>
      </c>
    </row>
    <row r="10" spans="2:4" x14ac:dyDescent="0.25">
      <c r="B10" s="39"/>
      <c r="C10" s="42" t="s">
        <v>95</v>
      </c>
      <c r="D10" s="44" t="s">
        <v>95</v>
      </c>
    </row>
    <row r="11" spans="2:4" x14ac:dyDescent="0.25">
      <c r="B11" s="40"/>
      <c r="C11" s="36"/>
      <c r="D11" s="43" t="s">
        <v>97</v>
      </c>
    </row>
    <row r="12" spans="2:4" x14ac:dyDescent="0.25">
      <c r="B12" s="57" t="s">
        <v>122</v>
      </c>
      <c r="C12" s="41" t="s">
        <v>94</v>
      </c>
      <c r="D12" s="45" t="s">
        <v>96</v>
      </c>
    </row>
    <row r="13" spans="2:4" x14ac:dyDescent="0.25">
      <c r="B13" s="58"/>
      <c r="C13" s="42" t="s">
        <v>95</v>
      </c>
      <c r="D13" s="44" t="s">
        <v>95</v>
      </c>
    </row>
    <row r="14" spans="2:4" x14ac:dyDescent="0.25">
      <c r="B14" s="59"/>
      <c r="C14" s="36"/>
      <c r="D14" s="43" t="s">
        <v>97</v>
      </c>
    </row>
    <row r="15" spans="2:4" x14ac:dyDescent="0.25">
      <c r="B15" s="38" t="s">
        <v>92</v>
      </c>
      <c r="C15" s="41" t="s">
        <v>94</v>
      </c>
      <c r="D15" s="45" t="s">
        <v>96</v>
      </c>
    </row>
    <row r="16" spans="2:4" x14ac:dyDescent="0.25">
      <c r="B16" s="39"/>
      <c r="C16" s="42" t="s">
        <v>95</v>
      </c>
      <c r="D16" s="44" t="s">
        <v>95</v>
      </c>
    </row>
    <row r="17" spans="2:4" x14ac:dyDescent="0.25">
      <c r="B17" s="40"/>
      <c r="C17" s="36"/>
      <c r="D17" s="43" t="s">
        <v>97</v>
      </c>
    </row>
    <row r="18" spans="2:4" x14ac:dyDescent="0.25">
      <c r="B18" s="38" t="s">
        <v>123</v>
      </c>
      <c r="C18" s="41" t="s">
        <v>94</v>
      </c>
      <c r="D18" s="45" t="s">
        <v>96</v>
      </c>
    </row>
    <row r="19" spans="2:4" x14ac:dyDescent="0.25">
      <c r="B19" s="39"/>
      <c r="C19" s="42" t="s">
        <v>95</v>
      </c>
      <c r="D19" s="44" t="s">
        <v>95</v>
      </c>
    </row>
    <row r="20" spans="2:4" x14ac:dyDescent="0.25">
      <c r="B20" s="40"/>
      <c r="C20" s="36"/>
      <c r="D20" s="43" t="s">
        <v>97</v>
      </c>
    </row>
    <row r="21" spans="2:4" x14ac:dyDescent="0.25">
      <c r="B21" s="38" t="s">
        <v>93</v>
      </c>
      <c r="C21" s="41" t="s">
        <v>94</v>
      </c>
      <c r="D21" s="45" t="s">
        <v>96</v>
      </c>
    </row>
    <row r="22" spans="2:4" x14ac:dyDescent="0.25">
      <c r="B22" s="39"/>
      <c r="C22" s="42" t="s">
        <v>95</v>
      </c>
      <c r="D22" s="44" t="s">
        <v>95</v>
      </c>
    </row>
    <row r="23" spans="2:4" x14ac:dyDescent="0.25">
      <c r="B23" s="40"/>
      <c r="C23" s="36"/>
      <c r="D23" s="43" t="s">
        <v>97</v>
      </c>
    </row>
    <row r="24" spans="2:4" x14ac:dyDescent="0.25">
      <c r="B24" s="37" t="s">
        <v>98</v>
      </c>
      <c r="C24" s="47" t="s">
        <v>105</v>
      </c>
    </row>
    <row r="25" spans="2:4" x14ac:dyDescent="0.25">
      <c r="B25" s="37" t="s">
        <v>121</v>
      </c>
      <c r="C25" s="48" t="s">
        <v>99</v>
      </c>
    </row>
    <row r="27" spans="2:4" ht="26.25" x14ac:dyDescent="0.4">
      <c r="B27" s="25" t="s">
        <v>117</v>
      </c>
    </row>
    <row r="28" spans="2:4" x14ac:dyDescent="0.25">
      <c r="C28" t="s">
        <v>89</v>
      </c>
      <c r="D28" t="s">
        <v>90</v>
      </c>
    </row>
    <row r="29" spans="2:4" x14ac:dyDescent="0.25">
      <c r="B29" s="38" t="s">
        <v>100</v>
      </c>
      <c r="C29" s="41" t="s">
        <v>94</v>
      </c>
      <c r="D29" s="45" t="s">
        <v>96</v>
      </c>
    </row>
    <row r="30" spans="2:4" x14ac:dyDescent="0.25">
      <c r="B30" s="40"/>
      <c r="C30" s="46" t="s">
        <v>95</v>
      </c>
      <c r="D30" s="43" t="s">
        <v>95</v>
      </c>
    </row>
    <row r="31" spans="2:4" x14ac:dyDescent="0.25">
      <c r="B31" s="37" t="s">
        <v>98</v>
      </c>
      <c r="C31" s="47" t="s">
        <v>104</v>
      </c>
    </row>
    <row r="32" spans="2:4" x14ac:dyDescent="0.25">
      <c r="B32" s="37" t="s">
        <v>121</v>
      </c>
      <c r="C32" s="48" t="s">
        <v>113</v>
      </c>
    </row>
    <row r="35" spans="2:3" ht="26.25" x14ac:dyDescent="0.4">
      <c r="B35" s="25" t="s">
        <v>118</v>
      </c>
    </row>
    <row r="36" spans="2:3" x14ac:dyDescent="0.25">
      <c r="C36" t="s">
        <v>102</v>
      </c>
    </row>
    <row r="37" spans="2:3" x14ac:dyDescent="0.25">
      <c r="B37" s="38" t="s">
        <v>100</v>
      </c>
      <c r="C37" s="49" t="s">
        <v>101</v>
      </c>
    </row>
    <row r="38" spans="2:3" x14ac:dyDescent="0.25">
      <c r="B38" s="40"/>
      <c r="C38" s="50" t="s">
        <v>101</v>
      </c>
    </row>
    <row r="39" spans="2:3" x14ac:dyDescent="0.25">
      <c r="B39" s="37" t="s">
        <v>98</v>
      </c>
      <c r="C39" s="47" t="s">
        <v>103</v>
      </c>
    </row>
    <row r="41" spans="2:3" ht="26.25" x14ac:dyDescent="0.4">
      <c r="B41" s="25" t="s">
        <v>119</v>
      </c>
    </row>
    <row r="42" spans="2:3" x14ac:dyDescent="0.25">
      <c r="C42" t="s">
        <v>106</v>
      </c>
    </row>
    <row r="43" spans="2:3" x14ac:dyDescent="0.25">
      <c r="B43" s="38" t="s">
        <v>100</v>
      </c>
      <c r="C43" s="51">
        <v>1000</v>
      </c>
    </row>
    <row r="44" spans="2:3" x14ac:dyDescent="0.25">
      <c r="B44" s="40"/>
      <c r="C44" s="43" t="s">
        <v>95</v>
      </c>
    </row>
    <row r="45" spans="2:3" x14ac:dyDescent="0.25">
      <c r="B45" s="37" t="s">
        <v>98</v>
      </c>
      <c r="C45" s="47" t="s">
        <v>125</v>
      </c>
    </row>
    <row r="46" spans="2:3" x14ac:dyDescent="0.25">
      <c r="B46" s="37" t="s">
        <v>121</v>
      </c>
      <c r="C46" s="48" t="s">
        <v>112</v>
      </c>
    </row>
    <row r="49" spans="2:3" ht="26.25" x14ac:dyDescent="0.4">
      <c r="B49" s="25" t="s">
        <v>120</v>
      </c>
    </row>
    <row r="50" spans="2:3" x14ac:dyDescent="0.25">
      <c r="C50" t="s">
        <v>106</v>
      </c>
    </row>
    <row r="51" spans="2:3" x14ac:dyDescent="0.25">
      <c r="B51" s="38" t="s">
        <v>100</v>
      </c>
      <c r="C51" s="51">
        <v>1000</v>
      </c>
    </row>
    <row r="52" spans="2:3" x14ac:dyDescent="0.25">
      <c r="B52" s="40"/>
      <c r="C52" s="43" t="s">
        <v>95</v>
      </c>
    </row>
    <row r="53" spans="2:3" x14ac:dyDescent="0.25">
      <c r="B53" s="37" t="s">
        <v>98</v>
      </c>
      <c r="C53" s="47" t="s">
        <v>125</v>
      </c>
    </row>
    <row r="54" spans="2:3" x14ac:dyDescent="0.25">
      <c r="B54" s="37" t="s">
        <v>121</v>
      </c>
      <c r="C54" s="48" t="s">
        <v>112</v>
      </c>
    </row>
    <row r="57" spans="2:3" ht="26.25" x14ac:dyDescent="0.4">
      <c r="B57" s="25" t="s">
        <v>126</v>
      </c>
    </row>
    <row r="58" spans="2:3" x14ac:dyDescent="0.25">
      <c r="C58" t="s">
        <v>106</v>
      </c>
    </row>
    <row r="59" spans="2:3" x14ac:dyDescent="0.25">
      <c r="B59" s="38" t="s">
        <v>100</v>
      </c>
      <c r="C59" s="51" t="s">
        <v>127</v>
      </c>
    </row>
    <row r="60" spans="2:3" x14ac:dyDescent="0.25">
      <c r="B60" s="40"/>
      <c r="C60" s="43" t="s">
        <v>95</v>
      </c>
    </row>
    <row r="61" spans="2:3" x14ac:dyDescent="0.25">
      <c r="B61" s="37" t="s">
        <v>98</v>
      </c>
      <c r="C61" s="47" t="s">
        <v>128</v>
      </c>
    </row>
    <row r="62" spans="2:3" x14ac:dyDescent="0.25">
      <c r="B62" s="37" t="s">
        <v>121</v>
      </c>
      <c r="C62" s="48" t="s">
        <v>112</v>
      </c>
    </row>
    <row r="64" spans="2:3" ht="26.25" x14ac:dyDescent="0.4">
      <c r="B64" s="25" t="s">
        <v>107</v>
      </c>
    </row>
    <row r="65" spans="2:3" x14ac:dyDescent="0.25">
      <c r="C65" t="s">
        <v>106</v>
      </c>
    </row>
    <row r="66" spans="2:3" x14ac:dyDescent="0.25">
      <c r="B66" s="38" t="s">
        <v>100</v>
      </c>
      <c r="C66" s="51" t="s">
        <v>108</v>
      </c>
    </row>
    <row r="67" spans="2:3" x14ac:dyDescent="0.25">
      <c r="B67" s="39"/>
      <c r="C67" s="52" t="s">
        <v>109</v>
      </c>
    </row>
    <row r="68" spans="2:3" x14ac:dyDescent="0.25">
      <c r="B68" s="40"/>
      <c r="C68" s="53" t="s">
        <v>110</v>
      </c>
    </row>
    <row r="69" spans="2:3" x14ac:dyDescent="0.25">
      <c r="B69" s="37" t="s">
        <v>98</v>
      </c>
      <c r="C69" s="47" t="s">
        <v>111</v>
      </c>
    </row>
    <row r="70" spans="2:3" x14ac:dyDescent="0.25">
      <c r="B70" s="37"/>
      <c r="C70" s="48"/>
    </row>
    <row r="72" spans="2:3" ht="26.25" x14ac:dyDescent="0.4">
      <c r="B72" s="25" t="s">
        <v>114</v>
      </c>
    </row>
    <row r="73" spans="2:3" x14ac:dyDescent="0.25">
      <c r="C73" t="s">
        <v>106</v>
      </c>
    </row>
    <row r="74" spans="2:3" x14ac:dyDescent="0.25">
      <c r="B74" s="38" t="s">
        <v>100</v>
      </c>
      <c r="C74" s="49" t="s">
        <v>115</v>
      </c>
    </row>
    <row r="75" spans="2:3" x14ac:dyDescent="0.25">
      <c r="B75" s="40"/>
      <c r="C75" s="43" t="s">
        <v>95</v>
      </c>
    </row>
    <row r="76" spans="2:3" x14ac:dyDescent="0.25">
      <c r="B76" s="37" t="s">
        <v>98</v>
      </c>
      <c r="C76" s="47" t="s">
        <v>124</v>
      </c>
    </row>
    <row r="77" spans="2:3" x14ac:dyDescent="0.25">
      <c r="B77" s="37" t="s">
        <v>121</v>
      </c>
      <c r="C77" s="48" t="s">
        <v>112</v>
      </c>
    </row>
  </sheetData>
  <mergeCells count="1">
    <mergeCell ref="B12:B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semic_nota_trabalhos (1)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Faustino Gabriel Junior</dc:creator>
  <cp:lastModifiedBy>Rene Faustino Gabriel Junior</cp:lastModifiedBy>
  <dcterms:created xsi:type="dcterms:W3CDTF">2015-10-07T18:22:09Z</dcterms:created>
  <dcterms:modified xsi:type="dcterms:W3CDTF">2015-10-07T22:55:37Z</dcterms:modified>
</cp:coreProperties>
</file>