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KiCad\8BitZahlAnzeige_RevB\"/>
    </mc:Choice>
  </mc:AlternateContent>
  <xr:revisionPtr revIDLastSave="0" documentId="13_ncr:1_{616D89AC-D75B-4729-B040-0D89C504B37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8BitZahlAnzeige" sheetId="1" r:id="rId1"/>
  </sheets>
  <definedNames>
    <definedName name="_xlnm.Print_Area" localSheetId="0">'8BitZahlAnzeige'!$A$1:$L$26</definedName>
  </definedName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B9" i="1"/>
  <c r="G9" i="1" s="1"/>
  <c r="B10" i="1"/>
  <c r="G10" i="1" s="1"/>
  <c r="B8" i="1"/>
  <c r="G8" i="1" s="1"/>
  <c r="B19" i="1"/>
  <c r="G19" i="1" s="1"/>
  <c r="B18" i="1"/>
  <c r="G18" i="1" s="1"/>
  <c r="B21" i="1"/>
  <c r="G21" i="1" s="1"/>
  <c r="B3" i="1"/>
  <c r="G3" i="1" s="1"/>
  <c r="B11" i="1"/>
  <c r="G11" i="1" s="1"/>
  <c r="B12" i="1"/>
  <c r="G12" i="1" s="1"/>
  <c r="B13" i="1"/>
  <c r="G13" i="1" s="1"/>
  <c r="B14" i="1"/>
  <c r="G14" i="1" s="1"/>
  <c r="B20" i="1"/>
  <c r="G20" i="1" s="1"/>
  <c r="B22" i="1"/>
  <c r="G22" i="1" s="1"/>
  <c r="B23" i="1"/>
  <c r="G23" i="1" s="1"/>
  <c r="B15" i="1"/>
  <c r="G15" i="1" s="1"/>
  <c r="B24" i="1"/>
  <c r="G24" i="1" s="1"/>
  <c r="B25" i="1"/>
  <c r="G25" i="1" s="1"/>
  <c r="B16" i="1"/>
  <c r="G16" i="1" s="1"/>
  <c r="B17" i="1"/>
  <c r="G17" i="1" s="1"/>
  <c r="B4" i="1"/>
  <c r="G4" i="1" s="1"/>
  <c r="B5" i="1"/>
  <c r="G5" i="1" s="1"/>
  <c r="B6" i="1"/>
  <c r="G6" i="1" s="1"/>
  <c r="B7" i="1"/>
  <c r="G7" i="1" s="1"/>
  <c r="L26" i="1" l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 Hölzel</author>
  </authors>
  <commentList>
    <comment ref="L17" authorId="0" shapeId="0" xr:uid="{C52D62B9-B886-4425-890F-21E1B4D1E31E}">
      <text>
        <r>
          <rPr>
            <sz val="9"/>
            <color indexed="81"/>
            <rFont val="Segoe UI"/>
            <charset val="1"/>
          </rPr>
          <t>Versand + Mindermengenzuschlag</t>
        </r>
      </text>
    </comment>
  </commentList>
</comments>
</file>

<file path=xl/sharedStrings.xml><?xml version="1.0" encoding="utf-8"?>
<sst xmlns="http://schemas.openxmlformats.org/spreadsheetml/2006/main" count="101" uniqueCount="76">
  <si>
    <t>A1</t>
  </si>
  <si>
    <t>Arduino Nano v3</t>
  </si>
  <si>
    <t>C1, C7, C8</t>
  </si>
  <si>
    <t>C2</t>
  </si>
  <si>
    <t>1uf</t>
  </si>
  <si>
    <t>C3, C6</t>
  </si>
  <si>
    <t>22uF</t>
  </si>
  <si>
    <t>C4, C5</t>
  </si>
  <si>
    <t>100uF</t>
  </si>
  <si>
    <t>D1, D2, D3, D4, D5, D6, D7, D8</t>
  </si>
  <si>
    <t>LED</t>
  </si>
  <si>
    <t>J1</t>
  </si>
  <si>
    <t>USB4105-GF-A</t>
  </si>
  <si>
    <t>J2, J3, J4, J5, J6, J7, J8, J9</t>
  </si>
  <si>
    <t>110-87-610-41-001101</t>
  </si>
  <si>
    <t>J10</t>
  </si>
  <si>
    <t>110-87-628-41-001101</t>
  </si>
  <si>
    <t>PS1</t>
  </si>
  <si>
    <t>PTN04050CAD</t>
  </si>
  <si>
    <t>R1, R2, R3, R4, R5, R6, R7, R8, R9, R28</t>
  </si>
  <si>
    <t>10k</t>
  </si>
  <si>
    <t>R10</t>
  </si>
  <si>
    <t>27k</t>
  </si>
  <si>
    <t>R11</t>
  </si>
  <si>
    <t>R12, R13, R14, R15, R16, R17, R18, R19, R21, R22, R23, R24, R25, R26, R27</t>
  </si>
  <si>
    <t>R20</t>
  </si>
  <si>
    <t>50k</t>
  </si>
  <si>
    <t>SW1, SW2, SW3, SW4, SW5, SW6, SW7, SW8, SW9</t>
  </si>
  <si>
    <t>U1</t>
  </si>
  <si>
    <t>74HC165</t>
  </si>
  <si>
    <t>U2</t>
  </si>
  <si>
    <t>MAX7219</t>
  </si>
  <si>
    <t>U3</t>
  </si>
  <si>
    <t>74HC595</t>
  </si>
  <si>
    <t>Link</t>
  </si>
  <si>
    <t>Referenz auf Platine</t>
  </si>
  <si>
    <t>Beispiel Bild</t>
  </si>
  <si>
    <t>Gesamtpreis</t>
  </si>
  <si>
    <t>https://www.mouser.de/ProductDetail/TDK/C4532X7R1C226M230KB?qs=LcTL%2F5vFEzGnHgbQAdlvvg%3D%3D</t>
  </si>
  <si>
    <t>https://www.conrad.de/de/p/quadrios-22p119-22p119-kohleschicht-widerstand-sortiment-10-k-axial-bedrahtet-0-5-w-5-1-set-2620471.html</t>
  </si>
  <si>
    <t>https://www.conrad.de/de/p/quadrios-22p113-22p113-kohleschicht-widerstand-sortiment-330-axial-bedrahtet-0-5-w-5-1-set-2620465.html</t>
  </si>
  <si>
    <t>https://www.conrad.de/de/p/weltron-405469-kohleschicht-widerstand-56-k-axial-bedrahtet-0411-0-5-w-5-1-st-405469.html</t>
  </si>
  <si>
    <t>https://www.mouser.de/ProductDetail/Texas-Instruments/PTN04050CAD?qs=sSOk4GDDv7z3sgPhmEmGQg%3D%3D</t>
  </si>
  <si>
    <t>https://www.amazon.de/3Pack-MEGA328P-AU-Micro-Controller-Entwicklungsboard-USB-Kabel/dp/B0C4H3LXKN</t>
  </si>
  <si>
    <t>https://www.conrad.de/de/p/teapo-ksy107m025s1a5e11k-elektrolyt-kondensator-radial-bedrahtet-2-5-mm-100-f-25-v-10-o-x-h-6-3-mm-x-11-mm-1-st-1301761.html</t>
  </si>
  <si>
    <t>https://www.conrad.de/de/p/tru-components-1573741-led-bedrahtet-rot-rund-5-mm-1300-mcd-50-20-ma-2-1-v-1573741.html</t>
  </si>
  <si>
    <t>https://www.mouser.de/ProductDetail/GCT/USB4105-GF-A?qs=KUoIvG%2F9IlY%2FMLlBMpStpA%3D%3D</t>
  </si>
  <si>
    <t>https://www.mouser.de/ProductDetail/437-1108761041001101</t>
  </si>
  <si>
    <t>https://www.conrad.de/de/p/weltron-keramik-kondensator-radial-bedrahtet-0-1-f-50-v-dc-20-b-x-h-5-08-mm-x-5-08-mm-1-st-453358.html</t>
  </si>
  <si>
    <t>https://www.mouser.de/ProductDetail/437-1108762841001101</t>
  </si>
  <si>
    <t>https://www.conrad.de/de/p/teapo-kss105m063s1a5b07k-elektrolyt-kondensator-radial-bedrahtet-1-5-mm-1-f-6-3-v-20-o-x-h-4-mm-x-7-mm-1-st-1325878.html</t>
  </si>
  <si>
    <t>https://www.mouser.de/ProductDetail/Vishay-Dale/RN55D2702FB14?qs=I4Va0YTo0cN6RqYg6k%2FfEQ%3D%3D</t>
  </si>
  <si>
    <t>Lieferant</t>
  </si>
  <si>
    <t>Amazon</t>
  </si>
  <si>
    <t>Conrad</t>
  </si>
  <si>
    <t>Mouser</t>
  </si>
  <si>
    <t>https://www.amazon.de/gp/product/B07FW17ZW8/ref=ppx_od_dt_b_asin_title_s00?ie=UTF8&amp;psc=1</t>
  </si>
  <si>
    <t>https://www.amazon.de/gp/product/B0CBP8VNW3</t>
  </si>
  <si>
    <t>https://www.amazon.de/HeyNana-SN74HC595N-Register-74HC595-DIP-16/dp/B093Y2MQGV</t>
  </si>
  <si>
    <t>Drucktaster</t>
  </si>
  <si>
    <t>https://www.amazon.de/gp/product/B0BY12RR6Z</t>
  </si>
  <si>
    <t>Anzahl Platinen:</t>
  </si>
  <si>
    <t>Bestellt Anzahl</t>
  </si>
  <si>
    <t>Bestellt Preis</t>
  </si>
  <si>
    <t>Verpackung Menge</t>
  </si>
  <si>
    <t>Anzahl pro Platine</t>
  </si>
  <si>
    <t>Anzahl benötigt gesamt</t>
  </si>
  <si>
    <t>Verpackung Preis</t>
  </si>
  <si>
    <t>100nf (=0,1uF)</t>
  </si>
  <si>
    <t>Bezeichnung</t>
  </si>
  <si>
    <t>Stiftleisten für Taster</t>
  </si>
  <si>
    <t>https://www.conrad.de/de/p/mpe-garry-stiftleiste-standard-anzahl-reihen-1-polzahl-je-reihe-2-087-1-002-0-s-xs0-1260-1-st-733900.html</t>
  </si>
  <si>
    <t>https://www.amazon.de/gp/product/B07VGF34KX/ref=ppx_yo_dt_b_asin_title_o07_s00?ie=UTF8&amp;psc=1</t>
  </si>
  <si>
    <t>https://www.amazon.de/gp/product/B07CLCC82N</t>
  </si>
  <si>
    <t>https://www.amazon.de/gp/product/B09JZX2SBL</t>
  </si>
  <si>
    <t>Auf Rückseite direkt an Pin 1 + 3 anlöten (Nur Rev: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</si>
</sst>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44" fontId="0" fillId="0" borderId="0" xfId="0" applyNumberFormat="1"/>
    <xf numFmtId="0" fontId="21" fillId="0" borderId="0" xfId="43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43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24">
    <dxf>
      <numFmt numFmtId="34" formatCode="_-* #,##0.00\ &quot;€&quot;_-;\-* #,##0.00\ &quot;€&quot;_-;_-* &quot;-&quot;??\ &quot;€&quot;_-;_-@_-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4" tint="-0.49998474074526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numFmt numFmtId="34" formatCode="_-* #,##0.00\ &quot;€&quot;_-;\-* #,##0.00\ &quot;€&quot;_-;_-* &quot;-&quot;??\ &quot;€&quot;_-;_-@_-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11</xdr:row>
      <xdr:rowOff>60961</xdr:rowOff>
    </xdr:from>
    <xdr:to>
      <xdr:col>7</xdr:col>
      <xdr:colOff>902179</xdr:colOff>
      <xdr:row>11</xdr:row>
      <xdr:rowOff>342901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8EDD9C4-C266-DF4D-EA4E-8E9480C2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3380" y="2468881"/>
          <a:ext cx="574519" cy="28194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10</xdr:row>
      <xdr:rowOff>38100</xdr:rowOff>
    </xdr:from>
    <xdr:to>
      <xdr:col>7</xdr:col>
      <xdr:colOff>800100</xdr:colOff>
      <xdr:row>10</xdr:row>
      <xdr:rowOff>370209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604F1BC-1C0E-1F0E-EF1B-B22BD1AAF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0520" y="2065020"/>
          <a:ext cx="495300" cy="332109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487681</xdr:colOff>
      <xdr:row>18</xdr:row>
      <xdr:rowOff>38100</xdr:rowOff>
    </xdr:from>
    <xdr:to>
      <xdr:col>7</xdr:col>
      <xdr:colOff>777241</xdr:colOff>
      <xdr:row>18</xdr:row>
      <xdr:rowOff>324793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FDF7412-2634-8428-9AE7-346A9BB2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63401" y="2827020"/>
          <a:ext cx="289560" cy="286693"/>
        </a:xfrm>
        <a:prstGeom prst="rect">
          <a:avLst/>
        </a:prstGeom>
      </xdr:spPr>
    </xdr:pic>
    <xdr:clientData/>
  </xdr:twoCellAnchor>
  <xdr:twoCellAnchor editAs="oneCell">
    <xdr:from>
      <xdr:col>7</xdr:col>
      <xdr:colOff>327660</xdr:colOff>
      <xdr:row>12</xdr:row>
      <xdr:rowOff>45721</xdr:rowOff>
    </xdr:from>
    <xdr:to>
      <xdr:col>7</xdr:col>
      <xdr:colOff>902179</xdr:colOff>
      <xdr:row>12</xdr:row>
      <xdr:rowOff>327661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31707C5-A02D-4FEE-9155-469994B8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3380" y="3215641"/>
          <a:ext cx="574519" cy="28194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13</xdr:row>
      <xdr:rowOff>38100</xdr:rowOff>
    </xdr:from>
    <xdr:to>
      <xdr:col>7</xdr:col>
      <xdr:colOff>762030</xdr:colOff>
      <xdr:row>13</xdr:row>
      <xdr:rowOff>342926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BF8915D-8591-FE7C-A662-049FC20BC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94820" y="3589020"/>
          <a:ext cx="342930" cy="304826"/>
        </a:xfrm>
        <a:prstGeom prst="rect">
          <a:avLst/>
        </a:prstGeom>
      </xdr:spPr>
    </xdr:pic>
    <xdr:clientData/>
  </xdr:twoCellAnchor>
  <xdr:twoCellAnchor editAs="oneCell">
    <xdr:from>
      <xdr:col>7</xdr:col>
      <xdr:colOff>335280</xdr:colOff>
      <xdr:row>19</xdr:row>
      <xdr:rowOff>30480</xdr:rowOff>
    </xdr:from>
    <xdr:to>
      <xdr:col>7</xdr:col>
      <xdr:colOff>815340</xdr:colOff>
      <xdr:row>19</xdr:row>
      <xdr:rowOff>360135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A8310B7-472C-95DC-1331-38975AAE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1000" y="3962400"/>
          <a:ext cx="480060" cy="329655"/>
        </a:xfrm>
        <a:prstGeom prst="rect">
          <a:avLst/>
        </a:prstGeom>
      </xdr:spPr>
    </xdr:pic>
    <xdr:clientData/>
  </xdr:twoCellAnchor>
  <xdr:twoCellAnchor editAs="oneCell">
    <xdr:from>
      <xdr:col>7</xdr:col>
      <xdr:colOff>312421</xdr:colOff>
      <xdr:row>22</xdr:row>
      <xdr:rowOff>22860</xdr:rowOff>
    </xdr:from>
    <xdr:to>
      <xdr:col>7</xdr:col>
      <xdr:colOff>853441</xdr:colOff>
      <xdr:row>22</xdr:row>
      <xdr:rowOff>350751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191740D-40C5-FCE5-BD97-9DC2B2510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45441" y="5097780"/>
          <a:ext cx="541020" cy="327891"/>
        </a:xfrm>
        <a:prstGeom prst="rect">
          <a:avLst/>
        </a:prstGeom>
      </xdr:spPr>
    </xdr:pic>
    <xdr:clientData/>
  </xdr:twoCellAnchor>
  <xdr:twoCellAnchor editAs="oneCell">
    <xdr:from>
      <xdr:col>7</xdr:col>
      <xdr:colOff>83821</xdr:colOff>
      <xdr:row>20</xdr:row>
      <xdr:rowOff>114301</xdr:rowOff>
    </xdr:from>
    <xdr:to>
      <xdr:col>7</xdr:col>
      <xdr:colOff>982981</xdr:colOff>
      <xdr:row>21</xdr:row>
      <xdr:rowOff>245154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3EA3CE8-3F29-01A5-970B-42B38AF20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97441" y="7642861"/>
          <a:ext cx="899160" cy="527093"/>
        </a:xfrm>
        <a:prstGeom prst="rect">
          <a:avLst/>
        </a:prstGeom>
      </xdr:spPr>
    </xdr:pic>
    <xdr:clientData/>
  </xdr:twoCellAnchor>
  <xdr:twoCellAnchor editAs="oneCell">
    <xdr:from>
      <xdr:col>7</xdr:col>
      <xdr:colOff>289548</xdr:colOff>
      <xdr:row>17</xdr:row>
      <xdr:rowOff>38113</xdr:rowOff>
    </xdr:from>
    <xdr:to>
      <xdr:col>7</xdr:col>
      <xdr:colOff>807721</xdr:colOff>
      <xdr:row>17</xdr:row>
      <xdr:rowOff>369557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62553B76-CA4E-0C5E-382C-482D57542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10205093" y="7686668"/>
          <a:ext cx="331444" cy="518173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175261</xdr:colOff>
      <xdr:row>3</xdr:row>
      <xdr:rowOff>22860</xdr:rowOff>
    </xdr:from>
    <xdr:to>
      <xdr:col>7</xdr:col>
      <xdr:colOff>952501</xdr:colOff>
      <xdr:row>3</xdr:row>
      <xdr:rowOff>344477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A1B624DE-7812-50D3-D0CA-88902966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62261" y="960120"/>
          <a:ext cx="777240" cy="321617"/>
        </a:xfrm>
        <a:prstGeom prst="rect">
          <a:avLst/>
        </a:prstGeom>
      </xdr:spPr>
    </xdr:pic>
    <xdr:clientData/>
  </xdr:twoCellAnchor>
  <xdr:twoCellAnchor>
    <xdr:from>
      <xdr:col>8</xdr:col>
      <xdr:colOff>792480</xdr:colOff>
      <xdr:row>25</xdr:row>
      <xdr:rowOff>0</xdr:rowOff>
    </xdr:from>
    <xdr:to>
      <xdr:col>11</xdr:col>
      <xdr:colOff>7620</xdr:colOff>
      <xdr:row>26</xdr:row>
      <xdr:rowOff>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536A717E-3A19-728F-56AC-CB5E4B8A7C81}"/>
            </a:ext>
          </a:extLst>
        </xdr:cNvPr>
        <xdr:cNvSpPr txBox="1"/>
      </xdr:nvSpPr>
      <xdr:spPr>
        <a:xfrm>
          <a:off x="11757660" y="7490460"/>
          <a:ext cx="3337560" cy="182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de-DE" sz="1100">
              <a:solidFill>
                <a:srgbClr val="FF0000"/>
              </a:solidFill>
            </a:rPr>
            <a:t>Hier</a:t>
          </a:r>
          <a:r>
            <a:rPr lang="de-DE" sz="1100" baseline="0">
              <a:solidFill>
                <a:srgbClr val="FF0000"/>
              </a:solidFill>
            </a:rPr>
            <a:t> fehlt teils noch die MwSt und der Versand --&gt;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7</xdr:col>
      <xdr:colOff>236221</xdr:colOff>
      <xdr:row>7</xdr:row>
      <xdr:rowOff>22860</xdr:rowOff>
    </xdr:from>
    <xdr:to>
      <xdr:col>7</xdr:col>
      <xdr:colOff>762001</xdr:colOff>
      <xdr:row>7</xdr:row>
      <xdr:rowOff>371189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3FEB1E2-2533-CAF2-7F99-022343BF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49841" y="2148840"/>
          <a:ext cx="525780" cy="348329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8</xdr:row>
      <xdr:rowOff>22861</xdr:rowOff>
    </xdr:from>
    <xdr:to>
      <xdr:col>7</xdr:col>
      <xdr:colOff>731520</xdr:colOff>
      <xdr:row>8</xdr:row>
      <xdr:rowOff>381185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7035576A-6AFC-E9C3-0CB2-A559F4ACE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6520" y="2567941"/>
          <a:ext cx="388620" cy="358324"/>
        </a:xfrm>
        <a:prstGeom prst="rect">
          <a:avLst/>
        </a:prstGeom>
      </xdr:spPr>
    </xdr:pic>
    <xdr:clientData/>
  </xdr:twoCellAnchor>
  <xdr:twoCellAnchor editAs="oneCell">
    <xdr:from>
      <xdr:col>7</xdr:col>
      <xdr:colOff>365761</xdr:colOff>
      <xdr:row>9</xdr:row>
      <xdr:rowOff>22860</xdr:rowOff>
    </xdr:from>
    <xdr:to>
      <xdr:col>7</xdr:col>
      <xdr:colOff>731521</xdr:colOff>
      <xdr:row>9</xdr:row>
      <xdr:rowOff>379297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FC1905E2-2B38-AAD7-B778-E45ADD945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79381" y="2987040"/>
          <a:ext cx="365760" cy="3564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L26" totalsRowCount="1" headerRowDxfId="23" dataDxfId="22">
  <autoFilter ref="A2:L25" xr:uid="{00000000-0009-0000-0100-000001000000}"/>
  <sortState xmlns:xlrd2="http://schemas.microsoft.com/office/spreadsheetml/2017/richdata2" ref="A3:J25">
    <sortCondition ref="J2:J25"/>
  </sortState>
  <tableColumns count="12">
    <tableColumn id="2" xr3:uid="{00000000-0010-0000-0000-000002000000}" name="Anzahl pro Platine" dataDxfId="21" totalsRowDxfId="9"/>
    <tableColumn id="9" xr3:uid="{00000000-0010-0000-0000-000009000000}" name="Anzahl benötigt gesamt" dataDxfId="20" totalsRowDxfId="8">
      <calculatedColumnFormula>Tabelle1[[#This Row],[Anzahl pro Platine]]*$B$1</calculatedColumnFormula>
    </tableColumn>
    <tableColumn id="3" xr3:uid="{00000000-0010-0000-0000-000003000000}" name="Referenz auf Platine" dataDxfId="19" totalsRowDxfId="7"/>
    <tableColumn id="4" xr3:uid="{00000000-0010-0000-0000-000004000000}" name="Bezeichnung" dataDxfId="18" totalsRowDxfId="6"/>
    <tableColumn id="13" xr3:uid="{0A7015C3-CD7D-46E6-8C0F-B739B8B7BDC4}" name="Verpackung Menge" dataDxfId="17" totalsRowDxfId="5"/>
    <tableColumn id="11" xr3:uid="{00000000-0010-0000-0000-00000B000000}" name="Verpackung Preis" dataDxfId="16" totalsRowDxfId="4" dataCellStyle="Währung"/>
    <tableColumn id="10" xr3:uid="{00000000-0010-0000-0000-00000A000000}" name="Gesamtpreis" totalsRowFunction="sum" dataDxfId="15" totalsRowDxfId="3" dataCellStyle="Währung">
      <calculatedColumnFormula>ROUNDUP(Tabelle1[[#This Row],[Anzahl benötigt gesamt]] / Tabelle1[[#This Row],[Verpackung Menge]], 0) * Tabelle1[[#This Row],[Verpackung Preis]]</calculatedColumnFormula>
    </tableColumn>
    <tableColumn id="6" xr3:uid="{00000000-0010-0000-0000-000006000000}" name="Beispiel Bild" dataDxfId="14" totalsRowDxfId="2"/>
    <tableColumn id="7" xr3:uid="{00000000-0010-0000-0000-000007000000}" name="Link" dataDxfId="13" totalsRowDxfId="1"/>
    <tableColumn id="12" xr3:uid="{1F81C967-8D2B-4EE2-ABE3-02BDBAA10CE5}" name="Lieferant" dataDxfId="12"/>
    <tableColumn id="1" xr3:uid="{F248629C-65B4-4632-A79D-A2B7C46E7F5D}" name="Bestellt Anzahl" dataDxfId="11"/>
    <tableColumn id="5" xr3:uid="{D82A70BB-8672-4239-BF8A-0D8F56950B6D}" name="Bestellt Preis" totalsRowFunction="sum" dataDxfId="10" totalsRowDxfId="0">
      <calculatedColumnFormula>Tabelle1[[#This Row],[Bestellt Anzahl]]*Tabelle1[[#This Row],[Verpackung Preis]]+8.9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tru-components-1573741-led-bedrahtet-rot-rund-5-mm-1300-mcd-50-20-ma-2-1-v-1573741.html" TargetMode="External"/><Relationship Id="rId13" Type="http://schemas.openxmlformats.org/officeDocument/2006/relationships/hyperlink" Target="https://www.conrad.de/de/p/teapo-kss105m063s1a5b07k-elektrolyt-kondensator-radial-bedrahtet-1-5-mm-1-f-6-3-v-20-o-x-h-4-mm-x-7-mm-1-st-1325878.html" TargetMode="External"/><Relationship Id="rId18" Type="http://schemas.openxmlformats.org/officeDocument/2006/relationships/hyperlink" Target="https://www.amazon.de/gp/product/B0BY12RR6Z" TargetMode="External"/><Relationship Id="rId3" Type="http://schemas.openxmlformats.org/officeDocument/2006/relationships/hyperlink" Target="https://www.conrad.de/de/p/quadrios-22p113-22p113-kohleschicht-widerstand-sortiment-330-axial-bedrahtet-0-5-w-5-1-set-2620465.html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conrad.de/de/p/teapo-ksy107m025s1a5e11k-elektrolyt-kondensator-radial-bedrahtet-2-5-mm-100-f-25-v-10-o-x-h-6-3-mm-x-11-mm-1-st-1301761.html" TargetMode="External"/><Relationship Id="rId12" Type="http://schemas.openxmlformats.org/officeDocument/2006/relationships/hyperlink" Target="https://www.mouser.de/ProductDetail/437-1108762841001101" TargetMode="External"/><Relationship Id="rId17" Type="http://schemas.openxmlformats.org/officeDocument/2006/relationships/hyperlink" Target="https://www.amazon.de/HeyNana-SN74HC595N-Register-74HC595-DIP-16/dp/B093Y2MQGV" TargetMode="External"/><Relationship Id="rId2" Type="http://schemas.openxmlformats.org/officeDocument/2006/relationships/hyperlink" Target="https://www.conrad.de/de/p/quadrios-22p119-22p119-kohleschicht-widerstand-sortiment-10-k-axial-bedrahtet-0-5-w-5-1-set-2620471.html" TargetMode="External"/><Relationship Id="rId16" Type="http://schemas.openxmlformats.org/officeDocument/2006/relationships/hyperlink" Target="https://www.amazon.de/gp/product/B0CBP8VNW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ductDetail/TDK/C4532X7R1C226M230KB?qs=LcTL%2F5vFEzGnHgbQAdlvvg%3D%3D" TargetMode="External"/><Relationship Id="rId6" Type="http://schemas.openxmlformats.org/officeDocument/2006/relationships/hyperlink" Target="https://www.amazon.de/3Pack-MEGA328P-AU-Micro-Controller-Entwicklungsboard-USB-Kabel/dp/B0C4H3LXKN" TargetMode="External"/><Relationship Id="rId11" Type="http://schemas.openxmlformats.org/officeDocument/2006/relationships/hyperlink" Target="https://www.conrad.de/de/p/weltron-keramik-kondensator-radial-bedrahtet-0-1-f-50-v-dc-20-b-x-h-5-08-mm-x-5-08-mm-1-st-453358.html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mouser.de/ProductDetail/Texas-Instruments/PTN04050CAD?qs=sSOk4GDDv7z3sgPhmEmGQg%3D%3D" TargetMode="External"/><Relationship Id="rId15" Type="http://schemas.openxmlformats.org/officeDocument/2006/relationships/hyperlink" Target="https://www.amazon.de/gp/product/B07FW17ZW8/ref=ppx_od_dt_b_asin_title_s00?ie=UTF8&amp;psc=1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mouser.de/ProductDetail/437-1108761041001101" TargetMode="External"/><Relationship Id="rId19" Type="http://schemas.openxmlformats.org/officeDocument/2006/relationships/hyperlink" Target="https://www.conrad.de/de/p/mpe-garry-stiftleiste-standard-anzahl-reihen-1-polzahl-je-reihe-2-087-1-002-0-s-xs0-1260-1-st-733900.html" TargetMode="External"/><Relationship Id="rId4" Type="http://schemas.openxmlformats.org/officeDocument/2006/relationships/hyperlink" Target="https://www.conrad.de/de/p/weltron-405469-kohleschicht-widerstand-56-k-axial-bedrahtet-0411-0-5-w-5-1-st-405469.html" TargetMode="External"/><Relationship Id="rId9" Type="http://schemas.openxmlformats.org/officeDocument/2006/relationships/hyperlink" Target="https://www.mouser.de/ProductDetail/GCT/USB4105-GF-A?qs=KUoIvG%2F9IlY%2FMLlBMpStpA%3D%3D" TargetMode="External"/><Relationship Id="rId14" Type="http://schemas.openxmlformats.org/officeDocument/2006/relationships/hyperlink" Target="https://www.mouser.de/ProductDetail/Vishay-Dale/RN55D2702FB14?qs=I4Va0YTo0cN6RqYg6k%2FfEQ%3D%3D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RowHeight="14.4" x14ac:dyDescent="0.3"/>
  <cols>
    <col min="1" max="1" width="13.6640625" customWidth="1"/>
    <col min="2" max="2" width="14" customWidth="1"/>
    <col min="3" max="3" width="33" customWidth="1"/>
    <col min="4" max="4" width="19.77734375" bestFit="1" customWidth="1"/>
    <col min="5" max="5" width="13.44140625" customWidth="1"/>
    <col min="6" max="6" width="11.77734375" customWidth="1"/>
    <col min="7" max="7" width="15.77734375" bestFit="1" customWidth="1"/>
    <col min="8" max="8" width="15.33203125" bestFit="1" customWidth="1"/>
    <col min="9" max="9" width="35.6640625" customWidth="1"/>
    <col min="10" max="10" width="12.88671875" bestFit="1" customWidth="1"/>
    <col min="12" max="12" width="16" bestFit="1" customWidth="1"/>
  </cols>
  <sheetData>
    <row r="1" spans="1:12" ht="40.200000000000003" customHeight="1" x14ac:dyDescent="0.3">
      <c r="A1" s="12" t="s">
        <v>61</v>
      </c>
      <c r="B1" s="13">
        <v>6</v>
      </c>
    </row>
    <row r="2" spans="1:12" ht="30" customHeight="1" x14ac:dyDescent="0.3">
      <c r="A2" s="7" t="s">
        <v>65</v>
      </c>
      <c r="B2" s="7" t="s">
        <v>66</v>
      </c>
      <c r="C2" s="7" t="s">
        <v>35</v>
      </c>
      <c r="D2" s="7" t="s">
        <v>69</v>
      </c>
      <c r="E2" s="7" t="s">
        <v>64</v>
      </c>
      <c r="F2" s="7" t="s">
        <v>67</v>
      </c>
      <c r="G2" s="7" t="s">
        <v>37</v>
      </c>
      <c r="H2" s="7" t="s">
        <v>36</v>
      </c>
      <c r="I2" s="8" t="s">
        <v>34</v>
      </c>
      <c r="J2" s="7" t="s">
        <v>52</v>
      </c>
      <c r="K2" s="7" t="s">
        <v>62</v>
      </c>
      <c r="L2" s="7" t="s">
        <v>63</v>
      </c>
    </row>
    <row r="3" spans="1:12" ht="30.6" x14ac:dyDescent="0.3">
      <c r="A3" s="2">
        <v>1</v>
      </c>
      <c r="B3" s="2">
        <f>Tabelle1[[#This Row],[Anzahl pro Platine]]*$B$1</f>
        <v>6</v>
      </c>
      <c r="C3" s="4" t="s">
        <v>0</v>
      </c>
      <c r="D3" s="1" t="s">
        <v>1</v>
      </c>
      <c r="E3" s="1">
        <v>3</v>
      </c>
      <c r="F3" s="3">
        <v>19.79</v>
      </c>
      <c r="G3" s="3">
        <f>ROUNDUP(Tabelle1[[#This Row],[Anzahl benötigt gesamt]] / Tabelle1[[#This Row],[Verpackung Menge]], 0) * Tabelle1[[#This Row],[Verpackung Preis]]</f>
        <v>39.58</v>
      </c>
      <c r="H3" s="2"/>
      <c r="I3" s="10" t="s">
        <v>43</v>
      </c>
      <c r="J3" s="2" t="s">
        <v>53</v>
      </c>
      <c r="K3" s="2">
        <v>2</v>
      </c>
      <c r="L3" s="5">
        <f>Tabelle1[[#This Row],[Bestellt Anzahl]]*Tabelle1[[#This Row],[Verpackung Preis]]+8.9</f>
        <v>48.48</v>
      </c>
    </row>
    <row r="4" spans="1:12" ht="28.8" x14ac:dyDescent="0.3">
      <c r="A4" s="2">
        <v>9</v>
      </c>
      <c r="B4" s="2">
        <f>Tabelle1[[#This Row],[Anzahl pro Platine]]*$B$1</f>
        <v>54</v>
      </c>
      <c r="C4" s="4" t="s">
        <v>27</v>
      </c>
      <c r="D4" s="1" t="s">
        <v>59</v>
      </c>
      <c r="E4" s="1">
        <v>20</v>
      </c>
      <c r="F4" s="3">
        <v>9.65</v>
      </c>
      <c r="G4" s="3">
        <f>ROUNDUP(Tabelle1[[#This Row],[Anzahl benötigt gesamt]] / Tabelle1[[#This Row],[Verpackung Menge]], 0) * Tabelle1[[#This Row],[Verpackung Preis]]</f>
        <v>28.950000000000003</v>
      </c>
      <c r="H4" s="2"/>
      <c r="I4" s="10" t="s">
        <v>60</v>
      </c>
      <c r="J4" s="2" t="s">
        <v>53</v>
      </c>
      <c r="K4" s="2">
        <v>2</v>
      </c>
      <c r="L4" s="5">
        <f>Tabelle1[[#This Row],[Bestellt Anzahl]]*Tabelle1[[#This Row],[Verpackung Preis]]+8.9</f>
        <v>28.200000000000003</v>
      </c>
    </row>
    <row r="5" spans="1:12" x14ac:dyDescent="0.3">
      <c r="A5" s="2">
        <v>1</v>
      </c>
      <c r="B5" s="2">
        <f>Tabelle1[[#This Row],[Anzahl pro Platine]]*$B$1</f>
        <v>6</v>
      </c>
      <c r="C5" s="4" t="s">
        <v>28</v>
      </c>
      <c r="D5" s="1" t="s">
        <v>29</v>
      </c>
      <c r="E5" s="1">
        <v>10</v>
      </c>
      <c r="F5" s="3">
        <v>19.91</v>
      </c>
      <c r="G5" s="3">
        <f>ROUNDUP(Tabelle1[[#This Row],[Anzahl benötigt gesamt]] / Tabelle1[[#This Row],[Verpackung Menge]], 0) * Tabelle1[[#This Row],[Verpackung Preis]]</f>
        <v>19.91</v>
      </c>
      <c r="H5" s="2"/>
      <c r="I5" s="10" t="s">
        <v>57</v>
      </c>
      <c r="J5" s="2" t="s">
        <v>53</v>
      </c>
      <c r="K5" s="2">
        <v>0</v>
      </c>
      <c r="L5" s="5">
        <f>Tabelle1[[#This Row],[Bestellt Anzahl]]*Tabelle1[[#This Row],[Verpackung Preis]]+8.9</f>
        <v>8.9</v>
      </c>
    </row>
    <row r="6" spans="1:12" ht="20.399999999999999" x14ac:dyDescent="0.3">
      <c r="A6" s="2">
        <v>1</v>
      </c>
      <c r="B6" s="2">
        <f>Tabelle1[[#This Row],[Anzahl pro Platine]]*$B$1</f>
        <v>6</v>
      </c>
      <c r="C6" s="4" t="s">
        <v>30</v>
      </c>
      <c r="D6" s="1" t="s">
        <v>31</v>
      </c>
      <c r="E6" s="1">
        <v>10</v>
      </c>
      <c r="F6" s="3">
        <v>36.33</v>
      </c>
      <c r="G6" s="3">
        <f>ROUNDUP(Tabelle1[[#This Row],[Anzahl benötigt gesamt]] / Tabelle1[[#This Row],[Verpackung Menge]], 0) * Tabelle1[[#This Row],[Verpackung Preis]]</f>
        <v>36.33</v>
      </c>
      <c r="H6" s="2"/>
      <c r="I6" s="10" t="s">
        <v>56</v>
      </c>
      <c r="J6" s="2" t="s">
        <v>53</v>
      </c>
      <c r="K6" s="2">
        <v>0</v>
      </c>
      <c r="L6" s="5">
        <f>Tabelle1[[#This Row],[Bestellt Anzahl]]*Tabelle1[[#This Row],[Verpackung Preis]]+8.9</f>
        <v>8.9</v>
      </c>
    </row>
    <row r="7" spans="1:12" ht="20.399999999999999" x14ac:dyDescent="0.3">
      <c r="A7" s="2">
        <v>1</v>
      </c>
      <c r="B7" s="2">
        <f>Tabelle1[[#This Row],[Anzahl pro Platine]]*$B$1</f>
        <v>6</v>
      </c>
      <c r="C7" s="4" t="s">
        <v>32</v>
      </c>
      <c r="D7" s="1" t="s">
        <v>33</v>
      </c>
      <c r="E7" s="1">
        <v>10</v>
      </c>
      <c r="F7" s="3">
        <v>6.5</v>
      </c>
      <c r="G7" s="3">
        <f>ROUNDUP(Tabelle1[[#This Row],[Anzahl benötigt gesamt]] / Tabelle1[[#This Row],[Verpackung Menge]], 0) * Tabelle1[[#This Row],[Verpackung Preis]]</f>
        <v>6.5</v>
      </c>
      <c r="H7" s="2"/>
      <c r="I7" s="10" t="s">
        <v>58</v>
      </c>
      <c r="J7" s="2" t="s">
        <v>53</v>
      </c>
      <c r="K7" s="2">
        <v>0</v>
      </c>
      <c r="L7" s="5">
        <f>Tabelle1[[#This Row],[Bestellt Anzahl]]*Tabelle1[[#This Row],[Verpackung Preis]]+8.9</f>
        <v>8.9</v>
      </c>
    </row>
    <row r="8" spans="1:12" ht="33" customHeight="1" x14ac:dyDescent="0.3">
      <c r="A8" s="2">
        <v>9</v>
      </c>
      <c r="B8" s="2">
        <f>Tabelle1[[#This Row],[Anzahl pro Platine]]*$B$1</f>
        <v>54</v>
      </c>
      <c r="C8" s="4" t="s">
        <v>27</v>
      </c>
      <c r="D8" s="1"/>
      <c r="E8" s="1">
        <v>80</v>
      </c>
      <c r="F8" s="3">
        <v>1</v>
      </c>
      <c r="G8" s="3">
        <f>ROUNDUP(Tabelle1[[#This Row],[Anzahl benötigt gesamt]] / Tabelle1[[#This Row],[Verpackung Menge]], 0) * Tabelle1[[#This Row],[Verpackung Preis]]</f>
        <v>1</v>
      </c>
      <c r="H8" s="2"/>
      <c r="I8" s="10" t="s">
        <v>72</v>
      </c>
      <c r="J8" s="2" t="s">
        <v>53</v>
      </c>
      <c r="K8" s="2">
        <v>0</v>
      </c>
      <c r="L8" s="5">
        <f>Tabelle1[[#This Row],[Bestellt Anzahl]]*Tabelle1[[#This Row],[Verpackung Preis]]+8.9</f>
        <v>8.9</v>
      </c>
    </row>
    <row r="9" spans="1:12" ht="33" customHeight="1" x14ac:dyDescent="0.3">
      <c r="A9" s="2">
        <v>1</v>
      </c>
      <c r="B9" s="2">
        <f>Tabelle1[[#This Row],[Anzahl pro Platine]]*$B$1</f>
        <v>6</v>
      </c>
      <c r="C9" s="4" t="s">
        <v>11</v>
      </c>
      <c r="D9" s="1"/>
      <c r="E9" s="1">
        <v>1</v>
      </c>
      <c r="F9" s="3">
        <v>0.95</v>
      </c>
      <c r="G9" s="3">
        <f>ROUNDUP(Tabelle1[[#This Row],[Anzahl benötigt gesamt]] / Tabelle1[[#This Row],[Verpackung Menge]], 0) * Tabelle1[[#This Row],[Verpackung Preis]]</f>
        <v>5.6999999999999993</v>
      </c>
      <c r="H9" s="2"/>
      <c r="I9" s="10" t="s">
        <v>74</v>
      </c>
      <c r="J9" s="2" t="s">
        <v>53</v>
      </c>
      <c r="K9" s="2">
        <v>4</v>
      </c>
      <c r="L9" s="5">
        <f>Tabelle1[[#This Row],[Bestellt Anzahl]]*Tabelle1[[#This Row],[Verpackung Preis]]+8.9</f>
        <v>12.7</v>
      </c>
    </row>
    <row r="10" spans="1:12" ht="33" customHeight="1" x14ac:dyDescent="0.3">
      <c r="A10" s="2">
        <v>8</v>
      </c>
      <c r="B10" s="2">
        <f>Tabelle1[[#This Row],[Anzahl pro Platine]]*$B$1</f>
        <v>48</v>
      </c>
      <c r="C10" s="4" t="s">
        <v>13</v>
      </c>
      <c r="D10" s="1"/>
      <c r="E10" s="1">
        <v>10</v>
      </c>
      <c r="F10" s="3">
        <v>9.3000000000000007</v>
      </c>
      <c r="G10" s="3">
        <f>ROUNDUP(Tabelle1[[#This Row],[Anzahl benötigt gesamt]] / Tabelle1[[#This Row],[Verpackung Menge]], 0) * Tabelle1[[#This Row],[Verpackung Preis]]</f>
        <v>46.5</v>
      </c>
      <c r="H10" s="2"/>
      <c r="I10" s="10" t="s">
        <v>73</v>
      </c>
      <c r="J10" s="2" t="s">
        <v>53</v>
      </c>
      <c r="K10" s="2">
        <v>3</v>
      </c>
      <c r="L10" s="5">
        <f>Tabelle1[[#This Row],[Bestellt Anzahl]]*Tabelle1[[#This Row],[Verpackung Preis]]+8.9</f>
        <v>36.800000000000004</v>
      </c>
    </row>
    <row r="11" spans="1:12" ht="30.6" x14ac:dyDescent="0.3">
      <c r="A11" s="2">
        <v>3</v>
      </c>
      <c r="B11" s="2">
        <f>Tabelle1[[#This Row],[Anzahl pro Platine]]*$B$1</f>
        <v>18</v>
      </c>
      <c r="C11" s="4" t="s">
        <v>2</v>
      </c>
      <c r="D11" s="1" t="s">
        <v>68</v>
      </c>
      <c r="E11" s="1">
        <v>1</v>
      </c>
      <c r="F11" s="3">
        <v>0.13</v>
      </c>
      <c r="G11" s="3">
        <f>ROUNDUP(Tabelle1[[#This Row],[Anzahl benötigt gesamt]] / Tabelle1[[#This Row],[Verpackung Menge]], 0) * Tabelle1[[#This Row],[Verpackung Preis]]</f>
        <v>2.34</v>
      </c>
      <c r="H11" s="2"/>
      <c r="I11" s="10" t="s">
        <v>48</v>
      </c>
      <c r="J11" s="2" t="s">
        <v>54</v>
      </c>
      <c r="K11" s="2">
        <v>20</v>
      </c>
      <c r="L11" s="5">
        <f>Tabelle1[[#This Row],[Bestellt Anzahl]]*Tabelle1[[#This Row],[Verpackung Preis]]+8.9</f>
        <v>11.5</v>
      </c>
    </row>
    <row r="12" spans="1:12" ht="40.799999999999997" x14ac:dyDescent="0.3">
      <c r="A12" s="2">
        <v>1</v>
      </c>
      <c r="B12" s="2">
        <f>Tabelle1[[#This Row],[Anzahl pro Platine]]*$B$1</f>
        <v>6</v>
      </c>
      <c r="C12" s="4" t="s">
        <v>3</v>
      </c>
      <c r="D12" s="1" t="s">
        <v>4</v>
      </c>
      <c r="E12" s="1">
        <v>1</v>
      </c>
      <c r="F12" s="3">
        <v>4.3679999999999997E-2</v>
      </c>
      <c r="G12" s="3">
        <f>ROUNDUP(Tabelle1[[#This Row],[Anzahl benötigt gesamt]] / Tabelle1[[#This Row],[Verpackung Menge]], 0) * Tabelle1[[#This Row],[Verpackung Preis]]</f>
        <v>0.26207999999999998</v>
      </c>
      <c r="H12" s="2"/>
      <c r="I12" s="10" t="s">
        <v>50</v>
      </c>
      <c r="J12" s="2" t="s">
        <v>54</v>
      </c>
      <c r="K12" s="2">
        <v>0</v>
      </c>
      <c r="L12" s="5">
        <f>Tabelle1[[#This Row],[Bestellt Anzahl]]*Tabelle1[[#This Row],[Verpackung Preis]]+8.9</f>
        <v>8.9</v>
      </c>
    </row>
    <row r="13" spans="1:12" ht="40.799999999999997" x14ac:dyDescent="0.3">
      <c r="A13" s="2">
        <v>2</v>
      </c>
      <c r="B13" s="2">
        <f>Tabelle1[[#This Row],[Anzahl pro Platine]]*$B$1</f>
        <v>12</v>
      </c>
      <c r="C13" s="4" t="s">
        <v>7</v>
      </c>
      <c r="D13" s="1" t="s">
        <v>8</v>
      </c>
      <c r="E13" s="1">
        <v>1</v>
      </c>
      <c r="F13" s="3">
        <v>6.4680000000000001E-2</v>
      </c>
      <c r="G13" s="3">
        <f>ROUNDUP(Tabelle1[[#This Row],[Anzahl benötigt gesamt]] / Tabelle1[[#This Row],[Verpackung Menge]], 0) * Tabelle1[[#This Row],[Verpackung Preis]]</f>
        <v>0.77615999999999996</v>
      </c>
      <c r="H13" s="2"/>
      <c r="I13" s="10" t="s">
        <v>44</v>
      </c>
      <c r="J13" s="2" t="s">
        <v>54</v>
      </c>
      <c r="K13" s="2">
        <v>12</v>
      </c>
      <c r="L13" s="5">
        <f>Tabelle1[[#This Row],[Bestellt Anzahl]]*Tabelle1[[#This Row],[Verpackung Preis]]+8.9</f>
        <v>9.6761599999999994</v>
      </c>
    </row>
    <row r="14" spans="1:12" ht="30.6" x14ac:dyDescent="0.3">
      <c r="A14" s="2">
        <v>8</v>
      </c>
      <c r="B14" s="2">
        <f>Tabelle1[[#This Row],[Anzahl pro Platine]]*$B$1</f>
        <v>48</v>
      </c>
      <c r="C14" s="4" t="s">
        <v>9</v>
      </c>
      <c r="D14" s="1" t="s">
        <v>10</v>
      </c>
      <c r="E14" s="1">
        <v>1</v>
      </c>
      <c r="F14" s="3">
        <v>0.13</v>
      </c>
      <c r="G14" s="3">
        <f>ROUNDUP(Tabelle1[[#This Row],[Anzahl benötigt gesamt]] / Tabelle1[[#This Row],[Verpackung Menge]], 0) * Tabelle1[[#This Row],[Verpackung Preis]]</f>
        <v>6.24</v>
      </c>
      <c r="H14" s="2"/>
      <c r="I14" s="10" t="s">
        <v>45</v>
      </c>
      <c r="J14" s="2" t="s">
        <v>54</v>
      </c>
      <c r="K14" s="2">
        <v>50</v>
      </c>
      <c r="L14" s="5">
        <f>Tabelle1[[#This Row],[Bestellt Anzahl]]*Tabelle1[[#This Row],[Verpackung Preis]]+8.9</f>
        <v>15.4</v>
      </c>
    </row>
    <row r="15" spans="1:12" ht="30.6" x14ac:dyDescent="0.3">
      <c r="A15" s="2">
        <v>10</v>
      </c>
      <c r="B15" s="2">
        <f>Tabelle1[[#This Row],[Anzahl pro Platine]]*$B$1</f>
        <v>60</v>
      </c>
      <c r="C15" s="4" t="s">
        <v>19</v>
      </c>
      <c r="D15" s="1" t="s">
        <v>20</v>
      </c>
      <c r="E15" s="1">
        <v>100</v>
      </c>
      <c r="F15" s="3">
        <v>2.79</v>
      </c>
      <c r="G15" s="3">
        <f>ROUNDUP(Tabelle1[[#This Row],[Anzahl benötigt gesamt]] / Tabelle1[[#This Row],[Verpackung Menge]], 0) * Tabelle1[[#This Row],[Verpackung Preis]]</f>
        <v>2.79</v>
      </c>
      <c r="H15" s="2"/>
      <c r="I15" s="10" t="s">
        <v>39</v>
      </c>
      <c r="J15" s="2" t="s">
        <v>54</v>
      </c>
      <c r="K15" s="2">
        <v>1</v>
      </c>
      <c r="L15" s="5">
        <f>Tabelle1[[#This Row],[Bestellt Anzahl]]*Tabelle1[[#This Row],[Verpackung Preis]]+8.9</f>
        <v>11.690000000000001</v>
      </c>
    </row>
    <row r="16" spans="1:12" ht="30.6" x14ac:dyDescent="0.3">
      <c r="A16" s="2">
        <v>15</v>
      </c>
      <c r="B16" s="2">
        <f>Tabelle1[[#This Row],[Anzahl pro Platine]]*$B$1</f>
        <v>90</v>
      </c>
      <c r="C16" s="4" t="s">
        <v>24</v>
      </c>
      <c r="D16" s="1">
        <v>330</v>
      </c>
      <c r="E16" s="1">
        <v>100</v>
      </c>
      <c r="F16" s="3">
        <v>2.79</v>
      </c>
      <c r="G16" s="3">
        <f>ROUNDUP(Tabelle1[[#This Row],[Anzahl benötigt gesamt]] / Tabelle1[[#This Row],[Verpackung Menge]], 0) * Tabelle1[[#This Row],[Verpackung Preis]]</f>
        <v>2.79</v>
      </c>
      <c r="H16" s="2"/>
      <c r="I16" s="10" t="s">
        <v>40</v>
      </c>
      <c r="J16" s="2" t="s">
        <v>54</v>
      </c>
      <c r="K16" s="2">
        <v>1</v>
      </c>
      <c r="L16" s="5">
        <f>Tabelle1[[#This Row],[Bestellt Anzahl]]*Tabelle1[[#This Row],[Verpackung Preis]]+8.9</f>
        <v>11.690000000000001</v>
      </c>
    </row>
    <row r="17" spans="1:12" ht="30.6" x14ac:dyDescent="0.3">
      <c r="A17" s="2">
        <v>1</v>
      </c>
      <c r="B17" s="2">
        <f>Tabelle1[[#This Row],[Anzahl pro Platine]]*$B$1</f>
        <v>6</v>
      </c>
      <c r="C17" s="4" t="s">
        <v>25</v>
      </c>
      <c r="D17" s="1" t="s">
        <v>26</v>
      </c>
      <c r="E17" s="1">
        <v>1</v>
      </c>
      <c r="F17" s="3">
        <v>4.9660000000000003E-2</v>
      </c>
      <c r="G17" s="3">
        <f>ROUNDUP(Tabelle1[[#This Row],[Anzahl benötigt gesamt]] / Tabelle1[[#This Row],[Verpackung Menge]], 0) * Tabelle1[[#This Row],[Verpackung Preis]]</f>
        <v>0.29796</v>
      </c>
      <c r="H17" s="2"/>
      <c r="I17" s="10" t="s">
        <v>41</v>
      </c>
      <c r="J17" s="2" t="s">
        <v>54</v>
      </c>
      <c r="K17" s="2">
        <v>20</v>
      </c>
      <c r="L17" s="5">
        <f>Tabelle1[[#This Row],[Bestellt Anzahl]]*Tabelle1[[#This Row],[Verpackung Preis]]+8.9</f>
        <v>9.8932000000000002</v>
      </c>
    </row>
    <row r="18" spans="1:12" ht="30.6" x14ac:dyDescent="0.3">
      <c r="A18" s="2">
        <v>9</v>
      </c>
      <c r="B18" s="2">
        <f>Tabelle1[[#This Row],[Anzahl pro Platine]]*$B$1</f>
        <v>54</v>
      </c>
      <c r="C18" s="4" t="s">
        <v>27</v>
      </c>
      <c r="D18" s="1" t="s">
        <v>70</v>
      </c>
      <c r="E18" s="1">
        <v>1</v>
      </c>
      <c r="F18" s="3">
        <v>7.1139999999999995E-2</v>
      </c>
      <c r="G18" s="3">
        <f>ROUNDUP(Tabelle1[[#This Row],[Anzahl benötigt gesamt]] / Tabelle1[[#This Row],[Verpackung Menge]], 0) * Tabelle1[[#This Row],[Verpackung Preis]]</f>
        <v>3.8415599999999999</v>
      </c>
      <c r="H18" s="2"/>
      <c r="I18" s="10" t="s">
        <v>71</v>
      </c>
      <c r="J18" s="2" t="s">
        <v>54</v>
      </c>
      <c r="K18" s="2">
        <v>100</v>
      </c>
      <c r="L18" s="5">
        <f>Tabelle1[[#This Row],[Bestellt Anzahl]]*Tabelle1[[#This Row],[Verpackung Preis]]+8.9</f>
        <v>16.013999999999999</v>
      </c>
    </row>
    <row r="19" spans="1:12" ht="28.2" customHeight="1" x14ac:dyDescent="0.3">
      <c r="A19" s="2">
        <v>2</v>
      </c>
      <c r="B19" s="2">
        <f>Tabelle1[[#This Row],[Anzahl pro Platine]]*$B$1</f>
        <v>12</v>
      </c>
      <c r="C19" s="4" t="s">
        <v>5</v>
      </c>
      <c r="D19" s="1" t="s">
        <v>6</v>
      </c>
      <c r="E19" s="1">
        <v>1</v>
      </c>
      <c r="F19" s="3">
        <v>0.89300000000000002</v>
      </c>
      <c r="G19" s="3">
        <f>ROUNDUP(Tabelle1[[#This Row],[Anzahl benötigt gesamt]] / Tabelle1[[#This Row],[Verpackung Menge]], 0) * Tabelle1[[#This Row],[Verpackung Preis]]</f>
        <v>10.716000000000001</v>
      </c>
      <c r="H19" s="2"/>
      <c r="I19" s="10" t="s">
        <v>38</v>
      </c>
      <c r="J19" s="2" t="s">
        <v>55</v>
      </c>
      <c r="K19" s="2">
        <v>10</v>
      </c>
      <c r="L19" s="5">
        <f>Tabelle1[[#This Row],[Bestellt Anzahl]]*Tabelle1[[#This Row],[Verpackung Preis]]+8.9</f>
        <v>17.829999999999998</v>
      </c>
    </row>
    <row r="20" spans="1:12" ht="33" customHeight="1" x14ac:dyDescent="0.3">
      <c r="A20" s="2">
        <v>1</v>
      </c>
      <c r="B20" s="2">
        <f>Tabelle1[[#This Row],[Anzahl pro Platine]]*$B$1</f>
        <v>6</v>
      </c>
      <c r="C20" s="4" t="s">
        <v>11</v>
      </c>
      <c r="D20" s="1" t="s">
        <v>12</v>
      </c>
      <c r="E20" s="1">
        <v>1</v>
      </c>
      <c r="F20" s="3">
        <v>0.74399999999999999</v>
      </c>
      <c r="G20" s="3">
        <f>ROUNDUP(Tabelle1[[#This Row],[Anzahl benötigt gesamt]] / Tabelle1[[#This Row],[Verpackung Menge]], 0) * Tabelle1[[#This Row],[Verpackung Preis]]</f>
        <v>4.4640000000000004</v>
      </c>
      <c r="H20" s="2"/>
      <c r="I20" s="10" t="s">
        <v>46</v>
      </c>
      <c r="J20" s="2" t="s">
        <v>55</v>
      </c>
      <c r="K20" s="2">
        <v>10</v>
      </c>
      <c r="L20" s="5">
        <f>Tabelle1[[#This Row],[Bestellt Anzahl]]*Tabelle1[[#This Row],[Verpackung Preis]]+8.9</f>
        <v>16.34</v>
      </c>
    </row>
    <row r="21" spans="1:12" ht="31.2" customHeight="1" x14ac:dyDescent="0.3">
      <c r="A21" s="2">
        <v>8</v>
      </c>
      <c r="B21" s="2">
        <f>Tabelle1[[#This Row],[Anzahl pro Platine]]*$B$1</f>
        <v>48</v>
      </c>
      <c r="C21" s="4" t="s">
        <v>13</v>
      </c>
      <c r="D21" s="1" t="s">
        <v>14</v>
      </c>
      <c r="E21" s="1">
        <v>1</v>
      </c>
      <c r="F21" s="3">
        <v>0.65500000000000003</v>
      </c>
      <c r="G21" s="3">
        <f>ROUNDUP(Tabelle1[[#This Row],[Anzahl benötigt gesamt]] / Tabelle1[[#This Row],[Verpackung Menge]], 0) * Tabelle1[[#This Row],[Verpackung Preis]]</f>
        <v>31.44</v>
      </c>
      <c r="H21" s="2"/>
      <c r="I21" s="10" t="s">
        <v>47</v>
      </c>
      <c r="J21" s="2" t="s">
        <v>55</v>
      </c>
      <c r="K21" s="2">
        <v>28</v>
      </c>
      <c r="L21" s="5">
        <f>Tabelle1[[#This Row],[Bestellt Anzahl]]*Tabelle1[[#This Row],[Verpackung Preis]]+8.9</f>
        <v>27.240000000000002</v>
      </c>
    </row>
    <row r="22" spans="1:12" ht="33" customHeight="1" x14ac:dyDescent="0.3">
      <c r="A22" s="2">
        <v>1</v>
      </c>
      <c r="B22" s="2">
        <f>Tabelle1[[#This Row],[Anzahl pro Platine]]*$B$1</f>
        <v>6</v>
      </c>
      <c r="C22" s="4" t="s">
        <v>15</v>
      </c>
      <c r="D22" s="1" t="s">
        <v>16</v>
      </c>
      <c r="E22" s="1">
        <v>1</v>
      </c>
      <c r="F22" s="3">
        <v>2.02</v>
      </c>
      <c r="G22" s="3">
        <f>ROUNDUP(Tabelle1[[#This Row],[Anzahl benötigt gesamt]] / Tabelle1[[#This Row],[Verpackung Menge]], 0) * Tabelle1[[#This Row],[Verpackung Preis]]</f>
        <v>12.120000000000001</v>
      </c>
      <c r="H22" s="2"/>
      <c r="I22" s="10" t="s">
        <v>49</v>
      </c>
      <c r="J22" s="2" t="s">
        <v>55</v>
      </c>
      <c r="K22" s="2">
        <v>4</v>
      </c>
      <c r="L22" s="5">
        <f>Tabelle1[[#This Row],[Bestellt Anzahl]]*Tabelle1[[#This Row],[Verpackung Preis]]+8.9</f>
        <v>16.98</v>
      </c>
    </row>
    <row r="23" spans="1:12" ht="30.6" x14ac:dyDescent="0.3">
      <c r="A23" s="2">
        <v>1</v>
      </c>
      <c r="B23" s="2">
        <f>Tabelle1[[#This Row],[Anzahl pro Platine]]*$B$1</f>
        <v>6</v>
      </c>
      <c r="C23" s="4" t="s">
        <v>17</v>
      </c>
      <c r="D23" s="1" t="s">
        <v>18</v>
      </c>
      <c r="E23" s="1">
        <v>1</v>
      </c>
      <c r="F23" s="3">
        <v>16.79</v>
      </c>
      <c r="G23" s="3">
        <f>ROUNDUP(Tabelle1[[#This Row],[Anzahl benötigt gesamt]] / Tabelle1[[#This Row],[Verpackung Menge]], 0) * Tabelle1[[#This Row],[Verpackung Preis]]</f>
        <v>100.74</v>
      </c>
      <c r="H23" s="2"/>
      <c r="I23" s="10" t="s">
        <v>42</v>
      </c>
      <c r="J23" s="2" t="s">
        <v>55</v>
      </c>
      <c r="K23" s="2">
        <v>3</v>
      </c>
      <c r="L23" s="5">
        <f>Tabelle1[[#This Row],[Bestellt Anzahl]]*Tabelle1[[#This Row],[Verpackung Preis]]+8.9</f>
        <v>59.269999999999996</v>
      </c>
    </row>
    <row r="24" spans="1:12" ht="55.2" x14ac:dyDescent="0.3">
      <c r="A24" s="2">
        <v>1</v>
      </c>
      <c r="B24" s="2">
        <f>Tabelle1[[#This Row],[Anzahl pro Platine]]*$B$1</f>
        <v>6</v>
      </c>
      <c r="C24" s="4" t="s">
        <v>21</v>
      </c>
      <c r="D24" s="1" t="s">
        <v>22</v>
      </c>
      <c r="E24" s="1">
        <v>1</v>
      </c>
      <c r="F24" s="3">
        <v>0.54900000000000004</v>
      </c>
      <c r="G24" s="3">
        <f>ROUNDUP(Tabelle1[[#This Row],[Anzahl benötigt gesamt]] / Tabelle1[[#This Row],[Verpackung Menge]], 0) * Tabelle1[[#This Row],[Verpackung Preis]]</f>
        <v>3.2940000000000005</v>
      </c>
      <c r="H24" s="6" t="s">
        <v>75</v>
      </c>
      <c r="I24" s="10" t="s">
        <v>51</v>
      </c>
      <c r="J24" s="2" t="s">
        <v>55</v>
      </c>
      <c r="K24" s="2">
        <v>10</v>
      </c>
      <c r="L24" s="5">
        <f>Tabelle1[[#This Row],[Bestellt Anzahl]]*Tabelle1[[#This Row],[Verpackung Preis]]+8.9</f>
        <v>14.39</v>
      </c>
    </row>
    <row r="25" spans="1:12" x14ac:dyDescent="0.3">
      <c r="A25" s="2">
        <v>1</v>
      </c>
      <c r="B25" s="2">
        <f>Tabelle1[[#This Row],[Anzahl pro Platine]]*$B$1</f>
        <v>6</v>
      </c>
      <c r="C25" s="4" t="s">
        <v>23</v>
      </c>
      <c r="D25" s="1" t="s">
        <v>22</v>
      </c>
      <c r="E25" s="1">
        <v>1</v>
      </c>
      <c r="F25" s="3">
        <v>0.10100000000000001</v>
      </c>
      <c r="G25" s="3">
        <f>ROUNDUP(Tabelle1[[#This Row],[Anzahl benötigt gesamt]] / Tabelle1[[#This Row],[Verpackung Menge]], 0) * Tabelle1[[#This Row],[Verpackung Preis]]</f>
        <v>0.60600000000000009</v>
      </c>
      <c r="H25" s="2"/>
      <c r="I25" s="11"/>
      <c r="J25" s="2" t="s">
        <v>55</v>
      </c>
      <c r="K25" s="2">
        <v>0</v>
      </c>
      <c r="L25" s="5">
        <f>Tabelle1[[#This Row],[Bestellt Anzahl]]*Tabelle1[[#This Row],[Verpackung Preis]]+8.9</f>
        <v>8.9</v>
      </c>
    </row>
    <row r="26" spans="1:12" x14ac:dyDescent="0.3">
      <c r="A26" s="2"/>
      <c r="B26" s="2"/>
      <c r="C26" s="2"/>
      <c r="D26" s="1"/>
      <c r="E26" s="1"/>
      <c r="F26" s="2"/>
      <c r="G26" s="5">
        <f>SUBTOTAL(109,Tabelle1[Gesamtpreis])</f>
        <v>367.18775999999991</v>
      </c>
      <c r="H26" s="2"/>
      <c r="I26" s="4"/>
      <c r="L26" s="9">
        <f>SUBTOTAL(109,Tabelle1[Bestellt Preis])</f>
        <v>417.49336</v>
      </c>
    </row>
  </sheetData>
  <hyperlinks>
    <hyperlink ref="I19" r:id="rId1" xr:uid="{C9EB879F-7E88-4725-BD7B-ED136B4E64FF}"/>
    <hyperlink ref="I15" r:id="rId2" xr:uid="{D3EFC8D1-E4BE-4EA1-9ABD-1F8C97E6F99D}"/>
    <hyperlink ref="I16" r:id="rId3" xr:uid="{EDA295FB-FE96-4C2C-A21D-8A916B39E5DC}"/>
    <hyperlink ref="I17" r:id="rId4" xr:uid="{72002EAE-7DAA-4B3E-A236-2A6E4ED984AB}"/>
    <hyperlink ref="I23" r:id="rId5" xr:uid="{EE88EF35-5DF5-4096-A48D-2987AD8033AE}"/>
    <hyperlink ref="I3" r:id="rId6" xr:uid="{E48A4110-E620-400D-8DBE-93FA1FE35517}"/>
    <hyperlink ref="I13" r:id="rId7" xr:uid="{A323E7EB-C669-499F-A687-92E960BFD0A6}"/>
    <hyperlink ref="I14" r:id="rId8" xr:uid="{86BDBF67-B359-46CA-92C0-4319E7E4FE6D}"/>
    <hyperlink ref="I20" r:id="rId9" xr:uid="{086C23DB-1299-4C48-833A-306D1F85792F}"/>
    <hyperlink ref="I21" r:id="rId10" xr:uid="{875AD7C9-0F58-42DC-9722-1BE59D13B229}"/>
    <hyperlink ref="I11" r:id="rId11" xr:uid="{71993465-6BD0-4C78-92F9-21C5CF58E58C}"/>
    <hyperlink ref="I22" r:id="rId12" xr:uid="{EFEEBEFC-5A38-49A5-A041-032EA327BCFD}"/>
    <hyperlink ref="I12" r:id="rId13" xr:uid="{BB359C56-5ABC-4758-A59B-471666478C23}"/>
    <hyperlink ref="I24" r:id="rId14" xr:uid="{78D6BA46-F281-46AF-90B2-2412D34C12DF}"/>
    <hyperlink ref="I6" r:id="rId15" xr:uid="{C63A3C1F-134D-453D-B25D-BAE52E5E48C1}"/>
    <hyperlink ref="I5" r:id="rId16" xr:uid="{28370322-C847-4633-8464-5D325C800671}"/>
    <hyperlink ref="I7" r:id="rId17" xr:uid="{85BDDCBE-4C92-4C06-8527-70E441315BF3}"/>
    <hyperlink ref="I4" r:id="rId18" xr:uid="{2242793C-9D7A-4B60-908B-6A06A816ACAD}"/>
    <hyperlink ref="I18" r:id="rId19" xr:uid="{EFFFA46C-98B1-4DBD-B796-F5E2F00D463D}"/>
  </hyperlinks>
  <pageMargins left="0.23622047244094491" right="0.23622047244094491" top="0.74803149606299213" bottom="0.74803149606299213" header="0.31496062992125984" footer="0.31496062992125984"/>
  <pageSetup paperSize="9" scale="60" orientation="landscape" horizontalDpi="0" verticalDpi="0" r:id="rId20"/>
  <drawing r:id="rId21"/>
  <legacyDrawing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8BitZahlAnzeige</vt:lpstr>
      <vt:lpstr>'8BitZahlAnzeige'!Druckbereich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Hölzel</dc:creator>
  <cp:lastModifiedBy>Rene Hölzel</cp:lastModifiedBy>
  <cp:lastPrinted>2023-10-14T14:33:11Z</cp:lastPrinted>
  <dcterms:created xsi:type="dcterms:W3CDTF">2023-10-01T10:22:28Z</dcterms:created>
  <dcterms:modified xsi:type="dcterms:W3CDTF">2023-10-29T13:25:07Z</dcterms:modified>
</cp:coreProperties>
</file>