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ene/github/ETF/"/>
    </mc:Choice>
  </mc:AlternateContent>
  <xr:revisionPtr revIDLastSave="0" documentId="8_{88282636-5329-C94C-A238-1A271CE6AB04}" xr6:coauthVersionLast="47" xr6:coauthVersionMax="47" xr10:uidLastSave="{00000000-0000-0000-0000-000000000000}"/>
  <bookViews>
    <workbookView xWindow="0" yWindow="0" windowWidth="76800" windowHeight="21600" xr2:uid="{318EF27D-8EC1-AD49-811D-E0344B3B2D6F}"/>
  </bookViews>
  <sheets>
    <sheet name="Daten" sheetId="1" r:id="rId1"/>
    <sheet name="Aging" sheetId="5" r:id="rId2"/>
    <sheet name="Win Loss" sheetId="2" r:id="rId3"/>
    <sheet name="Profit" sheetId="3" r:id="rId4"/>
    <sheet name="Comparison" sheetId="4" r:id="rId5"/>
  </sheets>
  <calcPr calcId="18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3" i="1"/>
  <c r="P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</calcChain>
</file>

<file path=xl/sharedStrings.xml><?xml version="1.0" encoding="utf-8"?>
<sst xmlns="http://schemas.openxmlformats.org/spreadsheetml/2006/main" count="116" uniqueCount="68">
  <si>
    <t>strategy</t>
  </si>
  <si>
    <t>symbol</t>
  </si>
  <si>
    <t>win</t>
  </si>
  <si>
    <t>loss</t>
  </si>
  <si>
    <t>winrate</t>
  </si>
  <si>
    <t>value</t>
  </si>
  <si>
    <t>profit</t>
  </si>
  <si>
    <t>aging</t>
  </si>
  <si>
    <t>avg_days_trade</t>
  </si>
  <si>
    <t>1.66.129</t>
  </si>
  <si>
    <t>TQQQ</t>
  </si>
  <si>
    <t>1.19.138</t>
  </si>
  <si>
    <t>2.16.177</t>
  </si>
  <si>
    <t>4.29.125(1)</t>
  </si>
  <si>
    <t>2.14.180</t>
  </si>
  <si>
    <t>UPRO</t>
  </si>
  <si>
    <t>3.58.109</t>
  </si>
  <si>
    <t>1.32.119</t>
  </si>
  <si>
    <t>2.34.176</t>
  </si>
  <si>
    <t>UMDD</t>
  </si>
  <si>
    <t>2.31.107</t>
  </si>
  <si>
    <t>3.9.140(1)</t>
  </si>
  <si>
    <t>3.10.113</t>
  </si>
  <si>
    <t>1.32.144</t>
  </si>
  <si>
    <t>URTY</t>
  </si>
  <si>
    <t>2.52.137</t>
  </si>
  <si>
    <t>1.30.106</t>
  </si>
  <si>
    <t>1.84.102</t>
  </si>
  <si>
    <t>2.21.144</t>
  </si>
  <si>
    <t>UDOW</t>
  </si>
  <si>
    <t>3.14.113</t>
  </si>
  <si>
    <t>1.29.145</t>
  </si>
  <si>
    <t>4.63.110</t>
  </si>
  <si>
    <t>1.38.99</t>
  </si>
  <si>
    <t>DIG</t>
  </si>
  <si>
    <t>1.42.105</t>
  </si>
  <si>
    <t>3.67.110</t>
  </si>
  <si>
    <t>2.47.191</t>
  </si>
  <si>
    <t>TMF</t>
  </si>
  <si>
    <t>3.27.167</t>
  </si>
  <si>
    <t>3.51.174</t>
  </si>
  <si>
    <t>1.85.122</t>
  </si>
  <si>
    <t>UGL</t>
  </si>
  <si>
    <t>2.20.170</t>
  </si>
  <si>
    <t>4.29.113</t>
  </si>
  <si>
    <t>Total</t>
  </si>
  <si>
    <t>Zeilenbeschriftungen</t>
  </si>
  <si>
    <t>Gesamtergebnis</t>
  </si>
  <si>
    <t>Win (Trades)</t>
  </si>
  <si>
    <t>Loss(Trades)</t>
  </si>
  <si>
    <t>Summe von profit</t>
  </si>
  <si>
    <t>yahoo</t>
  </si>
  <si>
    <t>Cumulative Return</t>
  </si>
  <si>
    <t>SPY Benchmark</t>
  </si>
  <si>
    <t>CAGR</t>
  </si>
  <si>
    <t>Max Drawdown</t>
  </si>
  <si>
    <t>Longest DD Days</t>
  </si>
  <si>
    <t>Gain/Pain Ratio</t>
  </si>
  <si>
    <t>Max Consecutive Wins</t>
  </si>
  <si>
    <t>Max Consecutive Losses</t>
  </si>
  <si>
    <t>All-time (ann.)</t>
  </si>
  <si>
    <t>alpaca</t>
  </si>
  <si>
    <t>eod</t>
  </si>
  <si>
    <t>polygon</t>
  </si>
  <si>
    <t>Trading Tage</t>
  </si>
  <si>
    <t>Trades per Woche</t>
  </si>
  <si>
    <t>Mittelwert von avg_days_trade</t>
  </si>
  <si>
    <t>yahoo + Commision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</si>
</sst>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0" fontId="2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[Auswertung.xlsx]Aging!PivotTable4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Days</a:t>
            </a:r>
            <a:r>
              <a:rPr lang="en-US" baseline="0"/>
              <a:t> Trades Open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Aging!$B$1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Aging!$A$2:$A$10</c:f>
              <c:strCache>
                <c:ptCount val="8"/>
                <c:pt idx="0">
                  <c:v>DIG</c:v>
                </c:pt>
                <c:pt idx="1">
                  <c:v>TMF</c:v>
                </c:pt>
                <c:pt idx="2">
                  <c:v>TQQQ</c:v>
                </c:pt>
                <c:pt idx="3">
                  <c:v>UDOW</c:v>
                </c:pt>
                <c:pt idx="4">
                  <c:v>UGL</c:v>
                </c:pt>
                <c:pt idx="5">
                  <c:v>UMDD</c:v>
                </c:pt>
                <c:pt idx="6">
                  <c:v>UPRO</c:v>
                </c:pt>
                <c:pt idx="7">
                  <c:v>URTY</c:v>
                </c:pt>
              </c:strCache>
            </c:strRef>
          </c:cat>
          <c:val>
            <c:numRef>
              <c:f>Aging!$B$2:$B$10</c:f>
              <c:numCache>
                <c:formatCode>General</c:formatCode>
                <c:ptCount val="8"/>
                <c:pt idx="0">
                  <c:v>8</c:v>
                </c:pt>
                <c:pt idx="1">
                  <c:v>5.333333333333333</c:v>
                </c:pt>
                <c:pt idx="2">
                  <c:v>6.25</c:v>
                </c:pt>
                <c:pt idx="3">
                  <c:v>14.75</c:v>
                </c:pt>
                <c:pt idx="4">
                  <c:v>6.333333333333333</c:v>
                </c:pt>
                <c:pt idx="5">
                  <c:v>16.5</c:v>
                </c:pt>
                <c:pt idx="6">
                  <c:v>8</c:v>
                </c:pt>
                <c:pt idx="7">
                  <c:v>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4-2241-B4F7-914DEFC6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6285839"/>
        <c:axId val="1016287551"/>
      </c:barChart>
      <c:catAx>
        <c:axId val="101628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6287551"/>
        <c:crosses val="autoZero"/>
        <c:auto val="1"/>
        <c:lblAlgn val="ctr"/>
        <c:lblOffset val="100"/>
        <c:noMultiLvlLbl val="0"/>
      </c:catAx>
      <c:valAx>
        <c:axId val="10162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628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[Auswertung.xlsx]Win Loss!PivotTable2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>
                <a:shade val="76000"/>
              </a:schemeClr>
            </a:solidFill>
            <a:ln w="9525">
              <a:solidFill>
                <a:schemeClr val="accent1">
                  <a:shade val="76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1">
                <a:tint val="77000"/>
              </a:schemeClr>
            </a:solidFill>
            <a:ln w="9525">
              <a:solidFill>
                <a:schemeClr val="accent1">
                  <a:tint val="77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'Win Loss'!$B$1</c:f>
              <c:strCache>
                <c:ptCount val="1"/>
                <c:pt idx="0">
                  <c:v>Win (Trades)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'Win Loss'!$A$2:$A$10</c:f>
              <c:strCache>
                <c:ptCount val="8"/>
                <c:pt idx="0">
                  <c:v>DIG</c:v>
                </c:pt>
                <c:pt idx="1">
                  <c:v>TMF</c:v>
                </c:pt>
                <c:pt idx="2">
                  <c:v>TQQQ</c:v>
                </c:pt>
                <c:pt idx="3">
                  <c:v>UDOW</c:v>
                </c:pt>
                <c:pt idx="4">
                  <c:v>UGL</c:v>
                </c:pt>
                <c:pt idx="5">
                  <c:v>UMDD</c:v>
                </c:pt>
                <c:pt idx="6">
                  <c:v>UPRO</c:v>
                </c:pt>
                <c:pt idx="7">
                  <c:v>URTY</c:v>
                </c:pt>
              </c:strCache>
            </c:strRef>
          </c:cat>
          <c:val>
            <c:numRef>
              <c:f>'Win Loss'!$B$2:$B$10</c:f>
              <c:numCache>
                <c:formatCode>General</c:formatCode>
                <c:ptCount val="8"/>
                <c:pt idx="0">
                  <c:v>118</c:v>
                </c:pt>
                <c:pt idx="1">
                  <c:v>150</c:v>
                </c:pt>
                <c:pt idx="2">
                  <c:v>229</c:v>
                </c:pt>
                <c:pt idx="3">
                  <c:v>186</c:v>
                </c:pt>
                <c:pt idx="4">
                  <c:v>110</c:v>
                </c:pt>
                <c:pt idx="5">
                  <c:v>194</c:v>
                </c:pt>
                <c:pt idx="6">
                  <c:v>200</c:v>
                </c:pt>
                <c:pt idx="7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D-B347-894B-9826716A0C9E}"/>
            </c:ext>
          </c:extLst>
        </c:ser>
        <c:ser>
          <c:idx val="1"/>
          <c:order val="1"/>
          <c:tx>
            <c:strRef>
              <c:f>'Win Loss'!$C$1</c:f>
              <c:strCache>
                <c:ptCount val="1"/>
                <c:pt idx="0">
                  <c:v>Loss(Trades)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'Win Loss'!$A$2:$A$10</c:f>
              <c:strCache>
                <c:ptCount val="8"/>
                <c:pt idx="0">
                  <c:v>DIG</c:v>
                </c:pt>
                <c:pt idx="1">
                  <c:v>TMF</c:v>
                </c:pt>
                <c:pt idx="2">
                  <c:v>TQQQ</c:v>
                </c:pt>
                <c:pt idx="3">
                  <c:v>UDOW</c:v>
                </c:pt>
                <c:pt idx="4">
                  <c:v>UGL</c:v>
                </c:pt>
                <c:pt idx="5">
                  <c:v>UMDD</c:v>
                </c:pt>
                <c:pt idx="6">
                  <c:v>UPRO</c:v>
                </c:pt>
                <c:pt idx="7">
                  <c:v>URTY</c:v>
                </c:pt>
              </c:strCache>
            </c:strRef>
          </c:cat>
          <c:val>
            <c:numRef>
              <c:f>'Win Loss'!$C$2:$C$10</c:f>
              <c:numCache>
                <c:formatCode>General</c:formatCode>
                <c:ptCount val="8"/>
                <c:pt idx="0">
                  <c:v>89</c:v>
                </c:pt>
                <c:pt idx="1">
                  <c:v>60</c:v>
                </c:pt>
                <c:pt idx="2">
                  <c:v>86</c:v>
                </c:pt>
                <c:pt idx="3">
                  <c:v>72</c:v>
                </c:pt>
                <c:pt idx="4">
                  <c:v>72</c:v>
                </c:pt>
                <c:pt idx="5">
                  <c:v>93</c:v>
                </c:pt>
                <c:pt idx="6">
                  <c:v>78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2D-B347-894B-9826716A0C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15852271"/>
        <c:axId val="1015853983"/>
      </c:barChart>
      <c:catAx>
        <c:axId val="101585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5853983"/>
        <c:crosses val="autoZero"/>
        <c:auto val="1"/>
        <c:lblAlgn val="ctr"/>
        <c:lblOffset val="100"/>
        <c:noMultiLvlLbl val="0"/>
      </c:catAx>
      <c:valAx>
        <c:axId val="101585398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1585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[Auswertung.xlsx]Profit!PivotTable3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Profit!$B$1</c:f>
              <c:strCache>
                <c:ptCount val="1"/>
                <c:pt idx="0">
                  <c:v>Ergebnis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Profit!$A$2:$A$10</c:f>
              <c:strCache>
                <c:ptCount val="8"/>
                <c:pt idx="0">
                  <c:v>DIG</c:v>
                </c:pt>
                <c:pt idx="1">
                  <c:v>TMF</c:v>
                </c:pt>
                <c:pt idx="2">
                  <c:v>TQQQ</c:v>
                </c:pt>
                <c:pt idx="3">
                  <c:v>UDOW</c:v>
                </c:pt>
                <c:pt idx="4">
                  <c:v>UGL</c:v>
                </c:pt>
                <c:pt idx="5">
                  <c:v>UMDD</c:v>
                </c:pt>
                <c:pt idx="6">
                  <c:v>UPRO</c:v>
                </c:pt>
                <c:pt idx="7">
                  <c:v>URTY</c:v>
                </c:pt>
              </c:strCache>
            </c:strRef>
          </c:cat>
          <c:val>
            <c:numRef>
              <c:f>Profit!$B$2:$B$10</c:f>
              <c:numCache>
                <c:formatCode>General</c:formatCode>
                <c:ptCount val="8"/>
                <c:pt idx="0">
                  <c:v>297316.49</c:v>
                </c:pt>
                <c:pt idx="1">
                  <c:v>211711.83000000002</c:v>
                </c:pt>
                <c:pt idx="2">
                  <c:v>626154.07999999996</c:v>
                </c:pt>
                <c:pt idx="3">
                  <c:v>547778.82000000007</c:v>
                </c:pt>
                <c:pt idx="4">
                  <c:v>105573.37</c:v>
                </c:pt>
                <c:pt idx="5">
                  <c:v>513891.88</c:v>
                </c:pt>
                <c:pt idx="6">
                  <c:v>445233.68</c:v>
                </c:pt>
                <c:pt idx="7">
                  <c:v>652664.81999999995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6-3C43-B677-90861A59697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1435100</xdr:colOff>
      <xdr:row>5</xdr:row>
      <xdr:rowOff>0</xdr:rowOff>
    </xdr:from>
    <xdr:to>
      <xdr:col>11</xdr:col>
      <xdr:colOff>806450</xdr:colOff>
      <xdr:row>26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115063-EC95-28EA-FC2B-79702D1BC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711200</xdr:colOff>
      <xdr:row>0</xdr:row>
      <xdr:rowOff>139700</xdr:rowOff>
    </xdr:from>
    <xdr:to>
      <xdr:col>10</xdr:col>
      <xdr:colOff>736600</xdr:colOff>
      <xdr:row>17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A58047A-B205-AD78-94BA-FF13D52B6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</xdr:row>
      <xdr:rowOff>177800</xdr:rowOff>
    </xdr:from>
    <xdr:to>
      <xdr:col>9</xdr:col>
      <xdr:colOff>781050</xdr:colOff>
      <xdr:row>17</xdr:row>
      <xdr:rowOff>120650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1BDCFA-1DC9-C75C-7F22-DAD1E7DC1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e Richartz" refreshedDate="45362.901317245371" createdVersion="8" refreshedVersion="8" minRefreshableVersion="3" recordCount="28" xr:uid="{A080C08F-79A8-5145-9287-44CC3C010C6C}">
  <cacheSource type="worksheet">
    <worksheetSource name="Tabelle1"/>
  </cacheSource>
  <cacheFields count="10">
    <cacheField name="strategy" numFmtId="0">
      <sharedItems count="28">
        <s v="1.66.129"/>
        <s v="1.19.138"/>
        <s v="2.16.177"/>
        <s v="4.29.125(1)"/>
        <s v="2.14.180"/>
        <s v="3.58.109"/>
        <s v="1.32.119"/>
        <s v="2.34.176"/>
        <s v="2.31.107"/>
        <s v="3.9.140(1)"/>
        <s v="3.10.113"/>
        <s v="1.32.144"/>
        <s v="2.52.137"/>
        <s v="1.30.106"/>
        <s v="1.84.102"/>
        <s v="2.21.144"/>
        <s v="3.14.113"/>
        <s v="1.29.145"/>
        <s v="4.63.110"/>
        <s v="1.38.99"/>
        <s v="1.42.105"/>
        <s v="3.67.110"/>
        <s v="2.47.191"/>
        <s v="3.27.167"/>
        <s v="3.51.174"/>
        <s v="1.85.122"/>
        <s v="2.20.170"/>
        <s v="4.29.113"/>
      </sharedItems>
    </cacheField>
    <cacheField name="symbol" numFmtId="0">
      <sharedItems count="8">
        <s v="TQQQ"/>
        <s v="UPRO"/>
        <s v="UMDD"/>
        <s v="URTY"/>
        <s v="UDOW"/>
        <s v="DIG"/>
        <s v="TMF"/>
        <s v="UGL"/>
      </sharedItems>
    </cacheField>
    <cacheField name="Total" numFmtId="0">
      <sharedItems containsSemiMixedTypes="0" containsString="0" containsNumber="1" containsInteger="1" minValue="53" maxValue="116"/>
    </cacheField>
    <cacheField name="win" numFmtId="0">
      <sharedItems containsSemiMixedTypes="0" containsString="0" containsNumber="1" containsInteger="1" minValue="30" maxValue="87"/>
    </cacheField>
    <cacheField name="loss" numFmtId="0">
      <sharedItems containsSemiMixedTypes="0" containsString="0" containsNumber="1" containsInteger="1" minValue="16" maxValue="39"/>
    </cacheField>
    <cacheField name="winrate" numFmtId="0">
      <sharedItems containsSemiMixedTypes="0" containsString="0" containsNumber="1" minValue="53.6" maxValue="76.8"/>
    </cacheField>
    <cacheField name="value" numFmtId="0">
      <sharedItems containsSemiMixedTypes="0" containsString="0" containsNumber="1" minValue="107189.85" maxValue="330498.34999999998"/>
    </cacheField>
    <cacheField name="profit" numFmtId="0">
      <sharedItems containsSemiMixedTypes="0" containsString="0" containsNumber="1" minValue="-135.97" maxValue="352948.92"/>
    </cacheField>
    <cacheField name="aging" numFmtId="0">
      <sharedItems containsSemiMixedTypes="0" containsString="0" containsNumber="1" containsInteger="1" minValue="236" maxValue="1367"/>
    </cacheField>
    <cacheField name="avg_days_trade" numFmtId="0">
      <sharedItems containsSemiMixedTypes="0" containsString="0" containsNumber="1" containsInteger="1" minValue="4" maxValue="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16"/>
    <n v="87"/>
    <n v="29"/>
    <n v="75"/>
    <n v="288915.7"/>
    <n v="352948.92"/>
    <n v="1203"/>
    <n v="10"/>
  </r>
  <r>
    <x v="1"/>
    <x v="0"/>
    <n v="55"/>
    <n v="38"/>
    <n v="17"/>
    <n v="69.099999999999994"/>
    <n v="166523.74"/>
    <n v="77503.62"/>
    <n v="296"/>
    <n v="5"/>
  </r>
  <r>
    <x v="2"/>
    <x v="0"/>
    <n v="57"/>
    <n v="39"/>
    <n v="18"/>
    <n v="68.400000000000006"/>
    <n v="133842.06"/>
    <n v="47932.13"/>
    <n v="236"/>
    <n v="4"/>
  </r>
  <r>
    <x v="3"/>
    <x v="0"/>
    <n v="87"/>
    <n v="65"/>
    <n v="22"/>
    <n v="74.7"/>
    <n v="249954.55"/>
    <n v="147769.41"/>
    <n v="545"/>
    <n v="6"/>
  </r>
  <r>
    <x v="4"/>
    <x v="1"/>
    <n v="82"/>
    <n v="63"/>
    <n v="19"/>
    <n v="76.8"/>
    <n v="232953.31"/>
    <n v="138703.81"/>
    <n v="862"/>
    <n v="10"/>
  </r>
  <r>
    <x v="5"/>
    <x v="1"/>
    <n v="86"/>
    <n v="61"/>
    <n v="25"/>
    <n v="70.900000000000006"/>
    <n v="114689.98"/>
    <n v="96059.03"/>
    <n v="515"/>
    <n v="5"/>
  </r>
  <r>
    <x v="6"/>
    <x v="1"/>
    <n v="110"/>
    <n v="76"/>
    <n v="34"/>
    <n v="69.099999999999994"/>
    <n v="244485.55"/>
    <n v="210470.84"/>
    <n v="1034"/>
    <n v="9"/>
  </r>
  <r>
    <x v="7"/>
    <x v="2"/>
    <n v="71"/>
    <n v="51"/>
    <n v="20"/>
    <n v="71.8"/>
    <n v="330498.34999999998"/>
    <n v="228799.79"/>
    <n v="1318"/>
    <n v="18"/>
  </r>
  <r>
    <x v="8"/>
    <x v="2"/>
    <n v="60"/>
    <n v="36"/>
    <n v="24"/>
    <n v="60"/>
    <n v="228006.09"/>
    <n v="16416.27"/>
    <n v="1087"/>
    <n v="18"/>
  </r>
  <r>
    <x v="9"/>
    <x v="2"/>
    <n v="84"/>
    <n v="58"/>
    <n v="26"/>
    <n v="69"/>
    <n v="215224.74"/>
    <n v="1626.66"/>
    <n v="1042"/>
    <n v="12"/>
  </r>
  <r>
    <x v="10"/>
    <x v="2"/>
    <n v="72"/>
    <n v="49"/>
    <n v="23"/>
    <n v="68.099999999999994"/>
    <n v="153605.13"/>
    <n v="267049.15999999997"/>
    <n v="1322"/>
    <n v="18"/>
  </r>
  <r>
    <x v="11"/>
    <x v="3"/>
    <n v="58"/>
    <n v="41"/>
    <n v="17"/>
    <n v="70.7"/>
    <n v="171761.1"/>
    <n v="220005.65"/>
    <n v="905"/>
    <n v="15"/>
  </r>
  <r>
    <x v="12"/>
    <x v="3"/>
    <n v="80"/>
    <n v="59"/>
    <n v="21"/>
    <n v="73.8"/>
    <n v="172467.38"/>
    <n v="187537.32"/>
    <n v="487"/>
    <n v="6"/>
  </r>
  <r>
    <x v="13"/>
    <x v="3"/>
    <n v="115"/>
    <n v="80"/>
    <n v="35"/>
    <n v="69.599999999999994"/>
    <n v="195017.2"/>
    <n v="170690.94"/>
    <n v="712"/>
    <n v="6"/>
  </r>
  <r>
    <x v="14"/>
    <x v="3"/>
    <n v="75"/>
    <n v="51"/>
    <n v="24"/>
    <n v="68"/>
    <n v="202199"/>
    <n v="74430.91"/>
    <n v="472"/>
    <n v="6"/>
  </r>
  <r>
    <x v="15"/>
    <x v="4"/>
    <n v="55"/>
    <n v="38"/>
    <n v="17"/>
    <n v="69.099999999999994"/>
    <n v="277930.51"/>
    <n v="77634.47"/>
    <n v="1367"/>
    <n v="24"/>
  </r>
  <r>
    <x v="16"/>
    <x v="4"/>
    <n v="69"/>
    <n v="51"/>
    <n v="18"/>
    <n v="73.900000000000006"/>
    <n v="326638.33"/>
    <n v="248102.39999999999"/>
    <n v="1359"/>
    <n v="19"/>
  </r>
  <r>
    <x v="17"/>
    <x v="4"/>
    <n v="59"/>
    <n v="43"/>
    <n v="16"/>
    <n v="72.900000000000006"/>
    <n v="135509.76000000001"/>
    <n v="54278.9"/>
    <n v="363"/>
    <n v="6"/>
  </r>
  <r>
    <x v="18"/>
    <x v="4"/>
    <n v="75"/>
    <n v="54"/>
    <n v="21"/>
    <n v="72"/>
    <n v="234021.49"/>
    <n v="167763.04999999999"/>
    <n v="814"/>
    <n v="10"/>
  </r>
  <r>
    <x v="19"/>
    <x v="5"/>
    <n v="84"/>
    <n v="45"/>
    <n v="39"/>
    <n v="53.6"/>
    <n v="162039.85999999999"/>
    <n v="45657.34"/>
    <n v="582"/>
    <n v="6"/>
  </r>
  <r>
    <x v="20"/>
    <x v="5"/>
    <n v="55"/>
    <n v="35"/>
    <n v="20"/>
    <n v="63.6"/>
    <n v="164846.42000000001"/>
    <n v="164836.45000000001"/>
    <n v="630"/>
    <n v="11"/>
  </r>
  <r>
    <x v="21"/>
    <x v="5"/>
    <n v="68"/>
    <n v="38"/>
    <n v="30"/>
    <n v="55.9"/>
    <n v="194364.75"/>
    <n v="86822.7"/>
    <n v="535"/>
    <n v="7"/>
  </r>
  <r>
    <x v="22"/>
    <x v="6"/>
    <n v="76"/>
    <n v="52"/>
    <n v="24"/>
    <n v="68.400000000000006"/>
    <n v="107189.85"/>
    <n v="62286.37"/>
    <n v="383"/>
    <n v="5"/>
  </r>
  <r>
    <x v="23"/>
    <x v="6"/>
    <n v="59"/>
    <n v="41"/>
    <n v="18"/>
    <n v="69.5"/>
    <n v="129136.05"/>
    <n v="47146.38"/>
    <n v="422"/>
    <n v="7"/>
  </r>
  <r>
    <x v="24"/>
    <x v="6"/>
    <n v="75"/>
    <n v="57"/>
    <n v="18"/>
    <n v="76"/>
    <n v="166039.5"/>
    <n v="102279.08"/>
    <n v="372"/>
    <n v="4"/>
  </r>
  <r>
    <x v="25"/>
    <x v="7"/>
    <n v="64"/>
    <n v="42"/>
    <n v="22"/>
    <n v="65.599999999999994"/>
    <n v="163934.32"/>
    <n v="66065.27"/>
    <n v="389"/>
    <n v="6"/>
  </r>
  <r>
    <x v="26"/>
    <x v="7"/>
    <n v="53"/>
    <n v="30"/>
    <n v="23"/>
    <n v="56.6"/>
    <n v="192104"/>
    <n v="39644.07"/>
    <n v="356"/>
    <n v="6"/>
  </r>
  <r>
    <x v="27"/>
    <x v="7"/>
    <n v="65"/>
    <n v="38"/>
    <n v="27"/>
    <n v="58.5"/>
    <n v="200028.44"/>
    <n v="-135.97"/>
    <n v="496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0DC81-2BCD-5F47-8636-98D4E264A394}" name="PivotTable4" cacheId="1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3">
  <location ref="A1:B10" firstHeaderRow="1" firstDataRow="1" firstDataCol="1"/>
  <pivotFields count="10">
    <pivotField showAll="0"/>
    <pivotField axis="axisRow" showAll="0">
      <items count="9">
        <item x="5"/>
        <item x="6"/>
        <item x="0"/>
        <item x="4"/>
        <item x="7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Mittelwert von avg_days_trade" fld="9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EBD68-C337-8B49-9EC0-1D9EE80CB7B9}" name="PivotTable2" cacheId="1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8">
  <location ref="A1:C10" firstHeaderRow="0" firstDataRow="1" firstDataCol="1"/>
  <pivotFields count="10">
    <pivotField showAll="0">
      <items count="29">
        <item x="1"/>
        <item x="17"/>
        <item x="13"/>
        <item x="6"/>
        <item x="11"/>
        <item x="19"/>
        <item x="20"/>
        <item x="0"/>
        <item x="14"/>
        <item x="25"/>
        <item x="4"/>
        <item x="2"/>
        <item x="26"/>
        <item x="15"/>
        <item x="8"/>
        <item x="7"/>
        <item x="22"/>
        <item x="12"/>
        <item x="10"/>
        <item x="16"/>
        <item x="23"/>
        <item x="24"/>
        <item x="5"/>
        <item x="21"/>
        <item x="9"/>
        <item x="27"/>
        <item x="3"/>
        <item x="18"/>
        <item t="default"/>
      </items>
    </pivotField>
    <pivotField axis="axisRow" showAll="0">
      <items count="9">
        <item x="5"/>
        <item x="6"/>
        <item x="0"/>
        <item x="4"/>
        <item x="7"/>
        <item x="2"/>
        <item x="1"/>
        <item x="3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Win (Trades)" fld="3" baseField="0" baseItem="0"/>
    <dataField name="Loss(Trades)" fld="4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1AB05-4E3A-3D46-9D63-A3FA726DAC21}" name="PivotTable3" cacheId="1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7">
  <location ref="A1:B10" firstHeaderRow="1" firstDataRow="1" firstDataCol="1"/>
  <pivotFields count="10">
    <pivotField showAll="0"/>
    <pivotField axis="axisRow" showAll="0">
      <items count="9">
        <item x="5"/>
        <item x="6"/>
        <item x="0"/>
        <item x="4"/>
        <item x="7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me von profit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F2C501-CDD8-774B-BED0-4B5CD7F553FE}" name="Tabelle1" displayName="Tabelle1" ref="A1:J29" totalsRowShown="0">
  <autoFilter ref="A1:J29" xr:uid="{ABF2C501-CDD8-774B-BED0-4B5CD7F553FE}"/>
  <tableColumns count="10">
    <tableColumn id="1" xr3:uid="{7C3C1F51-4948-3940-9395-0D6094010738}" name="strategy"/>
    <tableColumn id="2" xr3:uid="{42FF61F0-A4EC-DA48-A2F7-01B59466F523}" name="symbol"/>
    <tableColumn id="3" xr3:uid="{E2186FCA-0DC0-594C-85AC-7F896D2EA742}" name="Total">
      <calculatedColumnFormula>D2+E2</calculatedColumnFormula>
    </tableColumn>
    <tableColumn id="4" xr3:uid="{342E4FC2-A3C8-8148-929F-8F0AA68D7493}" name="win"/>
    <tableColumn id="5" xr3:uid="{AB2C6E4C-F7F3-AF46-BECF-30FED096079E}" name="loss"/>
    <tableColumn id="6" xr3:uid="{642BE96B-59AA-F843-9227-27F8161E5604}" name="winrate"/>
    <tableColumn id="7" xr3:uid="{D5996812-F2FF-8141-A01E-15D97394D1B5}" name="value"/>
    <tableColumn id="8" xr3:uid="{C283E3C2-879E-5342-A6BD-27D87D4C1A6D}" name="profit"/>
    <tableColumn id="9" xr3:uid="{27B157D3-524A-0D4E-B75D-F2261762104B}" name="aging"/>
    <tableColumn id="10" xr3:uid="{66244637-3829-C442-B328-DA81D015D4E7}" name="avg_days_trad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DCB72-52BC-5C4A-B170-6D4F6E7C1FE0}">
  <dimension ref="A1:S29"/>
  <sheetViews>
    <sheetView tabSelected="1" workbookViewId="0">
      <selection activeCell="B21" sqref="B21"/>
    </sheetView>
  </sheetViews>
  <sheetFormatPr baseColWidth="10" defaultRowHeight="16" x14ac:dyDescent="0.2"/>
  <cols>
    <col min="1" max="1" width="10.5" bestFit="1" customWidth="1"/>
    <col min="2" max="2" width="9.1640625" customWidth="1"/>
    <col min="3" max="3" width="7.5" customWidth="1"/>
    <col min="4" max="4" width="6.33203125" customWidth="1"/>
    <col min="5" max="5" width="6.6640625" customWidth="1"/>
    <col min="6" max="6" width="9.6640625" customWidth="1"/>
    <col min="7" max="8" width="10.1640625" bestFit="1" customWidth="1"/>
    <col min="9" max="9" width="7.6640625" customWidth="1"/>
    <col min="10" max="10" width="15.83203125" customWidth="1"/>
  </cols>
  <sheetData>
    <row r="1" spans="1:19" x14ac:dyDescent="0.2">
      <c r="A1" t="s">
        <v>0</v>
      </c>
      <c r="B1" t="s">
        <v>1</v>
      </c>
      <c r="C1" t="s">
        <v>45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9" x14ac:dyDescent="0.2">
      <c r="A2" t="s">
        <v>9</v>
      </c>
      <c r="B2" t="s">
        <v>10</v>
      </c>
      <c r="C2">
        <f>D2+E2</f>
        <v>116</v>
      </c>
      <c r="D2">
        <v>87</v>
      </c>
      <c r="E2">
        <v>29</v>
      </c>
      <c r="F2">
        <v>75</v>
      </c>
      <c r="G2">
        <v>288915.7</v>
      </c>
      <c r="H2">
        <v>352948.92</v>
      </c>
      <c r="I2">
        <v>1203</v>
      </c>
      <c r="J2">
        <v>10</v>
      </c>
    </row>
    <row r="3" spans="1:19" x14ac:dyDescent="0.2">
      <c r="A3" t="s">
        <v>11</v>
      </c>
      <c r="B3" t="s">
        <v>10</v>
      </c>
      <c r="C3">
        <f t="shared" ref="C3:C29" si="0">D3+E3</f>
        <v>55</v>
      </c>
      <c r="D3">
        <v>38</v>
      </c>
      <c r="E3">
        <v>17</v>
      </c>
      <c r="F3">
        <v>69.099999999999994</v>
      </c>
      <c r="G3">
        <v>166523.74</v>
      </c>
      <c r="H3">
        <v>77503.62</v>
      </c>
      <c r="I3">
        <v>296</v>
      </c>
      <c r="J3">
        <v>5</v>
      </c>
      <c r="P3">
        <v>1960</v>
      </c>
      <c r="Q3" t="s">
        <v>64</v>
      </c>
      <c r="R3">
        <f>P3/5</f>
        <v>392</v>
      </c>
    </row>
    <row r="4" spans="1:19" x14ac:dyDescent="0.2">
      <c r="A4" t="s">
        <v>12</v>
      </c>
      <c r="B4" t="s">
        <v>10</v>
      </c>
      <c r="C4">
        <f t="shared" si="0"/>
        <v>57</v>
      </c>
      <c r="D4">
        <v>39</v>
      </c>
      <c r="E4">
        <v>18</v>
      </c>
      <c r="F4">
        <v>68.400000000000006</v>
      </c>
      <c r="G4">
        <v>133842.06</v>
      </c>
      <c r="H4">
        <v>47932.13</v>
      </c>
      <c r="I4">
        <v>236</v>
      </c>
      <c r="J4">
        <v>4</v>
      </c>
      <c r="P4">
        <f>SUM(Tabelle1[Total])</f>
        <v>2065</v>
      </c>
      <c r="R4" s="5">
        <f>P4/R3</f>
        <v>5.2678571428571432</v>
      </c>
      <c r="S4" t="s">
        <v>65</v>
      </c>
    </row>
    <row r="5" spans="1:19" x14ac:dyDescent="0.2">
      <c r="A5" t="s">
        <v>13</v>
      </c>
      <c r="B5" t="s">
        <v>10</v>
      </c>
      <c r="C5">
        <f t="shared" si="0"/>
        <v>87</v>
      </c>
      <c r="D5">
        <v>65</v>
      </c>
      <c r="E5">
        <v>22</v>
      </c>
      <c r="F5">
        <v>74.7</v>
      </c>
      <c r="G5">
        <v>249954.55</v>
      </c>
      <c r="H5">
        <v>147769.41</v>
      </c>
      <c r="I5">
        <v>545</v>
      </c>
      <c r="J5">
        <v>6</v>
      </c>
    </row>
    <row r="6" spans="1:19" x14ac:dyDescent="0.2">
      <c r="A6" t="s">
        <v>14</v>
      </c>
      <c r="B6" t="s">
        <v>15</v>
      </c>
      <c r="C6">
        <f t="shared" si="0"/>
        <v>82</v>
      </c>
      <c r="D6">
        <v>63</v>
      </c>
      <c r="E6">
        <v>19</v>
      </c>
      <c r="F6">
        <v>76.8</v>
      </c>
      <c r="G6">
        <v>232953.31</v>
      </c>
      <c r="H6">
        <v>138703.81</v>
      </c>
      <c r="I6">
        <v>862</v>
      </c>
      <c r="J6">
        <v>10</v>
      </c>
    </row>
    <row r="7" spans="1:19" x14ac:dyDescent="0.2">
      <c r="A7" t="s">
        <v>16</v>
      </c>
      <c r="B7" t="s">
        <v>15</v>
      </c>
      <c r="C7">
        <f t="shared" si="0"/>
        <v>86</v>
      </c>
      <c r="D7">
        <v>61</v>
      </c>
      <c r="E7">
        <v>25</v>
      </c>
      <c r="F7">
        <v>70.900000000000006</v>
      </c>
      <c r="G7">
        <v>114689.98</v>
      </c>
      <c r="H7">
        <v>96059.03</v>
      </c>
      <c r="I7">
        <v>515</v>
      </c>
      <c r="J7">
        <v>5</v>
      </c>
    </row>
    <row r="8" spans="1:19" x14ac:dyDescent="0.2">
      <c r="A8" t="s">
        <v>17</v>
      </c>
      <c r="B8" t="s">
        <v>15</v>
      </c>
      <c r="C8">
        <f t="shared" si="0"/>
        <v>110</v>
      </c>
      <c r="D8">
        <v>76</v>
      </c>
      <c r="E8">
        <v>34</v>
      </c>
      <c r="F8">
        <v>69.099999999999994</v>
      </c>
      <c r="G8">
        <v>244485.55</v>
      </c>
      <c r="H8">
        <v>210470.84</v>
      </c>
      <c r="I8">
        <v>1034</v>
      </c>
      <c r="J8">
        <v>9</v>
      </c>
    </row>
    <row r="9" spans="1:19" x14ac:dyDescent="0.2">
      <c r="A9" t="s">
        <v>18</v>
      </c>
      <c r="B9" t="s">
        <v>19</v>
      </c>
      <c r="C9">
        <f t="shared" si="0"/>
        <v>71</v>
      </c>
      <c r="D9">
        <v>51</v>
      </c>
      <c r="E9">
        <v>20</v>
      </c>
      <c r="F9">
        <v>71.8</v>
      </c>
      <c r="G9">
        <v>330498.34999999998</v>
      </c>
      <c r="H9">
        <v>228799.79</v>
      </c>
      <c r="I9">
        <v>1318</v>
      </c>
      <c r="J9">
        <v>18</v>
      </c>
    </row>
    <row r="10" spans="1:19" x14ac:dyDescent="0.2">
      <c r="A10" t="s">
        <v>20</v>
      </c>
      <c r="B10" t="s">
        <v>19</v>
      </c>
      <c r="C10">
        <f t="shared" si="0"/>
        <v>60</v>
      </c>
      <c r="D10">
        <v>36</v>
      </c>
      <c r="E10">
        <v>24</v>
      </c>
      <c r="F10">
        <v>60</v>
      </c>
      <c r="G10">
        <v>228006.09</v>
      </c>
      <c r="H10">
        <v>16416.27</v>
      </c>
      <c r="I10">
        <v>1087</v>
      </c>
      <c r="J10">
        <v>18</v>
      </c>
    </row>
    <row r="11" spans="1:19" x14ac:dyDescent="0.2">
      <c r="A11" t="s">
        <v>21</v>
      </c>
      <c r="B11" t="s">
        <v>19</v>
      </c>
      <c r="C11">
        <f t="shared" si="0"/>
        <v>84</v>
      </c>
      <c r="D11">
        <v>58</v>
      </c>
      <c r="E11">
        <v>26</v>
      </c>
      <c r="F11">
        <v>69</v>
      </c>
      <c r="G11">
        <v>215224.74</v>
      </c>
      <c r="H11">
        <v>1626.66</v>
      </c>
      <c r="I11">
        <v>1042</v>
      </c>
      <c r="J11">
        <v>12</v>
      </c>
    </row>
    <row r="12" spans="1:19" x14ac:dyDescent="0.2">
      <c r="A12" t="s">
        <v>22</v>
      </c>
      <c r="B12" t="s">
        <v>19</v>
      </c>
      <c r="C12">
        <f t="shared" si="0"/>
        <v>72</v>
      </c>
      <c r="D12">
        <v>49</v>
      </c>
      <c r="E12">
        <v>23</v>
      </c>
      <c r="F12">
        <v>68.099999999999994</v>
      </c>
      <c r="G12">
        <v>153605.13</v>
      </c>
      <c r="H12">
        <v>267049.15999999997</v>
      </c>
      <c r="I12">
        <v>1322</v>
      </c>
      <c r="J12">
        <v>18</v>
      </c>
    </row>
    <row r="13" spans="1:19" x14ac:dyDescent="0.2">
      <c r="A13" t="s">
        <v>23</v>
      </c>
      <c r="B13" t="s">
        <v>24</v>
      </c>
      <c r="C13">
        <f t="shared" si="0"/>
        <v>58</v>
      </c>
      <c r="D13">
        <v>41</v>
      </c>
      <c r="E13">
        <v>17</v>
      </c>
      <c r="F13">
        <v>70.7</v>
      </c>
      <c r="G13">
        <v>171761.1</v>
      </c>
      <c r="H13">
        <v>220005.65</v>
      </c>
      <c r="I13">
        <v>905</v>
      </c>
      <c r="J13">
        <v>15</v>
      </c>
    </row>
    <row r="14" spans="1:19" x14ac:dyDescent="0.2">
      <c r="A14" t="s">
        <v>25</v>
      </c>
      <c r="B14" t="s">
        <v>24</v>
      </c>
      <c r="C14">
        <f t="shared" si="0"/>
        <v>80</v>
      </c>
      <c r="D14">
        <v>59</v>
      </c>
      <c r="E14">
        <v>21</v>
      </c>
      <c r="F14">
        <v>73.8</v>
      </c>
      <c r="G14">
        <v>172467.38</v>
      </c>
      <c r="H14">
        <v>187537.32</v>
      </c>
      <c r="I14">
        <v>487</v>
      </c>
      <c r="J14">
        <v>6</v>
      </c>
    </row>
    <row r="15" spans="1:19" x14ac:dyDescent="0.2">
      <c r="A15" t="s">
        <v>26</v>
      </c>
      <c r="B15" t="s">
        <v>24</v>
      </c>
      <c r="C15">
        <f t="shared" si="0"/>
        <v>115</v>
      </c>
      <c r="D15">
        <v>80</v>
      </c>
      <c r="E15">
        <v>35</v>
      </c>
      <c r="F15">
        <v>69.599999999999994</v>
      </c>
      <c r="G15">
        <v>195017.2</v>
      </c>
      <c r="H15">
        <v>170690.94</v>
      </c>
      <c r="I15">
        <v>712</v>
      </c>
      <c r="J15">
        <v>6</v>
      </c>
    </row>
    <row r="16" spans="1:19" x14ac:dyDescent="0.2">
      <c r="A16" t="s">
        <v>27</v>
      </c>
      <c r="B16" t="s">
        <v>24</v>
      </c>
      <c r="C16">
        <f t="shared" si="0"/>
        <v>75</v>
      </c>
      <c r="D16">
        <v>51</v>
      </c>
      <c r="E16">
        <v>24</v>
      </c>
      <c r="F16">
        <v>68</v>
      </c>
      <c r="G16">
        <v>202199</v>
      </c>
      <c r="H16">
        <v>74430.91</v>
      </c>
      <c r="I16">
        <v>472</v>
      </c>
      <c r="J16">
        <v>6</v>
      </c>
    </row>
    <row r="17" spans="1:10" x14ac:dyDescent="0.2">
      <c r="A17" t="s">
        <v>28</v>
      </c>
      <c r="B17" t="s">
        <v>29</v>
      </c>
      <c r="C17">
        <f t="shared" si="0"/>
        <v>55</v>
      </c>
      <c r="D17">
        <v>38</v>
      </c>
      <c r="E17">
        <v>17</v>
      </c>
      <c r="F17">
        <v>69.099999999999994</v>
      </c>
      <c r="G17">
        <v>277930.51</v>
      </c>
      <c r="H17">
        <v>77634.47</v>
      </c>
      <c r="I17">
        <v>1367</v>
      </c>
      <c r="J17">
        <v>24</v>
      </c>
    </row>
    <row r="18" spans="1:10" x14ac:dyDescent="0.2">
      <c r="A18" t="s">
        <v>30</v>
      </c>
      <c r="B18" t="s">
        <v>29</v>
      </c>
      <c r="C18">
        <f t="shared" si="0"/>
        <v>69</v>
      </c>
      <c r="D18">
        <v>51</v>
      </c>
      <c r="E18">
        <v>18</v>
      </c>
      <c r="F18">
        <v>73.900000000000006</v>
      </c>
      <c r="G18">
        <v>326638.33</v>
      </c>
      <c r="H18">
        <v>248102.39999999999</v>
      </c>
      <c r="I18">
        <v>1359</v>
      </c>
      <c r="J18">
        <v>19</v>
      </c>
    </row>
    <row r="19" spans="1:10" x14ac:dyDescent="0.2">
      <c r="A19" t="s">
        <v>31</v>
      </c>
      <c r="B19" t="s">
        <v>29</v>
      </c>
      <c r="C19">
        <f t="shared" si="0"/>
        <v>59</v>
      </c>
      <c r="D19">
        <v>43</v>
      </c>
      <c r="E19">
        <v>16</v>
      </c>
      <c r="F19">
        <v>72.900000000000006</v>
      </c>
      <c r="G19">
        <v>135509.76000000001</v>
      </c>
      <c r="H19">
        <v>54278.9</v>
      </c>
      <c r="I19">
        <v>363</v>
      </c>
      <c r="J19">
        <v>6</v>
      </c>
    </row>
    <row r="20" spans="1:10" x14ac:dyDescent="0.2">
      <c r="A20" t="s">
        <v>32</v>
      </c>
      <c r="B20" t="s">
        <v>29</v>
      </c>
      <c r="C20">
        <f t="shared" si="0"/>
        <v>75</v>
      </c>
      <c r="D20">
        <v>54</v>
      </c>
      <c r="E20">
        <v>21</v>
      </c>
      <c r="F20">
        <v>72</v>
      </c>
      <c r="G20">
        <v>234021.49</v>
      </c>
      <c r="H20">
        <v>167763.04999999999</v>
      </c>
      <c r="I20">
        <v>814</v>
      </c>
      <c r="J20">
        <v>10</v>
      </c>
    </row>
    <row r="21" spans="1:10" x14ac:dyDescent="0.2">
      <c r="A21" t="s">
        <v>33</v>
      </c>
      <c r="B21" t="s">
        <v>34</v>
      </c>
      <c r="C21">
        <f t="shared" si="0"/>
        <v>84</v>
      </c>
      <c r="D21">
        <v>45</v>
      </c>
      <c r="E21">
        <v>39</v>
      </c>
      <c r="F21">
        <v>53.6</v>
      </c>
      <c r="G21">
        <v>162039.85999999999</v>
      </c>
      <c r="H21">
        <v>45657.34</v>
      </c>
      <c r="I21">
        <v>582</v>
      </c>
      <c r="J21">
        <v>6</v>
      </c>
    </row>
    <row r="22" spans="1:10" x14ac:dyDescent="0.2">
      <c r="A22" t="s">
        <v>35</v>
      </c>
      <c r="B22" t="s">
        <v>34</v>
      </c>
      <c r="C22">
        <f t="shared" si="0"/>
        <v>55</v>
      </c>
      <c r="D22">
        <v>35</v>
      </c>
      <c r="E22">
        <v>20</v>
      </c>
      <c r="F22">
        <v>63.6</v>
      </c>
      <c r="G22">
        <v>164846.42000000001</v>
      </c>
      <c r="H22">
        <v>164836.45000000001</v>
      </c>
      <c r="I22">
        <v>630</v>
      </c>
      <c r="J22">
        <v>11</v>
      </c>
    </row>
    <row r="23" spans="1:10" x14ac:dyDescent="0.2">
      <c r="A23" t="s">
        <v>36</v>
      </c>
      <c r="B23" t="s">
        <v>34</v>
      </c>
      <c r="C23">
        <f t="shared" si="0"/>
        <v>68</v>
      </c>
      <c r="D23">
        <v>38</v>
      </c>
      <c r="E23">
        <v>30</v>
      </c>
      <c r="F23">
        <v>55.9</v>
      </c>
      <c r="G23">
        <v>194364.75</v>
      </c>
      <c r="H23">
        <v>86822.7</v>
      </c>
      <c r="I23">
        <v>535</v>
      </c>
      <c r="J23">
        <v>7</v>
      </c>
    </row>
    <row r="24" spans="1:10" x14ac:dyDescent="0.2">
      <c r="A24" t="s">
        <v>37</v>
      </c>
      <c r="B24" t="s">
        <v>38</v>
      </c>
      <c r="C24">
        <f t="shared" si="0"/>
        <v>76</v>
      </c>
      <c r="D24">
        <v>52</v>
      </c>
      <c r="E24">
        <v>24</v>
      </c>
      <c r="F24">
        <v>68.400000000000006</v>
      </c>
      <c r="G24">
        <v>107189.85</v>
      </c>
      <c r="H24">
        <v>62286.37</v>
      </c>
      <c r="I24">
        <v>383</v>
      </c>
      <c r="J24">
        <v>5</v>
      </c>
    </row>
    <row r="25" spans="1:10" x14ac:dyDescent="0.2">
      <c r="A25" t="s">
        <v>39</v>
      </c>
      <c r="B25" t="s">
        <v>38</v>
      </c>
      <c r="C25">
        <f t="shared" si="0"/>
        <v>59</v>
      </c>
      <c r="D25">
        <v>41</v>
      </c>
      <c r="E25">
        <v>18</v>
      </c>
      <c r="F25">
        <v>69.5</v>
      </c>
      <c r="G25">
        <v>129136.05</v>
      </c>
      <c r="H25">
        <v>47146.38</v>
      </c>
      <c r="I25">
        <v>422</v>
      </c>
      <c r="J25">
        <v>7</v>
      </c>
    </row>
    <row r="26" spans="1:10" x14ac:dyDescent="0.2">
      <c r="A26" t="s">
        <v>40</v>
      </c>
      <c r="B26" t="s">
        <v>38</v>
      </c>
      <c r="C26">
        <f t="shared" si="0"/>
        <v>75</v>
      </c>
      <c r="D26">
        <v>57</v>
      </c>
      <c r="E26">
        <v>18</v>
      </c>
      <c r="F26">
        <v>76</v>
      </c>
      <c r="G26">
        <v>166039.5</v>
      </c>
      <c r="H26">
        <v>102279.08</v>
      </c>
      <c r="I26">
        <v>372</v>
      </c>
      <c r="J26">
        <v>4</v>
      </c>
    </row>
    <row r="27" spans="1:10" x14ac:dyDescent="0.2">
      <c r="A27" t="s">
        <v>41</v>
      </c>
      <c r="B27" t="s">
        <v>42</v>
      </c>
      <c r="C27">
        <f t="shared" si="0"/>
        <v>64</v>
      </c>
      <c r="D27">
        <v>42</v>
      </c>
      <c r="E27">
        <v>22</v>
      </c>
      <c r="F27">
        <v>65.599999999999994</v>
      </c>
      <c r="G27">
        <v>163934.32</v>
      </c>
      <c r="H27">
        <v>66065.27</v>
      </c>
      <c r="I27">
        <v>389</v>
      </c>
      <c r="J27">
        <v>6</v>
      </c>
    </row>
    <row r="28" spans="1:10" x14ac:dyDescent="0.2">
      <c r="A28" t="s">
        <v>43</v>
      </c>
      <c r="B28" t="s">
        <v>42</v>
      </c>
      <c r="C28">
        <f t="shared" si="0"/>
        <v>53</v>
      </c>
      <c r="D28">
        <v>30</v>
      </c>
      <c r="E28">
        <v>23</v>
      </c>
      <c r="F28">
        <v>56.6</v>
      </c>
      <c r="G28">
        <v>192104</v>
      </c>
      <c r="H28">
        <v>39644.07</v>
      </c>
      <c r="I28">
        <v>356</v>
      </c>
      <c r="J28">
        <v>6</v>
      </c>
    </row>
    <row r="29" spans="1:10" x14ac:dyDescent="0.2">
      <c r="A29" t="s">
        <v>44</v>
      </c>
      <c r="B29" t="s">
        <v>42</v>
      </c>
      <c r="C29">
        <f t="shared" si="0"/>
        <v>65</v>
      </c>
      <c r="D29">
        <v>38</v>
      </c>
      <c r="E29">
        <v>27</v>
      </c>
      <c r="F29">
        <v>58.5</v>
      </c>
      <c r="G29">
        <v>200028.44</v>
      </c>
      <c r="H29">
        <v>-135.97</v>
      </c>
      <c r="I29">
        <v>496</v>
      </c>
      <c r="J29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69030-BFC2-724E-BEC9-6BDE226B4482}">
  <dimension ref="A1:B10"/>
  <sheetViews>
    <sheetView workbookViewId="0">
      <selection activeCell="J31" sqref="J31"/>
    </sheetView>
  </sheetViews>
  <sheetFormatPr baseColWidth="10" defaultRowHeight="16" x14ac:dyDescent="0.2"/>
  <cols>
    <col min="1" max="1" width="21.33203125" bestFit="1" customWidth="1"/>
    <col min="2" max="2" width="26.1640625" bestFit="1" customWidth="1"/>
    <col min="3" max="3" width="24" bestFit="1" customWidth="1"/>
  </cols>
  <sheetData>
    <row r="1" spans="1:2" x14ac:dyDescent="0.2">
      <c r="A1" s="1" t="s">
        <v>46</v>
      </c>
      <c r="B1" t="s">
        <v>66</v>
      </c>
    </row>
    <row r="2" spans="1:2" x14ac:dyDescent="0.2">
      <c r="A2" s="2" t="s">
        <v>34</v>
      </c>
      <c r="B2" s="3">
        <v>8</v>
      </c>
    </row>
    <row r="3" spans="1:2" x14ac:dyDescent="0.2">
      <c r="A3" s="2" t="s">
        <v>38</v>
      </c>
      <c r="B3" s="3">
        <v>5.333333333333333</v>
      </c>
    </row>
    <row r="4" spans="1:2" x14ac:dyDescent="0.2">
      <c r="A4" s="2" t="s">
        <v>10</v>
      </c>
      <c r="B4" s="3">
        <v>6.25</v>
      </c>
    </row>
    <row r="5" spans="1:2" x14ac:dyDescent="0.2">
      <c r="A5" s="2" t="s">
        <v>29</v>
      </c>
      <c r="B5" s="3">
        <v>14.75</v>
      </c>
    </row>
    <row r="6" spans="1:2" x14ac:dyDescent="0.2">
      <c r="A6" s="2" t="s">
        <v>42</v>
      </c>
      <c r="B6" s="3">
        <v>6.333333333333333</v>
      </c>
    </row>
    <row r="7" spans="1:2" x14ac:dyDescent="0.2">
      <c r="A7" s="2" t="s">
        <v>19</v>
      </c>
      <c r="B7" s="3">
        <v>16.5</v>
      </c>
    </row>
    <row r="8" spans="1:2" x14ac:dyDescent="0.2">
      <c r="A8" s="2" t="s">
        <v>15</v>
      </c>
      <c r="B8" s="3">
        <v>8</v>
      </c>
    </row>
    <row r="9" spans="1:2" x14ac:dyDescent="0.2">
      <c r="A9" s="2" t="s">
        <v>24</v>
      </c>
      <c r="B9" s="3">
        <v>8.25</v>
      </c>
    </row>
    <row r="10" spans="1:2" x14ac:dyDescent="0.2">
      <c r="A10" s="2" t="s">
        <v>47</v>
      </c>
      <c r="B10" s="3">
        <v>9.5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CFB8-BBA5-8343-925C-7BFB1F66DB48}">
  <dimension ref="A1:C10"/>
  <sheetViews>
    <sheetView workbookViewId="0">
      <selection activeCell="D39" sqref="D39"/>
    </sheetView>
  </sheetViews>
  <sheetFormatPr baseColWidth="10" defaultRowHeight="16" x14ac:dyDescent="0.2"/>
  <cols>
    <col min="1" max="1" width="21.33203125" bestFit="1" customWidth="1"/>
    <col min="2" max="2" width="11.5" bestFit="1" customWidth="1"/>
    <col min="3" max="3" width="12" bestFit="1" customWidth="1"/>
    <col min="4" max="4" width="14.5" bestFit="1" customWidth="1"/>
  </cols>
  <sheetData>
    <row r="1" spans="1:3" x14ac:dyDescent="0.2">
      <c r="A1" s="1" t="s">
        <v>46</v>
      </c>
      <c r="B1" t="s">
        <v>48</v>
      </c>
      <c r="C1" t="s">
        <v>49</v>
      </c>
    </row>
    <row r="2" spans="1:3" x14ac:dyDescent="0.2">
      <c r="A2" s="2" t="s">
        <v>34</v>
      </c>
      <c r="B2" s="3">
        <v>118</v>
      </c>
      <c r="C2" s="3">
        <v>89</v>
      </c>
    </row>
    <row r="3" spans="1:3" x14ac:dyDescent="0.2">
      <c r="A3" s="2" t="s">
        <v>38</v>
      </c>
      <c r="B3" s="3">
        <v>150</v>
      </c>
      <c r="C3" s="3">
        <v>60</v>
      </c>
    </row>
    <row r="4" spans="1:3" x14ac:dyDescent="0.2">
      <c r="A4" s="2" t="s">
        <v>10</v>
      </c>
      <c r="B4" s="3">
        <v>229</v>
      </c>
      <c r="C4" s="3">
        <v>86</v>
      </c>
    </row>
    <row r="5" spans="1:3" x14ac:dyDescent="0.2">
      <c r="A5" s="2" t="s">
        <v>29</v>
      </c>
      <c r="B5" s="3">
        <v>186</v>
      </c>
      <c r="C5" s="3">
        <v>72</v>
      </c>
    </row>
    <row r="6" spans="1:3" x14ac:dyDescent="0.2">
      <c r="A6" s="2" t="s">
        <v>42</v>
      </c>
      <c r="B6" s="3">
        <v>110</v>
      </c>
      <c r="C6" s="3">
        <v>72</v>
      </c>
    </row>
    <row r="7" spans="1:3" x14ac:dyDescent="0.2">
      <c r="A7" s="2" t="s">
        <v>19</v>
      </c>
      <c r="B7" s="3">
        <v>194</v>
      </c>
      <c r="C7" s="3">
        <v>93</v>
      </c>
    </row>
    <row r="8" spans="1:3" x14ac:dyDescent="0.2">
      <c r="A8" s="2" t="s">
        <v>15</v>
      </c>
      <c r="B8" s="3">
        <v>200</v>
      </c>
      <c r="C8" s="3">
        <v>78</v>
      </c>
    </row>
    <row r="9" spans="1:3" x14ac:dyDescent="0.2">
      <c r="A9" s="2" t="s">
        <v>24</v>
      </c>
      <c r="B9" s="3">
        <v>231</v>
      </c>
      <c r="C9" s="3">
        <v>97</v>
      </c>
    </row>
    <row r="10" spans="1:3" x14ac:dyDescent="0.2">
      <c r="A10" s="2" t="s">
        <v>47</v>
      </c>
      <c r="B10" s="3">
        <v>1418</v>
      </c>
      <c r="C10" s="3">
        <v>647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C69A-873E-5040-B69C-983D55BBF2BD}">
  <dimension ref="A1:B10"/>
  <sheetViews>
    <sheetView workbookViewId="0"/>
  </sheetViews>
  <sheetFormatPr baseColWidth="10" defaultRowHeight="16" x14ac:dyDescent="0.2"/>
  <cols>
    <col min="1" max="1" width="21.33203125" bestFit="1" customWidth="1"/>
    <col min="2" max="2" width="15.5" bestFit="1" customWidth="1"/>
  </cols>
  <sheetData>
    <row r="1" spans="1:2" x14ac:dyDescent="0.2">
      <c r="A1" s="1" t="s">
        <v>46</v>
      </c>
      <c r="B1" t="s">
        <v>50</v>
      </c>
    </row>
    <row r="2" spans="1:2" x14ac:dyDescent="0.2">
      <c r="A2" s="2" t="s">
        <v>34</v>
      </c>
      <c r="B2" s="3">
        <v>297316.49</v>
      </c>
    </row>
    <row r="3" spans="1:2" x14ac:dyDescent="0.2">
      <c r="A3" s="2" t="s">
        <v>38</v>
      </c>
      <c r="B3" s="3">
        <v>211711.83000000002</v>
      </c>
    </row>
    <row r="4" spans="1:2" x14ac:dyDescent="0.2">
      <c r="A4" s="2" t="s">
        <v>10</v>
      </c>
      <c r="B4" s="3">
        <v>626154.07999999996</v>
      </c>
    </row>
    <row r="5" spans="1:2" x14ac:dyDescent="0.2">
      <c r="A5" s="2" t="s">
        <v>29</v>
      </c>
      <c r="B5" s="3">
        <v>547778.82000000007</v>
      </c>
    </row>
    <row r="6" spans="1:2" x14ac:dyDescent="0.2">
      <c r="A6" s="2" t="s">
        <v>42</v>
      </c>
      <c r="B6" s="3">
        <v>105573.37</v>
      </c>
    </row>
    <row r="7" spans="1:2" x14ac:dyDescent="0.2">
      <c r="A7" s="2" t="s">
        <v>19</v>
      </c>
      <c r="B7" s="3">
        <v>513891.88</v>
      </c>
    </row>
    <row r="8" spans="1:2" x14ac:dyDescent="0.2">
      <c r="A8" s="2" t="s">
        <v>15</v>
      </c>
      <c r="B8" s="3">
        <v>445233.68</v>
      </c>
    </row>
    <row r="9" spans="1:2" x14ac:dyDescent="0.2">
      <c r="A9" s="2" t="s">
        <v>24</v>
      </c>
      <c r="B9" s="3">
        <v>652664.81999999995</v>
      </c>
    </row>
    <row r="10" spans="1:2" x14ac:dyDescent="0.2">
      <c r="A10" s="2" t="s">
        <v>47</v>
      </c>
      <c r="B10" s="3">
        <v>3400324.9699999997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B9DE-854A-4A4F-996F-BCF48B4D330F}">
  <dimension ref="A1:G9"/>
  <sheetViews>
    <sheetView zoomScale="140" zoomScaleNormal="140" workbookViewId="0">
      <selection activeCell="G9" sqref="A1:G9"/>
    </sheetView>
  </sheetViews>
  <sheetFormatPr baseColWidth="10" defaultRowHeight="16" x14ac:dyDescent="0.2"/>
  <cols>
    <col min="1" max="2" width="24.33203125" customWidth="1"/>
  </cols>
  <sheetData>
    <row r="1" spans="1:7" x14ac:dyDescent="0.2">
      <c r="B1" s="6" t="s">
        <v>53</v>
      </c>
      <c r="C1" s="6" t="s">
        <v>51</v>
      </c>
      <c r="D1" s="6" t="s">
        <v>61</v>
      </c>
      <c r="E1" s="6" t="s">
        <v>62</v>
      </c>
      <c r="F1" s="6" t="s">
        <v>63</v>
      </c>
      <c r="G1" s="6" t="s">
        <v>67</v>
      </c>
    </row>
    <row r="2" spans="1:7" ht="17" x14ac:dyDescent="0.2">
      <c r="A2" s="4" t="s">
        <v>52</v>
      </c>
      <c r="B2" s="7">
        <v>1.4443999999999999</v>
      </c>
      <c r="C2" s="8">
        <v>34.0032</v>
      </c>
      <c r="D2" s="8">
        <v>21.515799999999999</v>
      </c>
      <c r="E2" s="8">
        <v>25.610800000000001</v>
      </c>
      <c r="F2" s="8">
        <v>35.088299999999997</v>
      </c>
      <c r="G2" s="8">
        <v>32.8752</v>
      </c>
    </row>
    <row r="3" spans="1:7" x14ac:dyDescent="0.2">
      <c r="A3" t="s">
        <v>54</v>
      </c>
      <c r="B3" s="8">
        <v>8.2500000000000004E-2</v>
      </c>
      <c r="C3" s="8">
        <v>0.37059999999999998</v>
      </c>
      <c r="D3" s="8">
        <v>0.318</v>
      </c>
      <c r="E3" s="8">
        <v>0.3377</v>
      </c>
      <c r="F3" s="8">
        <v>0.37430000000000002</v>
      </c>
      <c r="G3" s="8">
        <v>0.36330000000000001</v>
      </c>
    </row>
    <row r="4" spans="1:7" x14ac:dyDescent="0.2">
      <c r="A4" t="s">
        <v>55</v>
      </c>
      <c r="B4" s="8">
        <v>-0.34100000000000003</v>
      </c>
      <c r="C4" s="8">
        <v>-0.2455</v>
      </c>
      <c r="D4" s="8">
        <v>-0.26240000000000002</v>
      </c>
      <c r="E4" s="8">
        <v>-0.25950000000000001</v>
      </c>
      <c r="F4" s="8">
        <v>-0.2457</v>
      </c>
      <c r="G4" s="8">
        <v>-0.2455</v>
      </c>
    </row>
    <row r="5" spans="1:7" x14ac:dyDescent="0.2">
      <c r="A5" t="s">
        <v>56</v>
      </c>
      <c r="B5" s="9">
        <v>745</v>
      </c>
      <c r="C5" s="10">
        <v>139</v>
      </c>
      <c r="D5" s="10">
        <v>238</v>
      </c>
      <c r="E5" s="10">
        <v>177</v>
      </c>
      <c r="F5" s="10">
        <v>139</v>
      </c>
      <c r="G5" s="10">
        <v>139</v>
      </c>
    </row>
    <row r="6" spans="1:7" ht="17" x14ac:dyDescent="0.2">
      <c r="A6" s="4" t="s">
        <v>57</v>
      </c>
      <c r="B6" s="6">
        <v>0.15</v>
      </c>
      <c r="C6" s="11">
        <v>0.33</v>
      </c>
      <c r="D6" s="11">
        <v>0.28999999999999998</v>
      </c>
      <c r="E6" s="11">
        <v>0.3</v>
      </c>
      <c r="F6" s="11">
        <v>0.33</v>
      </c>
      <c r="G6" s="11">
        <v>0.33</v>
      </c>
    </row>
    <row r="7" spans="1:7" ht="17" x14ac:dyDescent="0.2">
      <c r="A7" s="4" t="s">
        <v>58</v>
      </c>
      <c r="B7" s="9">
        <v>8</v>
      </c>
      <c r="C7" s="10">
        <v>9</v>
      </c>
      <c r="D7" s="10">
        <v>9</v>
      </c>
      <c r="E7" s="10">
        <v>9</v>
      </c>
      <c r="F7" s="10">
        <v>9</v>
      </c>
      <c r="G7" s="10">
        <v>9</v>
      </c>
    </row>
    <row r="8" spans="1:7" ht="17" x14ac:dyDescent="0.2">
      <c r="A8" s="4" t="s">
        <v>59</v>
      </c>
      <c r="B8" s="9">
        <v>8</v>
      </c>
      <c r="C8" s="10">
        <v>10</v>
      </c>
      <c r="D8" s="10">
        <v>12</v>
      </c>
      <c r="E8" s="10">
        <v>10</v>
      </c>
      <c r="F8" s="10">
        <v>10</v>
      </c>
      <c r="G8" s="10">
        <v>10</v>
      </c>
    </row>
    <row r="9" spans="1:7" ht="17" x14ac:dyDescent="0.2">
      <c r="A9" s="4" t="s">
        <v>60</v>
      </c>
      <c r="B9" s="8">
        <v>8.2500000000000004E-2</v>
      </c>
      <c r="C9" s="8">
        <v>0.37059999999999998</v>
      </c>
      <c r="D9" s="8">
        <v>0.318</v>
      </c>
      <c r="E9" s="8">
        <v>0.3377</v>
      </c>
      <c r="F9" s="8">
        <v>0.37430000000000002</v>
      </c>
      <c r="G9" s="8">
        <v>0.36659999999999998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Daten</vt:lpstr>
      <vt:lpstr>Aging</vt:lpstr>
      <vt:lpstr>Win Loss</vt:lpstr>
      <vt:lpstr>Profit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Richartz Rene</dc:creator>
  <cp:lastModifiedBy>Richartz Rene</cp:lastModifiedBy>
  <dcterms:created xsi:type="dcterms:W3CDTF">2024-03-11T20:25:17Z</dcterms:created>
  <dcterms:modified xsi:type="dcterms:W3CDTF">2024-03-12T07:22:39Z</dcterms:modified>
</cp:coreProperties>
</file>